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Stats'!$A$1:$AL$381</definedName>
    <definedName hidden="1" localSheetId="4" name="Z_117F3292_86CE_42E1_85EF_68FF3250D235_.wvu.FilterData">'Max Stats'!$A$1:$AL$381</definedName>
  </definedNames>
  <calcPr/>
  <customWorkbookViews>
    <customWorkbookView activeSheetId="0" maximized="1" windowHeight="0" windowWidth="0" guid="{117F3292-86CE-42E1-85EF-68FF3250D23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<sst xmlns="http://schemas.openxmlformats.org/spreadsheetml/2006/main" count="34809" uniqueCount="8783">
  <si>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</si>
  <si>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</si>
  <si>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</si>
  <si>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</si>
  <si>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</si>
  <si>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</si>
  <si>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</si>
  <si>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</si>
  <si>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</si>
  <si>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</si>
  <si>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</si>
  <si>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</si>
  <si>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</si>
  <si>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</si>
  <si>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</si>
  <si>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</si>
  <si>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</si>
  <si>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</si>
  <si>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</si>
  <si>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</si>
  <si>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</si>
  <si>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</si>
  <si>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</si>
  <si>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</si>
  <si>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</si>
  <si>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</si>
  <si>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</si>
  <si>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</si>
  <si>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</si>
  <si>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</si>
  <si>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</si>
  <si>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</si>
  <si>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</si>
  <si>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</si>
  <si>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</si>
  <si>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</si>
  <si>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</si>
  <si>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</si>
  <si>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</si>
  <si>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</si>
  <si>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</si>
  <si>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</si>
  <si>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</si>
  <si>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</si>
  <si>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</si>
  <si>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</si>
  <si>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</si>
  <si>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</si>
  <si>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</si>
  <si>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</si>
  <si>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</si>
  <si>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</si>
  <si>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</si>
  <si>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</si>
  <si>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</si>
  <si>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</si>
  <si>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</si>
  <si>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</si>
  <si>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</si>
  <si>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</si>
  <si>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</si>
  <si>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</si>
  <si>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</si>
  <si>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</si>
  <si>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</si>
  <si>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</si>
  <si>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</si>
  <si>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 xml:space="preserve">
Gadelaza</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</si>
  <si>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</si>
  <si>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</si>
  <si>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</si>
  <si>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</si>
  <si>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</si>
  <si>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</si>
  <si>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</si>
  <si>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</si>
  <si>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</si>
  <si>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</si>
  <si>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</si>
  <si>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</si>
  <si>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</si>
  <si>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</si>
  <si>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</si>
  <si>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</si>
  <si>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</si>
  <si>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</si>
  <si>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</si>
  <si>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</si>
  <si>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</si>
  <si>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</si>
  <si>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</si>
  <si>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</si>
  <si>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</si>
  <si>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</si>
  <si>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</si>
  <si>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</si>
  <si>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</si>
  <si>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</si>
  <si>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</si>
  <si>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</si>
  <si>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</si>
  <si>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</si>
  <si>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</si>
  <si>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</si>
  <si>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</si>
  <si>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</si>
  <si>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</si>
  <si>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</si>
  <si>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</si>
  <si>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</si>
  <si>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</si>
  <si>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</si>
  <si>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</si>
  <si>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</si>
  <si>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</si>
  <si>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</si>
  <si>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</si>
  <si>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</si>
  <si>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</si>
  <si>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</si>
  <si>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</si>
  <si>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</si>
  <si>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</si>
  <si>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</si>
  <si>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</si>
  <si>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</si>
  <si>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</si>
  <si>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</si>
  <si>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</si>
  <si>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</si>
  <si>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</si>
  <si>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</si>
  <si>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</si>
  <si>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</si>
  <si>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</si>
  <si>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</si>
  <si>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</si>
  <si>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</si>
  <si>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</si>
  <si>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</si>
  <si>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</si>
  <si>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</si>
  <si>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</si>
  <si>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</si>
  <si>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</si>
  <si>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</si>
  <si>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</si>
  <si>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</si>
  <si>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</si>
  <si>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</si>
  <si>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</si>
  <si>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</si>
  <si>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</si>
  <si>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</si>
  <si>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</si>
  <si>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</si>
  <si>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</si>
  <si>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</si>
  <si>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</si>
  <si>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</si>
  <si>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</si>
  <si>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</si>
  <si>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</si>
  <si>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</si>
  <si>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</si>
  <si>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</si>
  <si>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</si>
  <si>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</si>
  <si>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</si>
  <si>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</si>
  <si>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</si>
  <si>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</si>
  <si>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</si>
  <si>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</si>
  <si>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</si>
  <si>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</si>
  <si>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</si>
  <si>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</si>
  <si>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</si>
  <si>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</si>
  <si>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</si>
  <si>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</si>
  <si>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</si>
  <si>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</si>
  <si>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</si>
  <si>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</si>
  <si>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</si>
  <si>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</si>
  <si>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</si>
  <si>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</si>
  <si>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</si>
  <si>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</si>
  <si>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</si>
  <si>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</si>
  <si>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</si>
  <si>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</si>
  <si>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</si>
  <si>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</si>
  <si>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</si>
  <si>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</si>
  <si>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</si>
  <si>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</si>
  <si>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</si>
  <si>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</si>
  <si>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</si>
  <si>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</si>
  <si>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</si>
  <si>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</si>
  <si>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</si>
  <si>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</si>
  <si>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</si>
  <si>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</si>
  <si>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</si>
  <si>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</si>
  <si>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</si>
  <si>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</si>
  <si>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</si>
  <si>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</si>
  <si>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</si>
  <si>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</si>
  <si>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</si>
  <si>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</si>
  <si>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</si>
  <si>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</si>
  <si>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</si>
  <si>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</si>
  <si>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</si>
  <si>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</si>
  <si>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</si>
  <si>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</si>
  <si>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</si>
  <si>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</si>
  <si>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</si>
  <si>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</si>
  <si>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</si>
  <si>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</si>
  <si>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</si>
  <si>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</si>
  <si>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</si>
  <si>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</si>
  <si>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</si>
  <si>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</si>
  <si>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</si>
  <si>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</si>
  <si>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</si>
  <si>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</si>
  <si>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</si>
  <si>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</si>
  <si>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</si>
  <si>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</si>
  <si>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</si>
  <si>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</si>
  <si>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</si>
  <si>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</si>
  <si>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</si>
  <si>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</si>
  <si>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</si>
  <si>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</si>
  <si>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</si>
  <si>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</si>
  <si>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</si>
  <si>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</si>
  <si>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</si>
  <si>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</si>
  <si>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</si>
  <si>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</si>
  <si>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</si>
  <si>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</si>
  <si>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</si>
  <si>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</si>
  <si>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</si>
  <si>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</si>
  <si>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</si>
  <si>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</si>
  <si>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</si>
  <si>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</si>
  <si>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</si>
  <si>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</si>
  <si>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</si>
  <si>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</si>
  <si>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</si>
  <si>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</si>
  <si>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</si>
  <si>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</si>
  <si>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</si>
  <si>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</si>
  <si>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</si>
  <si>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</si>
  <si>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</si>
  <si>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</si>
  <si>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</si>
  <si>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</si>
  <si>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</si>
  <si>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</si>
  <si>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</si>
  <si>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</si>
  <si>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</si>
  <si>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</si>
  <si>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</si>
  <si>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</si>
  <si>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</si>
  <si>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</si>
  <si>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</si>
  <si>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</si>
  <si>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</si>
  <si>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</si>
  <si>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</si>
  <si>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</si>
  <si>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</si>
  <si>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</si>
  <si>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</si>
  <si>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</si>
  <si>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</si>
  <si>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</si>
  <si>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</si>
  <si>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</si>
  <si>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</si>
  <si>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</si>
  <si>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</si>
  <si>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</si>
  <si>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</si>
  <si>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</si>
  <si>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</si>
  <si>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</si>
  <si>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</si>
  <si>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</si>
  <si>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</si>
  <si>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</si>
  <si>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</si>
  <si>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</si>
  <si>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</si>
  <si>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</si>
  <si>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</si>
  <si>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</si>
  <si>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</si>
  <si>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</si>
  <si>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</si>
  <si>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</si>
  <si>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</si>
  <si>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</si>
  <si>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</si>
  <si>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</si>
  <si>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</si>
  <si>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</si>
  <si>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</si>
  <si>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</si>
  <si>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</si>
  <si>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</si>
  <si>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</si>
  <si>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</si>
  <si>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</si>
  <si>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</si>
  <si>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</si>
  <si>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</si>
  <si>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</si>
  <si>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</si>
  <si>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</si>
  <si>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</si>
  <si>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</si>
  <si>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</si>
  <si>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</si>
  <si>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</si>
  <si>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</si>
  <si>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</si>
  <si>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</si>
  <si>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</si>
  <si>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</si>
  <si>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</si>
  <si>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</si>
  <si>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</si>
  <si>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</si>
  <si>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</si>
  <si>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</si>
  <si>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</si>
  <si>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</si>
  <si>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</si>
  <si>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</si>
  <si>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</si>
  <si>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</si>
  <si>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</si>
  <si>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</si>
  <si>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</si>
  <si>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</si>
  <si>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</si>
  <si>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</si>
  <si>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</si>
  <si>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</si>
  <si>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</si>
  <si>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</si>
  <si>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</si>
  <si>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</si>
  <si>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</si>
  <si>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</si>
  <si>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</si>
  <si>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</si>
  <si>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</si>
  <si>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</si>
  <si>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</si>
  <si>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</si>
  <si>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</si>
  <si>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</si>
  <si>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</si>
  <si>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</si>
  <si>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</si>
  <si>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</si>
  <si>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</si>
  <si>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</si>
  <si>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</si>
  <si>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</si>
  <si>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</si>
  <si>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</si>
  <si>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</si>
  <si>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</si>
  <si>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</si>
  <si>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</si>
  <si>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</si>
  <si>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</si>
  <si>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</si>
  <si>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</si>
  <si>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</si>
  <si>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</si>
  <si>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</si>
  <si>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</si>
  <si>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</si>
  <si>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</si>
  <si>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</si>
  <si>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</si>
  <si>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</si>
  <si>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</si>
  <si>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</si>
  <si>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</si>
  <si>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</si>
  <si>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</si>
  <si>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</si>
  <si>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</si>
  <si>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</si>
  <si>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</si>
  <si>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</si>
  <si>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</si>
  <si>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</si>
  <si>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</si>
  <si>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</si>
  <si>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</si>
  <si>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</si>
  <si>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</si>
  <si>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</si>
  <si>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</si>
  <si>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</si>
  <si>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</si>
  <si>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</si>
  <si>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</si>
  <si>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</si>
  <si>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</si>
  <si>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</si>
  <si>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</si>
  <si>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</si>
  <si>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</si>
  <si>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</si>
  <si>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</si>
  <si>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</si>
  <si>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</si>
  <si>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</si>
  <si>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</si>
  <si>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</si>
  <si>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</si>
  <si>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</si>
  <si>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</si>
  <si>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</si>
  <si>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</si>
  <si>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</si>
  <si>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</si>
  <si>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</si>
  <si>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</si>
  <si>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</si>
  <si>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</si>
  <si>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</si>
  <si>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</si>
  <si>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</si>
  <si>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</si>
  <si>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</si>
  <si>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</si>
  <si>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</si>
  <si>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</si>
  <si>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</si>
  <si>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</si>
  <si>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</si>
  <si>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</si>
  <si>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</si>
  <si>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</si>
  <si>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</si>
  <si>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</si>
  <si>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</si>
  <si>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</si>
  <si>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</si>
  <si>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</si>
  <si>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</si>
  <si>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</si>
  <si>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</si>
  <si>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</si>
  <si>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</si>
  <si>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</si>
  <si>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</si>
  <si>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</si>
  <si>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</si>
  <si>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</si>
  <si>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</si>
  <si>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</si>
  <si>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</si>
  <si>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</si>
  <si>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</si>
  <si>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</si>
  <si>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</si>
  <si>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</si>
  <si>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</si>
  <si>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</si>
  <si>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</si>
  <si>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</si>
  <si>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</si>
  <si>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</si>
  <si>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</si>
  <si>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</si>
  <si>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</si>
  <si>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</si>
  <si>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</si>
  <si>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</si>
  <si>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</si>
  <si>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</si>
  <si>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</si>
  <si>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</si>
  <si>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</si>
  <si>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</si>
  <si>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</si>
  <si>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</si>
  <si>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</si>
  <si>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</si>
  <si>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</si>
  <si>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</si>
  <si>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</si>
  <si>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</si>
  <si>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</si>
  <si>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</si>
  <si>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</si>
  <si>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</si>
  <si>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</si>
  <si>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</si>
  <si>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</si>
  <si>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</si>
  <si>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</si>
  <si>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</si>
  <si>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</si>
  <si>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</si>
  <si>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</si>
  <si>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</si>
  <si>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</si>
  <si>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</si>
  <si>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</si>
  <si>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</si>
  <si>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</si>
  <si>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</si>
  <si>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</si>
  <si>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</si>
  <si>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</si>
  <si>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</si>
  <si>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</si>
  <si>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</si>
  <si>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</si>
  <si>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</si>
  <si>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</si>
  <si>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</si>
  <si>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</si>
  <si>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</si>
  <si>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</si>
  <si>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</si>
  <si>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</si>
  <si>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</si>
  <si>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</si>
  <si>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</si>
  <si>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</si>
  <si>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</si>
  <si>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</si>
  <si>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</si>
  <si>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</si>
  <si>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</si>
  <si>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</si>
  <si>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</si>
  <si>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</si>
  <si>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</si>
  <si>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</si>
  <si>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</si>
  <si>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</si>
  <si>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</si>
  <si>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</si>
  <si>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</si>
  <si>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</si>
  <si>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</si>
  <si>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</si>
  <si>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</si>
  <si>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</si>
  <si>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</si>
  <si>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</si>
  <si>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</si>
  <si>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</si>
  <si>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</si>
  <si>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</si>
  <si>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</si>
  <si>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</si>
  <si>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</si>
  <si>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</si>
  <si>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</si>
  <si>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</si>
  <si>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</si>
  <si>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</si>
  <si>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</si>
  <si>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</si>
  <si>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</si>
  <si>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</si>
  <si>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</si>
  <si>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</si>
  <si>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</si>
  <si>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</si>
  <si>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</si>
  <si>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</si>
  <si>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</si>
  <si>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</si>
  <si>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</si>
  <si>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</si>
  <si>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</si>
  <si>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</si>
  <si>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</si>
  <si>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</si>
  <si>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</si>
  <si>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</si>
  <si>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</si>
  <si>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</si>
  <si>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</si>
  <si>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</si>
  <si>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</si>
  <si>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</si>
  <si>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</si>
  <si>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</si>
  <si>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</si>
  <si>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</si>
  <si>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</si>
  <si>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</si>
  <si>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</si>
  <si>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</si>
  <si>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</si>
  <si>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</si>
  <si>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</si>
  <si>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</si>
  <si>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</si>
  <si>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</si>
  <si>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</si>
  <si>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</si>
  <si>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</si>
  <si>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</si>
  <si>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</si>
  <si>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</si>
  <si>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</si>
  <si>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</si>
  <si>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</si>
  <si>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</si>
  <si>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</si>
  <si>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</si>
  <si>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</si>
  <si>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</si>
  <si>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</si>
  <si>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</si>
  <si>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</si>
  <si>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</si>
  <si>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</si>
  <si>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</si>
  <si>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</si>
  <si>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</si>
  <si>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</si>
  <si>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</si>
  <si>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</si>
  <si>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</si>
  <si>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</si>
  <si>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</si>
  <si>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</si>
  <si>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</si>
  <si>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</si>
  <si>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</si>
  <si>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</si>
  <si>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</si>
  <si>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</si>
  <si>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</si>
  <si>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</si>
  <si>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</si>
  <si>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</si>
  <si>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</si>
  <si>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</si>
  <si>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</si>
  <si>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</si>
  <si>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</si>
  <si>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</si>
  <si>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</si>
  <si>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</si>
  <si>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</si>
  <si>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</si>
  <si>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</si>
  <si>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</si>
  <si>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</si>
  <si>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</si>
  <si>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</si>
  <si>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</si>
  <si>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</si>
  <si>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</si>
  <si>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</si>
  <si>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</si>
  <si>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</si>
  <si>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</si>
  <si>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</si>
  <si>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</si>
  <si>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</si>
  <si>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</si>
  <si>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</si>
  <si>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</si>
  <si>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</si>
  <si>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</si>
  <si>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</si>
  <si>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</si>
  <si>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</si>
  <si>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</si>
  <si>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</si>
  <si>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</si>
  <si>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</si>
  <si>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</si>
  <si>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</si>
  <si>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</si>
  <si>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</si>
  <si>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</si>
  <si>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</si>
  <si>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</si>
  <si>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</si>
  <si>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</si>
  <si>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</si>
  <si>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</si>
  <si>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</si>
  <si>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</si>
  <si>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</si>
  <si>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</si>
  <si>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</si>
  <si>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</si>
  <si>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</si>
  <si>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</si>
  <si>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</si>
  <si>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</si>
  <si>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</si>
  <si>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</si>
  <si>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</si>
  <si>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</si>
  <si>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</si>
  <si>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</si>
  <si>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</si>
  <si>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</si>
  <si>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</si>
  <si>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</si>
  <si>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</si>
  <si>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</si>
  <si>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</si>
  <si>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</si>
  <si>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</si>
  <si>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</si>
  <si>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</si>
  <si>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</si>
  <si>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</si>
  <si>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</si>
  <si>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</si>
  <si>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</si>
  <si>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</si>
  <si>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</si>
  <si>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</si>
  <si>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</si>
  <si>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</si>
  <si>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</si>
  <si>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</si>
  <si>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</si>
  <si>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</si>
  <si>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</si>
  <si>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</si>
  <si>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</si>
  <si>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</si>
  <si>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</si>
  <si>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</si>
  <si>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</si>
  <si>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</si>
  <si>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</si>
  <si>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</si>
  <si>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</si>
  <si>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</si>
  <si>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</si>
  <si>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</si>
  <si>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</si>
  <si>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</si>
  <si>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</si>
  <si>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</si>
  <si>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</si>
  <si>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</si>
  <si>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</si>
  <si>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</si>
  <si>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</si>
  <si>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</si>
  <si>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</si>
  <si>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</si>
  <si>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</si>
  <si>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</si>
  <si>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</si>
  <si>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</si>
  <si>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</si>
  <si>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</si>
  <si>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</si>
  <si>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</si>
  <si>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</si>
  <si>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</si>
  <si>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</si>
  <si>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</si>
  <si>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</si>
  <si>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</si>
  <si>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</si>
  <si>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</si>
  <si>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</si>
  <si>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</si>
  <si>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</si>
  <si>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</si>
  <si>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</si>
  <si>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</si>
  <si>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</si>
  <si>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</si>
  <si>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</si>
  <si>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</si>
  <si>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</si>
  <si>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</si>
  <si>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</si>
  <si>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</si>
  <si>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</si>
  <si>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</si>
  <si>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</si>
  <si>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</si>
  <si>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</si>
  <si>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</si>
  <si>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</si>
  <si>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</si>
  <si>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</si>
  <si>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</si>
  <si>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</si>
  <si>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</si>
  <si>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</si>
  <si>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</si>
  <si>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</si>
  <si>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</si>
  <si>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</si>
  <si>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</si>
  <si>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</si>
  <si>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</si>
  <si>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</si>
  <si>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</si>
  <si>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</si>
  <si>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</si>
  <si>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</si>
  <si>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</si>
  <si>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</si>
  <si>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</si>
  <si>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</si>
  <si>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</si>
  <si>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</si>
  <si>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</si>
  <si>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</si>
  <si>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</si>
  <si>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</si>
  <si>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</si>
  <si>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</si>
  <si>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</si>
  <si>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</si>
  <si>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</si>
  <si>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</si>
  <si>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</si>
  <si>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</si>
  <si>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</si>
  <si>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</si>
  <si>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</si>
  <si>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</si>
  <si>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</si>
  <si>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</si>
  <si>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</si>
  <si>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</si>
  <si>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</si>
  <si>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</si>
  <si>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</si>
  <si>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</si>
  <si>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</si>
  <si>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</si>
  <si>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</si>
  <si>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</si>
  <si>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</si>
  <si>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</si>
  <si>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</si>
  <si>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</si>
  <si>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</si>
  <si>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</si>
  <si>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</si>
  <si>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</si>
  <si>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</si>
  <si>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</si>
  <si>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</si>
  <si>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</si>
  <si>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</si>
  <si>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</si>
  <si>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</si>
  <si>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</si>
  <si>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</si>
  <si>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</si>
  <si>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</si>
  <si>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</si>
  <si>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</si>
  <si>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</si>
  <si>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</si>
  <si>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</si>
  <si>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</si>
  <si>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</si>
  <si>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</si>
  <si>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</si>
  <si>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</si>
  <si>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</si>
  <si>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</si>
  <si>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</si>
  <si>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</si>
  <si>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</si>
  <si>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</si>
  <si>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</si>
  <si>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</si>
  <si>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</si>
  <si>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</si>
  <si>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</si>
  <si>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</si>
  <si>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</si>
  <si>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</si>
  <si>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</si>
  <si>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</si>
  <si>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</si>
  <si>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</si>
  <si>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</si>
  <si>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</si>
  <si>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</si>
  <si>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</si>
  <si>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</si>
  <si>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</si>
  <si>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</si>
  <si>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</si>
  <si>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</si>
  <si>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</si>
  <si>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</si>
  <si>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</si>
  <si>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</si>
  <si>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</si>
  <si>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</si>
  <si>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</si>
  <si>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</si>
  <si>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</si>
  <si>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</si>
  <si>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</si>
  <si>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</si>
  <si>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</si>
  <si>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</si>
  <si>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</si>
  <si>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</si>
  <si>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</si>
  <si>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</si>
  <si>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</si>
  <si>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</si>
  <si>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</si>
  <si>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</si>
  <si>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</si>
  <si>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</si>
  <si>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</si>
  <si>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</si>
  <si>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</si>
  <si>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</si>
  <si>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</si>
  <si>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</si>
  <si>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</si>
  <si>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</si>
  <si>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</si>
  <si>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</si>
  <si>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</si>
  <si>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</si>
  <si>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</si>
  <si>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</si>
  <si>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</si>
  <si>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</si>
  <si>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</si>
  <si>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</si>
  <si>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</si>
  <si>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</si>
  <si>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</si>
  <si>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</si>
  <si>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</si>
  <si>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</si>
  <si>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</si>
  <si>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</si>
  <si>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</si>
  <si>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</si>
  <si>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</si>
  <si>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</si>
  <si>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</si>
  <si>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</si>
  <si>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</si>
  <si>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</si>
  <si>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</si>
  <si>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</si>
  <si>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</si>
  <si>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</si>
  <si>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</si>
  <si>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</si>
  <si>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</si>
  <si>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</si>
  <si>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</si>
  <si>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</si>
  <si>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</si>
  <si>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</si>
  <si>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</si>
  <si>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</si>
  <si>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</si>
  <si>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</si>
  <si>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</si>
  <si>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</si>
  <si>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</si>
  <si>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</si>
  <si>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</si>
  <si>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</si>
  <si>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</si>
  <si>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</si>
  <si>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</si>
  <si>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</si>
  <si>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</si>
  <si>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</si>
  <si>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</si>
  <si>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</si>
  <si>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</si>
  <si>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</si>
  <si>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</si>
  <si>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</si>
  <si>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</si>
  <si>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</si>
  <si>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</si>
  <si>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</si>
  <si>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</si>
  <si>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</si>
  <si>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</si>
  <si>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</si>
  <si>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</si>
  <si>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</si>
  <si>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</si>
  <si>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</si>
  <si>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</si>
  <si>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</si>
  <si>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</si>
  <si>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</si>
  <si>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</si>
  <si>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</si>
  <si>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</si>
  <si>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</si>
  <si>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</si>
  <si>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</si>
  <si>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</si>
  <si>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</si>
  <si>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</si>
  <si>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</si>
  <si>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</si>
  <si>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</si>
  <si>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</si>
  <si>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</si>
  <si>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</si>
  <si>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</si>
  <si>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</si>
  <si>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</si>
  <si>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</si>
  <si>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</si>
  <si>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</si>
  <si>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</si>
  <si>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</si>
  <si>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</si>
  <si>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</si>
  <si>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</si>
  <si>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</si>
  <si>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</si>
  <si>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</si>
  <si>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</si>
  <si>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</si>
  <si>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</si>
  <si>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</si>
  <si>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</si>
  <si>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</si>
  <si>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</si>
  <si>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</si>
  <si>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</si>
  <si>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</si>
  <si>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</si>
  <si>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</si>
  <si>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</si>
  <si>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</si>
  <si>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</si>
  <si>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</si>
  <si>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</si>
  <si>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</si>
  <si>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</si>
  <si>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</si>
  <si>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</si>
  <si>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</si>
  <si>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</si>
  <si>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</si>
  <si>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</si>
  <si>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</si>
  <si>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</si>
  <si>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</si>
  <si>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</si>
  <si>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</si>
  <si>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</si>
  <si>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</si>
  <si>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</si>
  <si>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</si>
  <si>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</si>
  <si>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</si>
  <si>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</si>
  <si>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</si>
  <si>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</si>
  <si>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</si>
  <si>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</si>
  <si>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</si>
  <si>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</si>
  <si>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</si>
  <si>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</si>
  <si>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</si>
  <si>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</si>
  <si>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</si>
  <si>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</si>
  <si>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</si>
  <si>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</si>
  <si>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</si>
  <si>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</si>
  <si>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</si>
  <si>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</si>
  <si>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</si>
  <si>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</si>
  <si>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</si>
  <si>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</si>
  <si>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</si>
  <si>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</si>
  <si>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</si>
  <si>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</si>
  <si>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</si>
  <si>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</si>
  <si>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</si>
  <si>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</si>
  <si>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</si>
  <si>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</si>
  <si>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</si>
  <si>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</si>
  <si>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</si>
  <si>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</si>
  <si>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</si>
  <si>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</si>
  <si>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</si>
  <si>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</si>
  <si>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</si>
  <si>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</si>
  <si>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</si>
  <si>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</si>
  <si>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</si>
  <si>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</si>
  <si>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</si>
  <si>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</si>
  <si>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</si>
  <si>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</si>
  <si>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</si>
  <si>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</si>
  <si>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</si>
  <si>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</si>
  <si>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</si>
  <si>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</si>
  <si>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</si>
  <si>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</si>
  <si>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</si>
  <si>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</si>
  <si>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</si>
  <si>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</si>
  <si>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</si>
  <si>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</si>
  <si>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</si>
  <si>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</si>
  <si>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</si>
  <si>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</si>
  <si>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</si>
  <si>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</si>
  <si>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</si>
  <si>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</si>
  <si>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</si>
  <si>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</si>
  <si>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</si>
  <si>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</si>
  <si>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</si>
  <si>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</si>
  <si>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</si>
  <si>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</si>
  <si>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</si>
  <si>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</si>
  <si>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</si>
  <si>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</si>
  <si>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</si>
  <si>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</si>
  <si>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</si>
  <si>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</si>
  <si>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</si>
  <si>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</si>
  <si>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</si>
  <si>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</si>
  <si>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</si>
  <si>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</si>
  <si>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</si>
  <si>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</si>
  <si>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</si>
  <si>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</si>
  <si>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</si>
  <si>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</si>
  <si>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</si>
  <si>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</si>
  <si>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</si>
  <si>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</si>
  <si>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</si>
  <si>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</si>
  <si>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</si>
  <si>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</si>
  <si>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</si>
  <si>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</si>
  <si>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</si>
  <si>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</si>
  <si>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</si>
  <si>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</si>
  <si>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</si>
  <si>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</si>
  <si>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</si>
  <si>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</si>
  <si>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</si>
  <si>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</si>
  <si>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</si>
  <si>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</si>
  <si>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</si>
  <si>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</si>
  <si>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</si>
  <si>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</si>
  <si>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</si>
  <si>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</si>
  <si>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</si>
  <si>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</si>
  <si>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</si>
  <si>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</si>
  <si>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</si>
  <si>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</si>
  <si>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</si>
  <si>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</si>
  <si>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</si>
  <si>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</si>
  <si>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</si>
  <si>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</si>
  <si>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</si>
  <si>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</si>
  <si>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</si>
  <si>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</si>
  <si>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</si>
  <si>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</si>
  <si>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</si>
  <si>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</si>
  <si>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</si>
  <si>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</si>
  <si>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</si>
  <si>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</si>
  <si>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</si>
  <si>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</si>
  <si>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</si>
  <si>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</si>
  <si>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</si>
  <si>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</si>
  <si>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</si>
  <si>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</si>
  <si>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</si>
  <si>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</si>
  <si>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</si>
  <si>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</si>
  <si>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</si>
  <si>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</si>
  <si>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</si>
  <si>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</si>
  <si>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</si>
  <si>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</si>
  <si>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</si>
  <si>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</si>
  <si>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</si>
  <si>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</si>
  <si>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</si>
  <si>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</si>
  <si>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</si>
  <si>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</si>
  <si>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</si>
  <si>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</si>
  <si>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</si>
  <si>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</si>
  <si>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</si>
  <si>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</si>
  <si>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</si>
  <si>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</si>
  <si>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</si>
  <si>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</si>
  <si>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</si>
  <si>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</si>
  <si>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</si>
  <si>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</si>
  <si>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</si>
  <si>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</si>
  <si>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</si>
  <si>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</si>
  <si>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</si>
  <si>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</si>
  <si>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</si>
  <si>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</si>
  <si>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</si>
  <si>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</si>
  <si>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</si>
  <si>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</si>
  <si>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</si>
  <si>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</si>
  <si>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</si>
  <si>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</si>
  <si>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</si>
  <si>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icnreases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</si>
  <si>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</si>
  <si>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</si>
  <si>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</si>
  <si>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</si>
  <si>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Templat Knight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</si>
  <si>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</si>
  <si>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</si>
  <si>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</si>
  <si>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</si>
  <si>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</si>
  <si>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</si>
  <si>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</si>
  <si>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</si>
  <si>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</si>
  <si>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</si>
  <si>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</si>
  <si>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</si>
  <si>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</si>
  <si>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</si>
  <si>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</si>
  <si>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</si>
  <si>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</si>
  <si>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</si>
  <si>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</si>
  <si>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</si>
  <si>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</si>
  <si>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</si>
  <si>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</si>
  <si>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</si>
  <si>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</si>
  <si>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</si>
  <si>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</si>
  <si>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</si>
  <si>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</si>
  <si>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</si>
  <si>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</si>
  <si>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</si>
  <si>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</si>
  <si>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</si>
  <si>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</si>
  <si>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</si>
  <si>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</si>
  <si>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</si>
  <si>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</si>
  <si>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</si>
  <si>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</si>
  <si>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</si>
  <si>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</si>
  <si>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</si>
  <si>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</si>
  <si>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</si>
  <si>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</si>
  <si>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</si>
  <si>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</si>
  <si>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</si>
  <si>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</si>
  <si>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</si>
  <si>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</si>
  <si>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</si>
  <si>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</si>
  <si>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</si>
  <si>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</si>
  <si>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</si>
  <si>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</si>
  <si>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</si>
  <si>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</si>
  <si>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</si>
  <si>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</si>
  <si>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</si>
  <si>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</si>
  <si>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</si>
  <si>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</si>
  <si>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</si>
  <si>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</si>
  <si>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</si>
  <si>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</si>
  <si>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</si>
  <si>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</si>
  <si>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</si>
  <si>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</si>
  <si>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</si>
  <si>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</si>
  <si>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</si>
  <si>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</si>
  <si>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</si>
  <si>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</si>
  <si>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</si>
  <si>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</si>
  <si>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</si>
  <si>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</si>
  <si>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</si>
  <si>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</si>
  <si>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</si>
  <si>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</si>
  <si>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</si>
  <si>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</si>
  <si>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</si>
  <si>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</si>
  <si>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</si>
  <si>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</si>
  <si>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</si>
  <si>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</si>
  <si>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</si>
  <si>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</si>
  <si>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</si>
  <si>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</si>
  <si>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</si>
  <si>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</si>
  <si>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</si>
  <si>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</si>
  <si>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</si>
  <si>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</si>
  <si>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</si>
  <si>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</si>
  <si>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</si>
  <si>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</si>
  <si>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</si>
  <si>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</si>
  <si>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</si>
  <si>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</si>
  <si>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</si>
  <si>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</si>
  <si>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</si>
  <si>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</si>
  <si>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</si>
  <si>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</si>
  <si>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</si>
  <si>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</si>
  <si>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</si>
  <si>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</si>
  <si>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</si>
  <si>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</si>
  <si>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</si>
  <si>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</si>
  <si>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</si>
  <si>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</si>
  <si>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</si>
  <si>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</si>
  <si>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</si>
  <si>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</si>
  <si>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</si>
  <si>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</si>
  <si>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</si>
  <si>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</si>
  <si>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</si>
  <si>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</si>
  <si>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</si>
  <si>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</si>
  <si>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</si>
  <si>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</si>
  <si>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</si>
  <si>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</si>
  <si>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</si>
  <si>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</si>
  <si>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</si>
  <si>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</si>
  <si>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</si>
  <si>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</si>
  <si>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</si>
  <si>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</si>
  <si>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</si>
  <si>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</si>
  <si>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</si>
  <si>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</si>
  <si>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</si>
  <si>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</si>
  <si>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</si>
  <si>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</si>
  <si>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</si>
  <si>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</si>
  <si>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</si>
  <si>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</si>
  <si>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</si>
  <si>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</si>
  <si>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</si>
  <si>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</si>
  <si>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</si>
  <si>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</si>
  <si>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</si>
  <si>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</si>
  <si>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</si>
  <si>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</si>
  <si>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</si>
  <si>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</si>
  <si>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</si>
  <si>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</si>
  <si>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</si>
  <si>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</si>
  <si>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</si>
  <si>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</si>
  <si>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</si>
  <si>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</si>
  <si>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</si>
  <si>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</si>
  <si>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</si>
  <si>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</si>
  <si>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</si>
  <si>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</si>
  <si>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</si>
  <si>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</si>
  <si>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</si>
  <si>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</si>
  <si>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</si>
  <si>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</si>
  <si>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</si>
  <si>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</si>
  <si>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</si>
  <si>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</si>
  <si>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</si>
  <si>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</si>
  <si>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</si>
  <si>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</si>
  <si>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</si>
  <si>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</si>
  <si>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</si>
  <si>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</si>
  <si>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</si>
  <si>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</si>
  <si>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</si>
  <si>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</si>
  <si>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</si>
  <si>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</si>
  <si>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</si>
  <si>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</si>
  <si>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</si>
  <si>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</si>
  <si>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</si>
  <si>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</si>
  <si>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</si>
  <si>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</si>
  <si>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</si>
  <si>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</si>
  <si>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</si>
  <si>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</si>
  <si>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</si>
  <si>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</si>
  <si>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</si>
  <si>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</si>
  <si>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</si>
  <si>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</si>
  <si>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</si>
  <si>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</si>
  <si>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</si>
  <si>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</si>
  <si>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</si>
  <si>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</si>
  <si>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</si>
  <si>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</si>
  <si>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</si>
  <si>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</si>
  <si>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</si>
  <si>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</si>
  <si>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</si>
  <si>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</si>
  <si>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</si>
  <si>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</si>
  <si>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</si>
  <si>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</si>
  <si>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</si>
  <si>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</si>
  <si>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</si>
  <si>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</si>
  <si>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</si>
  <si>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</si>
  <si>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</si>
  <si>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</si>
  <si>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</si>
  <si>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</si>
  <si>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</si>
  <si>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</si>
  <si>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</si>
  <si>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</si>
  <si>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</si>
  <si>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</si>
  <si>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</si>
  <si>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</si>
  <si>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</si>
  <si>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</si>
  <si>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</si>
  <si>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</si>
  <si>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</si>
  <si>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</si>
  <si>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</si>
  <si>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</si>
  <si>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</si>
  <si>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</si>
  <si>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</si>
  <si>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</si>
  <si>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</si>
  <si>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</si>
  <si>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</si>
  <si>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</si>
  <si>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</si>
  <si>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</si>
  <si>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</si>
  <si>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</si>
  <si>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</si>
  <si>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</si>
  <si>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</si>
  <si>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</si>
  <si>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</si>
  <si>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</si>
  <si>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</si>
  <si>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</si>
  <si>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</si>
  <si>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</si>
  <si>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</si>
  <si>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</si>
  <si>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</si>
  <si>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</si>
  <si>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</si>
  <si>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</si>
  <si>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</si>
  <si>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</si>
  <si>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</si>
  <si>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</si>
  <si>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</si>
  <si>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</si>
  <si>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</si>
  <si>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</si>
  <si>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</si>
  <si>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</si>
  <si>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</si>
  <si>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</si>
  <si>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</si>
  <si>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</si>
  <si>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</si>
  <si>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</si>
  <si>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</si>
  <si>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</si>
  <si>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</si>
  <si>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</si>
  <si>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</si>
  <si>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</si>
  <si>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</si>
  <si>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</si>
  <si>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</si>
  <si>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</si>
  <si>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</si>
  <si>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</si>
  <si>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</si>
  <si>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</si>
  <si>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</si>
  <si>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</si>
  <si>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</si>
  <si>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</si>
  <si>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</si>
  <si>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</si>
  <si>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</si>
  <si>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</si>
  <si>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</si>
  <si>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</si>
  <si>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</si>
  <si>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</si>
  <si>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</si>
  <si>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</si>
  <si>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</si>
  <si>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</si>
  <si>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</si>
  <si>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</si>
  <si>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</si>
  <si>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</si>
  <si>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</si>
  <si>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</si>
  <si>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</si>
  <si>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</si>
  <si>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</si>
  <si>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</si>
  <si>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</si>
  <si>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</si>
  <si>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</si>
  <si>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</si>
  <si>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</si>
  <si>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</si>
  <si>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</si>
  <si>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</si>
  <si>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</si>
  <si>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</si>
  <si>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</si>
  <si>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</si>
  <si>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</si>
  <si>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</si>
  <si>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</si>
  <si>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</si>
  <si>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</si>
  <si>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</si>
  <si>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</si>
  <si>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</si>
  <si>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</si>
  <si>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</si>
  <si>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</si>
  <si>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</si>
  <si>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</si>
  <si>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</si>
  <si>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</si>
  <si>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</si>
  <si>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</si>
  <si>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</si>
  <si>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</si>
  <si>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</si>
  <si>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</si>
  <si>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</si>
  <si>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</si>
  <si>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</si>
  <si>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</si>
  <si>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</si>
  <si>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</si>
  <si>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</si>
  <si>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</si>
  <si>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</si>
  <si>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</si>
  <si>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</si>
  <si>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</si>
  <si>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</si>
  <si>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</si>
  <si>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</si>
  <si>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</si>
  <si>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</si>
  <si>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</si>
  <si>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</si>
  <si>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</si>
  <si>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</si>
  <si>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</si>
  <si>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</si>
  <si>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</si>
  <si>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</si>
  <si>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</si>
  <si>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</si>
  <si>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</si>
  <si>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</si>
  <si>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</si>
  <si>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</si>
  <si>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</si>
  <si>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</si>
  <si>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</si>
  <si>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</si>
  <si>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</si>
  <si>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</si>
  <si>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</si>
  <si>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</si>
  <si>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</si>
  <si>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</si>
  <si>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</si>
  <si>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</si>
  <si>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</si>
  <si>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</si>
  <si>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</si>
  <si>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</si>
  <si>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</si>
  <si>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</si>
  <si>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</si>
  <si>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</si>
  <si>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</si>
  <si>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</si>
  <si>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</si>
  <si>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</si>
  <si>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</si>
  <si>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</si>
  <si>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</si>
  <si>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</si>
  <si>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</si>
  <si>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</si>
  <si>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</si>
  <si>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</si>
  <si>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</si>
  <si>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</si>
  <si>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</si>
  <si>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</si>
  <si>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</si>
  <si>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</si>
  <si>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</si>
  <si>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</si>
  <si>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</si>
  <si>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</si>
  <si>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</si>
  <si>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</si>
  <si>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</si>
  <si>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</si>
  <si>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</si>
  <si>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</si>
  <si>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</si>
  <si>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</si>
  <si>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</si>
  <si>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</si>
  <si>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</si>
  <si>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</si>
  <si>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</si>
  <si>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</si>
  <si>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</si>
  <si>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</si>
  <si>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</si>
  <si>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</si>
  <si>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</si>
  <si>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</si>
  <si>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</si>
  <si>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</si>
  <si>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</si>
  <si>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</si>
  <si>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</si>
  <si>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</si>
  <si>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</si>
  <si>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</si>
  <si>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</si>
  <si>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</si>
  <si>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</si>
  <si>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</si>
  <si>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</si>
  <si>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</si>
  <si>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</si>
  <si>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</si>
  <si>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</si>
  <si>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</si>
  <si>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</si>
  <si>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</si>
  <si>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</si>
  <si>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</si>
  <si>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</si>
  <si>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</si>
  <si>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</si>
  <si>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</si>
  <si>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</si>
  <si>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</si>
  <si>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</si>
  <si>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</si>
  <si>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</si>
  <si>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</si>
  <si>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</si>
  <si>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</si>
  <si>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</si>
  <si>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</si>
  <si>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</si>
  <si>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</si>
  <si>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</si>
  <si>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</si>
  <si>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</si>
  <si>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</si>
  <si>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</si>
  <si>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</si>
  <si>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</si>
  <si>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</si>
  <si>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</si>
  <si>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</si>
  <si>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</si>
  <si>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</si>
  <si>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</si>
  <si>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</si>
  <si>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</si>
  <si>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</si>
  <si>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</si>
  <si>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</si>
  <si>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</si>
  <si>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</si>
  <si>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</si>
  <si>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</si>
  <si>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</si>
  <si>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</si>
  <si>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</si>
  <si>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</si>
  <si>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</si>
  <si>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</si>
  <si>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</si>
  <si>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</si>
  <si>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</si>
  <si>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</si>
  <si>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</si>
  <si>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</si>
  <si>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</si>
  <si>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</si>
  <si>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</si>
  <si>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</si>
  <si>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</si>
  <si>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</si>
  <si>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</si>
  <si>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</si>
  <si>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</si>
  <si>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</si>
  <si>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</si>
  <si>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</si>
  <si>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</si>
  <si>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</si>
  <si>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</si>
  <si>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</si>
  <si>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</si>
  <si>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</si>
  <si>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</si>
  <si>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</si>
  <si>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</si>
  <si>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</si>
  <si>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</si>
  <si>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</si>
  <si>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</si>
  <si>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</si>
  <si>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</si>
  <si>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</si>
  <si>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</si>
  <si>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</si>
  <si>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</si>
  <si>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</si>
  <si>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</si>
  <si>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</si>
  <si>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</si>
  <si>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</si>
  <si>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</si>
  <si>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</si>
  <si>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</si>
  <si>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</si>
  <si>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</si>
  <si>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</si>
  <si>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</si>
  <si>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</si>
  <si>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</si>
  <si>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</si>
  <si>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</si>
  <si>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</si>
  <si>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</si>
  <si>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</si>
  <si>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</si>
  <si>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</si>
  <si>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</si>
  <si>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</si>
  <si>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</si>
  <si>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</si>
  <si>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</si>
  <si>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</si>
  <si>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</si>
  <si>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</si>
  <si>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</si>
  <si>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</si>
  <si>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</si>
  <si>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</si>
  <si>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</si>
  <si>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</si>
  <si>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</si>
  <si>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</si>
  <si>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</si>
  <si>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</si>
  <si>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</si>
  <si>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</si>
  <si>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</si>
  <si>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</si>
  <si>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</si>
  <si>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</si>
  <si>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</si>
  <si>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</si>
  <si>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</si>
  <si>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</si>
  <si>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</si>
  <si>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</si>
  <si>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</si>
  <si>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</si>
  <si>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</si>
  <si>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</si>
  <si>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</si>
  <si>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</si>
  <si>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</si>
  <si>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</si>
  <si>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</si>
  <si>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</si>
  <si>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</si>
  <si>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</si>
  <si>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</si>
  <si>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</si>
  <si>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</si>
  <si>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</si>
  <si>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</si>
  <si>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</si>
  <si>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</si>
  <si>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</si>
  <si>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</si>
  <si>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</si>
  <si>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</si>
  <si>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</si>
  <si>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</si>
  <si>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</si>
  <si>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</si>
  <si>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</si>
  <si>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</si>
  <si>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</si>
  <si>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</si>
  <si>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</si>
  <si>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</si>
  <si>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</si>
  <si>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</si>
  <si>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</si>
  <si>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</si>
  <si>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</si>
  <si>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</si>
  <si>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</si>
  <si>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</si>
  <si>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</si>
  <si>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</si>
  <si>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</si>
  <si>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</si>
  <si>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</si>
  <si>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</si>
  <si>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</si>
  <si>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</si>
  <si>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</si>
  <si>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</si>
  <si>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</si>
  <si>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</si>
  <si>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</si>
  <si>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</si>
  <si>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</si>
  <si>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</si>
  <si>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</si>
  <si>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</si>
  <si>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</si>
  <si>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</si>
  <si>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</si>
  <si>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</si>
  <si>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</si>
  <si>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</si>
  <si>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</si>
  <si>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</si>
  <si>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</si>
  <si>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</si>
  <si>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</si>
  <si>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</si>
  <si>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</si>
  <si>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</si>
  <si>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</si>
  <si>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</si>
  <si>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</si>
  <si>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</si>
  <si>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</si>
  <si>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</si>
  <si>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</si>
  <si>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</si>
  <si>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</si>
  <si>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</si>
  <si>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</si>
  <si>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</si>
  <si>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</si>
  <si>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</si>
  <si>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</si>
  <si>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</si>
  <si>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</si>
  <si>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</si>
  <si>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</si>
  <si>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</si>
  <si>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</si>
  <si>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</si>
  <si>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</si>
  <si>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</si>
  <si>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</si>
  <si>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</si>
  <si>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</si>
  <si>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</si>
  <si>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</si>
  <si>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</si>
  <si>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</si>
  <si>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</si>
  <si>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</si>
  <si>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</si>
  <si>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</si>
  <si>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</si>
  <si>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</si>
  <si>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</si>
  <si>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</si>
  <si>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</si>
  <si>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</si>
  <si>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</si>
  <si>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</si>
  <si>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</si>
  <si>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</si>
  <si>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</si>
  <si>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</si>
  <si>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</si>
  <si>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</si>
  <si>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</si>
  <si>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</si>
  <si>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</si>
  <si>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</si>
  <si>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</si>
  <si>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</si>
  <si>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</si>
  <si>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</si>
  <si>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</si>
  <si>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</si>
  <si>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</si>
  <si>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</si>
  <si>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</si>
  <si>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</si>
  <si>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</si>
  <si>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</si>
  <si>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</si>
  <si>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</si>
  <si>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</si>
  <si>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</si>
  <si>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</si>
  <si>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</si>
  <si>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</si>
  <si>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</si>
  <si>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</si>
  <si>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</si>
  <si>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</si>
  <si>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</si>
  <si>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</si>
  <si>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</si>
  <si>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</si>
  <si>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</si>
  <si>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</si>
  <si>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</si>
  <si>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</si>
  <si>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</si>
  <si>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</si>
  <si>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</si>
  <si>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</si>
  <si>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</si>
  <si>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</si>
  <si>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</si>
  <si>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</si>
  <si>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</si>
  <si>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</si>
  <si>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</si>
  <si>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</si>
  <si>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</si>
  <si>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</si>
  <si>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</si>
  <si>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</si>
  <si>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</si>
  <si>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</si>
  <si>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</si>
  <si>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</si>
  <si>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</si>
  <si>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</si>
  <si>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</si>
  <si>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</si>
  <si>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</si>
  <si>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</si>
  <si>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</si>
  <si>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</si>
  <si>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</si>
  <si>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</si>
  <si>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</si>
  <si>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</si>
  <si>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</si>
  <si>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</si>
  <si>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</si>
  <si>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</si>
  <si>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</si>
  <si>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</si>
  <si>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</si>
  <si>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</si>
  <si>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</si>
  <si>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</si>
  <si>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</si>
  <si>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</si>
  <si>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</si>
  <si>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</si>
  <si>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</si>
  <si>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</si>
  <si>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</si>
  <si>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</si>
  <si>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</si>
  <si>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</si>
  <si>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</si>
  <si>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</si>
  <si>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</si>
  <si>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</si>
  <si>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</si>
  <si>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</si>
  <si>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</si>
  <si>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</si>
  <si>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</si>
  <si>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</si>
  <si>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</si>
  <si>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</si>
  <si>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</si>
  <si>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</si>
  <si>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</si>
  <si>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</si>
  <si>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</si>
  <si>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</si>
  <si>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</si>
  <si>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</si>
  <si>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</si>
  <si>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</si>
  <si>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</si>
  <si>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</si>
  <si>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</si>
  <si>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</si>
  <si>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</si>
  <si>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</si>
  <si>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</si>
  <si>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</si>
  <si>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</si>
  <si>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</si>
  <si>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</si>
  <si>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</si>
  <si>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</si>
  <si>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</si>
  <si>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</si>
  <si>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</si>
  <si>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</si>
  <si>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</si>
  <si>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</si>
  <si>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</si>
  <si>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</si>
  <si>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</si>
  <si>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</si>
  <si>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</si>
  <si>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</si>
  <si>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</si>
  <si>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</si>
  <si>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</si>
  <si>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</si>
  <si>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</si>
  <si>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</si>
  <si>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</si>
  <si>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</si>
  <si>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</si>
  <si>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</si>
  <si>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</si>
  <si>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</si>
  <si>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</si>
  <si>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</si>
  <si>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</si>
  <si>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</si>
  <si>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</si>
  <si>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</si>
  <si>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</si>
  <si>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</si>
  <si>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</si>
  <si>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</si>
  <si>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</si>
  <si>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</si>
  <si>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</si>
  <si>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</si>
  <si>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</si>
  <si>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</si>
  <si>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</si>
  <si>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</si>
  <si>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</si>
  <si>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</si>
  <si>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</si>
  <si>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</si>
  <si>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</si>
  <si>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</si>
  <si>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</si>
  <si>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</si>
  <si>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</si>
  <si>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</si>
  <si>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</si>
  <si>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</si>
  <si>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</si>
  <si>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</si>
  <si>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</si>
  <si>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</si>
  <si>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</si>
  <si>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</si>
  <si>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</si>
  <si>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</si>
  <si>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</si>
  <si>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</si>
  <si>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</si>
  <si>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</si>
  <si>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</si>
  <si>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</si>
  <si>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</si>
  <si>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</si>
  <si>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</si>
  <si>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</si>
  <si>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</si>
  <si>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</si>
  <si>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</si>
  <si>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</si>
  <si>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</si>
  <si>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</si>
  <si>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</si>
  <si>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</si>
  <si>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</si>
  <si>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</si>
  <si>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</si>
  <si>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</si>
  <si>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</si>
  <si>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</si>
  <si>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</si>
  <si>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</si>
  <si>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</si>
  <si>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</si>
  <si>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</si>
  <si>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</si>
  <si>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</si>
  <si>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</si>
  <si>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</si>
  <si>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</si>
  <si>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</si>
  <si>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</si>
  <si>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</si>
  <si>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</si>
  <si>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</si>
  <si>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</si>
  <si>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</si>
  <si>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</si>
  <si>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</si>
  <si>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</si>
  <si>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</si>
  <si>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</si>
  <si>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</si>
  <si>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</si>
  <si>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</si>
  <si>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</si>
  <si>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</si>
  <si>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</si>
  <si>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</si>
  <si>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</si>
  <si>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</si>
  <si>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</si>
  <si>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</si>
  <si>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</si>
  <si>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</si>
  <si>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</si>
  <si>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</si>
  <si>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</si>
  <si>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</si>
  <si>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</si>
  <si>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</si>
  <si>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</si>
  <si>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</si>
  <si>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</si>
  <si>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</si>
  <si>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</si>
  <si>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</si>
  <si>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</si>
  <si>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</si>
  <si>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</si>
  <si>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</si>
  <si>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</si>
  <si>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</si>
  <si>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</si>
  <si>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</si>
  <si>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</si>
  <si>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</si>
  <si>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</si>
  <si>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</si>
  <si>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</si>
  <si>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</si>
  <si>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</si>
  <si>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</si>
  <si>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</si>
  <si>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</si>
  <si>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</si>
  <si>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</si>
  <si>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</si>
  <si>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</si>
  <si>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</si>
  <si>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</si>
  <si>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</si>
  <si>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</si>
  <si>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</si>
  <si>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</si>
  <si>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</si>
  <si>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</si>
  <si>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</si>
  <si>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</si>
  <si>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</si>
  <si>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</si>
  <si>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</si>
  <si>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</si>
  <si>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</si>
  <si>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</si>
  <si>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</si>
  <si>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</si>
  <si>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</si>
  <si>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</si>
  <si>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</si>
  <si>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</si>
  <si>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</si>
  <si>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</si>
  <si>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</si>
  <si>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</si>
  <si>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</si>
  <si>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</si>
  <si>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</si>
  <si>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</si>
  <si>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</si>
  <si>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</si>
  <si>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</si>
  <si>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</si>
  <si>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</si>
  <si>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</si>
  <si>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</si>
  <si>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</si>
  <si>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</si>
  <si>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</si>
  <si>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</si>
  <si>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</si>
  <si>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</si>
  <si>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</si>
  <si>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</si>
  <si>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</si>
  <si>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</si>
  <si>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</si>
  <si>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</si>
  <si>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</si>
  <si>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</si>
  <si>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</si>
  <si>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</si>
  <si>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</si>
  <si>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</si>
  <si>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</si>
  <si>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</si>
  <si>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</si>
  <si>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</si>
  <si>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</si>
  <si>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</si>
  <si>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</si>
  <si>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</si>
  <si>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</si>
  <si>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</si>
  <si>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</si>
  <si>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</si>
  <si>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</si>
  <si>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</si>
  <si>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</si>
  <si>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</si>
  <si>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</si>
  <si>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</si>
  <si>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</si>
  <si>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</si>
  <si>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</si>
  <si>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</si>
  <si>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</si>
  <si>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</si>
  <si>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</si>
  <si>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</si>
  <si>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</si>
  <si>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</si>
  <si>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</si>
  <si>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</si>
  <si>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</si>
  <si>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</si>
  <si>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</si>
  <si>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</si>
  <si>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</si>
  <si>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</si>
  <si>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</si>
  <si>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</si>
  <si>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</si>
  <si>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</si>
  <si>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</si>
  <si>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</si>
  <si>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</si>
  <si>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</si>
  <si>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</si>
  <si>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</si>
  <si>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</si>
  <si>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</si>
  <si>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</si>
  <si>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</si>
  <si>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</si>
  <si>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</si>
  <si>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</si>
  <si>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</si>
  <si>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</si>
  <si>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</si>
  <si>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</si>
  <si>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</si>
  <si>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</si>
  <si>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</si>
  <si>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</si>
  <si>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</si>
  <si>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</si>
  <si>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</si>
  <si>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</si>
  <si>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</si>
  <si>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</si>
  <si>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</si>
  <si>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</si>
  <si>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</si>
  <si>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</si>
  <si>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</si>
  <si>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</si>
  <si>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</si>
  <si>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</si>
  <si>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</si>
  <si>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</si>
  <si>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</si>
  <si>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</si>
  <si>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</si>
  <si>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</si>
  <si>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</si>
  <si>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</si>
  <si>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</si>
  <si>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</si>
  <si>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</si>
  <si>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</si>
  <si>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</si>
  <si>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</si>
  <si>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</si>
  <si>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</si>
  <si>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</si>
  <si>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</si>
  <si>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</si>
  <si>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</si>
  <si>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</si>
  <si>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</si>
  <si>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</si>
  <si>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</si>
  <si>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</si>
  <si>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</si>
  <si>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</si>
  <si>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</si>
  <si>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</si>
  <si>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</si>
  <si>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</si>
  <si>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</si>
  <si>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</si>
  <si>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</si>
  <si>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</si>
  <si>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</si>
  <si>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</si>
  <si>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</si>
  <si>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</si>
  <si>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</si>
  <si>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</si>
  <si>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</si>
  <si>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</si>
  <si>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</si>
  <si>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</si>
  <si>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</si>
  <si>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</si>
  <si>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</si>
  <si>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</si>
  <si>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</si>
  <si>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</si>
  <si>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</si>
  <si>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</si>
  <si>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</si>
  <si>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</si>
  <si>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</si>
  <si>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</si>
  <si>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</si>
  <si>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</si>
  <si>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</si>
  <si>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</si>
  <si>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</si>
  <si>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</si>
  <si>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</si>
  <si>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</si>
  <si>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</si>
  <si>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</si>
  <si>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</si>
  <si>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</si>
  <si>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</si>
  <si>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</si>
  <si>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</si>
  <si>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</si>
  <si>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</si>
  <si>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</si>
  <si>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</si>
  <si>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</si>
  <si>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</si>
  <si>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</si>
  <si>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</si>
  <si>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</si>
  <si>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</si>
  <si>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</si>
  <si>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</si>
  <si>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</si>
  <si>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</si>
  <si>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</si>
  <si>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</si>
  <si>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</si>
  <si>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</si>
  <si>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</si>
  <si>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</si>
  <si>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</si>
  <si>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</si>
  <si>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</si>
  <si>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</si>
  <si>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</si>
  <si>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</si>
  <si>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</si>
  <si>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</si>
  <si>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</si>
  <si>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</si>
  <si>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</si>
  <si>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</si>
  <si>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</si>
  <si>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</si>
  <si>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</si>
  <si>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</si>
  <si>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</si>
  <si>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</si>
  <si>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</si>
  <si>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</si>
  <si>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</si>
  <si>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</si>
  <si>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</si>
  <si>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</si>
  <si>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</si>
  <si>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</si>
  <si>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</si>
  <si>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</si>
  <si>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</si>
  <si>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</si>
  <si>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</si>
  <si>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</si>
  <si>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</si>
  <si>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</si>
  <si>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</si>
  <si>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</si>
  <si>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</si>
  <si>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</si>
  <si>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</si>
  <si>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</si>
  <si>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</si>
  <si>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</si>
  <si>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</si>
  <si>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</si>
  <si>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</si>
  <si>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</si>
  <si>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</si>
  <si>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</si>
  <si>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</si>
  <si>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</si>
  <si>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</si>
  <si>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</si>
  <si>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</si>
  <si>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</si>
  <si>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</si>
  <si>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</si>
  <si>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</si>
  <si>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</si>
  <si>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</si>
  <si>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</si>
  <si>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</si>
  <si>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</si>
  <si>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</si>
  <si>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</si>
  <si>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</si>
  <si>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</si>
  <si>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</si>
  <si>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</si>
  <si>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</si>
  <si>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</si>
  <si>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</si>
  <si>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</si>
  <si>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</si>
  <si>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</si>
  <si>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</si>
  <si>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</si>
  <si>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</si>
  <si>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</si>
  <si>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</si>
  <si>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</si>
  <si>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</si>
  <si>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</si>
  <si>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</si>
  <si>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</si>
  <si>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</si>
  <si>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</si>
  <si>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</si>
  <si>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</si>
  <si>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</si>
  <si>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</si>
  <si>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</si>
  <si>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</si>
  <si>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</si>
  <si>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</si>
  <si>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</si>
  <si>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</si>
  <si>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</si>
  <si>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</si>
  <si>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</si>
  <si>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</si>
  <si>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</si>
  <si>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</si>
  <si>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</si>
  <si>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</si>
  <si>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</si>
  <si>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</si>
  <si>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</si>
  <si>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</si>
  <si>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</si>
  <si>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</si>
  <si>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</si>
  <si>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</si>
  <si>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</si>
  <si>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</si>
  <si>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</si>
  <si>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</si>
  <si>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</si>
  <si>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</si>
  <si>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</si>
  <si>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</si>
  <si>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</si>
  <si>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</si>
  <si>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</si>
  <si>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</si>
  <si>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</si>
  <si>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</si>
  <si>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</si>
  <si>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</si>
  <si>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</si>
  <si>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</si>
  <si>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</si>
  <si>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</si>
  <si>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</si>
  <si>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</si>
  <si>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</si>
  <si>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</si>
  <si>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</si>
  <si>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</si>
  <si>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</si>
  <si>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</si>
  <si>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</si>
  <si>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</si>
  <si>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</si>
  <si>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</si>
  <si>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</si>
  <si>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</si>
  <si>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</si>
  <si>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</si>
  <si>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</si>
  <si>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</si>
  <si>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</si>
  <si>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</si>
  <si>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</si>
  <si>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</si>
  <si>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</si>
  <si>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</si>
  <si>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</si>
  <si>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</si>
  <si>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</si>
  <si>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</si>
  <si>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</si>
  <si>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</si>
  <si>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</si>
  <si>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</si>
  <si>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</si>
  <si>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</si>
  <si>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</si>
  <si>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</si>
  <si>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</si>
  <si>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</si>
  <si>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</si>
  <si>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</si>
  <si>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</si>
  <si>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</si>
  <si>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</si>
  <si>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</si>
  <si>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</si>
  <si>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</si>
  <si>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</si>
  <si>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</si>
  <si>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</si>
  <si>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</si>
  <si>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</si>
  <si>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</si>
  <si>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</si>
  <si>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</si>
  <si>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</si>
  <si>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</si>
  <si>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</si>
  <si>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</si>
  <si>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</si>
  <si>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</si>
  <si>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</si>
  <si>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</si>
  <si>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</si>
  <si>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</si>
  <si>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</si>
  <si>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</si>
  <si>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</si>
  <si>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</si>
  <si>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</si>
  <si>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</si>
  <si>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</si>
  <si>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</si>
  <si>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</si>
  <si>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</si>
  <si>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</si>
  <si>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</si>
  <si>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</si>
  <si>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</si>
  <si>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</si>
  <si>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</si>
  <si>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</si>
  <si>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</si>
  <si>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</si>
  <si>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</si>
  <si>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</si>
  <si>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</si>
  <si>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</si>
  <si>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</si>
  <si>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</si>
  <si>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</si>
  <si>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</si>
  <si>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</si>
  <si>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</si>
  <si>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</si>
  <si>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</si>
  <si>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</si>
  <si>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</si>
  <si>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</si>
  <si>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</si>
  <si>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</si>
  <si>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</si>
  <si>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</si>
  <si>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</si>
  <si>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</si>
  <si>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</si>
  <si>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</si>
  <si>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</si>
  <si>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</si>
  <si>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</si>
  <si>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</si>
  <si>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</si>
  <si>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</si>
  <si>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</si>
  <si>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</si>
  <si>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</si>
  <si>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</si>
  <si>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</si>
  <si>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</si>
  <si>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</si>
  <si>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</si>
  <si>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</si>
  <si>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</si>
  <si>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</si>
  <si>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</si>
  <si>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</si>
  <si>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</si>
  <si>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</si>
  <si>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</si>
  <si>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</si>
  <si>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</si>
  <si>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</si>
  <si>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</si>
  <si>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</si>
  <si>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</si>
  <si>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</si>
  <si>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</si>
  <si>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</si>
  <si>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</si>
  <si>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</si>
  <si>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</si>
  <si>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</si>
  <si>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</si>
  <si>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</si>
  <si>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</si>
  <si>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</si>
  <si>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</si>
  <si>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</si>
  <si>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</si>
  <si>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</si>
  <si>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</si>
  <si>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</si>
  <si>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</si>
  <si>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</si>
  <si>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</si>
  <si>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</si>
  <si>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</si>
  <si>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</si>
  <si>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</si>
  <si>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</si>
  <si>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</si>
  <si>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</si>
  <si>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</si>
  <si>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</si>
  <si>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</si>
  <si>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</si>
  <si>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</si>
  <si>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</si>
  <si>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</si>
  <si>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</si>
  <si>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</si>
  <si>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</si>
  <si>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</si>
  <si>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</si>
  <si>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</si>
  <si>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</si>
  <si>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</si>
  <si>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</si>
  <si>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</si>
  <si>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</si>
  <si>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</si>
  <si>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</si>
  <si>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</si>
  <si>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</si>
  <si>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</si>
  <si>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</si>
  <si>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</si>
  <si>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</si>
  <si>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</si>
  <si>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</si>
  <si>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</si>
  <si>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</si>
  <si>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</si>
  <si>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</si>
  <si>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</si>
  <si>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</si>
  <si>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</si>
  <si>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</si>
  <si>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</si>
  <si>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</si>
  <si>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</si>
  <si>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</si>
  <si>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</si>
  <si>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</si>
  <si>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</si>
  <si>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</si>
  <si>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</si>
  <si>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</si>
  <si>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</si>
  <si>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</si>
  <si>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</si>
  <si>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</si>
  <si>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</si>
  <si>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</si>
  <si>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</si>
  <si>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</si>
  <si>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</si>
  <si>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</si>
  <si>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</si>
  <si>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</si>
  <si>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</si>
  <si>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</si>
  <si>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</si>
  <si>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</si>
  <si>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</si>
  <si>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</si>
  <si>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</si>
  <si>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</si>
  <si>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</si>
  <si>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</si>
  <si>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</si>
  <si>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</si>
  <si>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</si>
  <si>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</si>
  <si>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</si>
  <si>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</si>
  <si>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</si>
  <si>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</si>
  <si>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</si>
  <si>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</si>
  <si>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</si>
  <si>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</si>
  <si>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</si>
  <si>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</si>
  <si>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</si>
  <si>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</si>
  <si>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</si>
  <si>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</si>
  <si>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</si>
  <si>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</si>
  <si>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</si>
  <si>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</si>
  <si>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</si>
  <si>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</si>
  <si>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</si>
  <si>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</si>
  <si>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</si>
  <si>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</si>
  <si>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</si>
  <si>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</si>
  <si>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</si>
  <si>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</si>
  <si>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</si>
  <si>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</si>
  <si>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</si>
  <si>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</si>
  <si>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</si>
  <si>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</si>
  <si>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</si>
  <si>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</si>
  <si>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</si>
  <si>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</si>
  <si>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</si>
  <si>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</si>
  <si>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</si>
  <si>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</si>
  <si>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</si>
  <si>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</si>
  <si>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</si>
  <si>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</si>
  <si>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</si>
  <si>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</si>
  <si>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</si>
  <si>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</si>
  <si>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</si>
  <si>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</si>
  <si>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</si>
  <si>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</si>
  <si>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</si>
  <si>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</si>
  <si>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</si>
  <si>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</si>
  <si>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</si>
  <si>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</si>
  <si>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</si>
  <si>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</si>
  <si>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</si>
  <si>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</si>
  <si>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</si>
  <si>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</si>
  <si>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</si>
  <si>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</si>
  <si>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</si>
  <si>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</si>
  <si>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</si>
  <si>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</si>
  <si>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</si>
  <si>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</si>
  <si>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</si>
  <si>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</si>
  <si>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</si>
  <si>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</si>
  <si>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</si>
  <si>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</si>
  <si>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</si>
  <si>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</si>
  <si>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</si>
  <si>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</si>
  <si>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</si>
  <si>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</si>
  <si>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</si>
  <si>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</si>
  <si>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</si>
  <si>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</si>
  <si>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</si>
  <si>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</si>
  <si>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</si>
  <si>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</si>
  <si>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</si>
  <si>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</si>
  <si>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</si>
  <si>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</si>
  <si>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</si>
  <si>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</si>
  <si>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</si>
  <si>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</si>
  <si>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</si>
  <si>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</si>
  <si>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</si>
  <si>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</si>
  <si>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</si>
  <si>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</si>
  <si>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</si>
  <si>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</si>
  <si>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</si>
  <si>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</si>
  <si>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</si>
  <si>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</si>
  <si>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</si>
  <si>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</si>
  <si>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</si>
  <si>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</si>
  <si>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</si>
  <si>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</si>
  <si>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</si>
  <si>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</si>
  <si>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</si>
  <si>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</si>
  <si>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</si>
  <si>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</si>
  <si>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</si>
  <si>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</si>
  <si>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</si>
  <si>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</si>
  <si>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</si>
  <si>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</si>
  <si>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</si>
  <si>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</si>
  <si>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</si>
  <si>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</si>
  <si>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</si>
  <si>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</si>
  <si>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</si>
  <si>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</si>
  <si>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</si>
  <si>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</si>
  <si>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</si>
  <si>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</si>
  <si>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</si>
  <si>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</si>
  <si>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</si>
  <si>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</si>
  <si>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</si>
  <si>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</si>
  <si>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</si>
  <si>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</si>
  <si>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</si>
  <si>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</si>
  <si>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</si>
  <si>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</si>
  <si>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</si>
  <si>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</si>
  <si>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</si>
  <si>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</si>
  <si>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</si>
  <si>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</si>
  <si>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</si>
  <si>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</si>
  <si>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</si>
  <si>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</si>
  <si>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</si>
  <si>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</si>
  <si>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</si>
  <si>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</si>
  <si>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</si>
  <si>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</si>
  <si>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</si>
  <si>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</si>
  <si>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</si>
  <si>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</si>
  <si>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</si>
  <si>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</si>
  <si>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</si>
  <si>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</si>
  <si>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</si>
  <si>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</si>
  <si>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</si>
  <si>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</si>
  <si>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</si>
  <si>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</si>
  <si>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</si>
  <si>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</si>
  <si>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</si>
  <si>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</si>
  <si>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</si>
  <si>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</si>
  <si>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</si>
  <si>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</si>
  <si>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</si>
  <si>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</si>
  <si>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</si>
  <si>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</si>
  <si>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</si>
  <si>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</si>
  <si>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</si>
  <si>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</si>
  <si>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</si>
  <si>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</si>
  <si>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</si>
  <si>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</si>
  <si>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</si>
  <si>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</si>
  <si>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</si>
  <si>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</si>
  <si>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</si>
  <si>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</si>
  <si>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</si>
  <si>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</si>
  <si>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</si>
  <si>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</si>
  <si>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</si>
  <si>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</si>
  <si>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</si>
  <si>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</si>
  <si>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</si>
  <si>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</si>
  <si>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</si>
  <si>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</si>
  <si>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</si>
  <si>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</si>
  <si>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</si>
  <si>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</si>
  <si>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</si>
  <si>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</si>
  <si>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</si>
  <si>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</si>
  <si>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</si>
  <si>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</si>
  <si>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</si>
  <si>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</si>
  <si>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</si>
  <si>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</si>
  <si>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</si>
  <si>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</si>
  <si>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</si>
  <si>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</si>
  <si>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</si>
  <si>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</si>
  <si>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</si>
  <si>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</si>
  <si>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</si>
  <si>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</si>
  <si>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</si>
  <si>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</si>
  <si>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</si>
  <si>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</si>
  <si>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</si>
  <si>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</si>
  <si>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</si>
  <si>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</si>
  <si>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</si>
  <si>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</si>
  <si>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</si>
  <si>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</si>
  <si>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</si>
  <si>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</si>
  <si>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</si>
  <si>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</si>
  <si>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</si>
  <si>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</si>
  <si>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</si>
  <si>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</si>
  <si>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</si>
  <si>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</si>
  <si>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</si>
  <si>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</si>
  <si>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</si>
  <si>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</si>
  <si>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</si>
  <si>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</si>
  <si>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</si>
  <si>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</si>
  <si>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</si>
  <si>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</si>
  <si>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</si>
  <si>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</si>
  <si>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</si>
  <si>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</si>
  <si>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</si>
  <si>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</si>
  <si>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</si>
  <si>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</si>
  <si>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</si>
  <si>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</si>
  <si>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</si>
  <si>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</si>
  <si>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</si>
  <si>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</si>
  <si>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</si>
  <si>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</si>
  <si>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</si>
  <si>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</si>
  <si>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</si>
  <si>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</si>
  <si>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</si>
  <si>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</si>
  <si>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</si>
  <si>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</si>
  <si>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</si>
  <si>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</si>
  <si>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</si>
  <si>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</si>
  <si>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</si>
  <si>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</si>
  <si>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</si>
  <si>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</si>
  <si>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</si>
  <si>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</si>
  <si>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</si>
  <si>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</si>
  <si>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</si>
  <si>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</si>
  <si>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</si>
  <si>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</si>
  <si>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</si>
  <si>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</si>
  <si>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</si>
  <si>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</si>
  <si>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</si>
  <si>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</si>
  <si>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</si>
  <si>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</si>
  <si>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</si>
  <si>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</si>
  <si>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</si>
  <si>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</si>
  <si>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</si>
  <si>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</si>
  <si>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</si>
  <si>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</si>
  <si>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</si>
  <si>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</si>
  <si>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</si>
  <si>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</si>
  <si>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</si>
  <si>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</si>
  <si>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</si>
  <si>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</si>
  <si>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</si>
  <si>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</si>
  <si>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</si>
  <si>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</si>
  <si>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</si>
  <si>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</si>
  <si>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</si>
  <si>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</si>
  <si>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</si>
  <si>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</si>
  <si>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</si>
  <si>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</si>
  <si>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</si>
  <si>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</si>
  <si>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</si>
  <si>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</si>
  <si>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</si>
  <si>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</si>
  <si>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</si>
  <si>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</si>
  <si>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</si>
  <si>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</si>
  <si>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</si>
  <si>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</si>
  <si>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</si>
  <si>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</si>
  <si>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</si>
  <si>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</si>
  <si>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</si>
  <si>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</si>
  <si>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</si>
  <si>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</si>
  <si>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</si>
  <si>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</si>
  <si>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</si>
  <si>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</si>
  <si>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</si>
  <si>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</si>
  <si>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</si>
  <si>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</si>
  <si>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</si>
  <si>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</si>
  <si>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</si>
  <si>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</si>
  <si>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</si>
  <si>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</si>
  <si>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</si>
  <si>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</si>
  <si>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</si>
  <si>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</si>
  <si>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</si>
  <si>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</si>
  <si>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</si>
  <si>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</si>
  <si>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</si>
  <si>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</si>
  <si>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</si>
  <si>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</si>
  <si>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</si>
  <si>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</si>
  <si>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</si>
  <si>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</si>
  <si>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</si>
  <si>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</si>
  <si>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</si>
  <si>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</si>
  <si>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</si>
  <si>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</si>
  <si>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</si>
  <si>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</si>
  <si>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</si>
  <si>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</si>
  <si>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</si>
  <si>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</si>
  <si>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</si>
  <si>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</si>
  <si>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</si>
  <si>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</si>
  <si>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</si>
  <si>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</si>
  <si>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</si>
  <si>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</si>
  <si>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</si>
  <si>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</si>
  <si>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</si>
  <si>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</si>
  <si>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</si>
  <si>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</si>
  <si>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</si>
  <si>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</si>
  <si>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</si>
  <si>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</si>
  <si>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</si>
  <si>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</si>
  <si>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</si>
  <si>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</si>
  <si>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</si>
  <si>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</si>
  <si>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</si>
  <si>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</si>
  <si>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</si>
  <si>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</si>
  <si>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</si>
  <si>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</si>
  <si>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</si>
  <si>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</si>
  <si>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</si>
  <si>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</si>
  <si>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</si>
  <si>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</si>
  <si>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</si>
  <si>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</si>
  <si>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</si>
  <si>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</si>
  <si>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</si>
  <si>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</si>
  <si>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</si>
  <si>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</si>
  <si>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</si>
  <si>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</si>
  <si>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</si>
  <si>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</si>
  <si>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</si>
  <si>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</si>
  <si>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</si>
  <si>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</si>
  <si>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</si>
  <si>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</si>
  <si>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</si>
  <si>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</si>
  <si>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</si>
  <si>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</si>
  <si>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</si>
  <si>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</si>
  <si>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</si>
  <si>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</si>
  <si>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</si>
  <si>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</si>
  <si>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</si>
  <si>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</si>
  <si>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</si>
  <si>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</si>
  <si>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</si>
  <si>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</si>
  <si>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</si>
  <si>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</si>
  <si>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</si>
  <si>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</si>
  <si>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</si>
  <si>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</si>
  <si>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</si>
  <si>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</si>
  <si>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</si>
  <si>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</si>
  <si>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</si>
  <si>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</si>
  <si>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</si>
  <si>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</si>
  <si>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</si>
  <si>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</si>
  <si>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</si>
  <si>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</si>
  <si>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</si>
  <si>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</si>
  <si>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</si>
  <si>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</si>
  <si>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</si>
  <si>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</si>
  <si>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</si>
  <si>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</si>
  <si>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</si>
  <si>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</si>
  <si>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</si>
  <si>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</si>
  <si>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</si>
  <si>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</si>
  <si>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</si>
  <si>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</si>
  <si>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</si>
  <si>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</si>
  <si>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</si>
  <si>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</si>
  <si>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</si>
  <si>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</si>
  <si>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</si>
  <si>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</si>
  <si>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</si>
  <si>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</si>
  <si>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</si>
  <si>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</si>
  <si>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</si>
  <si>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</si>
  <si>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</si>
  <si>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</si>
  <si>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</si>
  <si>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</si>
  <si>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</si>
  <si>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</si>
  <si>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</si>
  <si>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</si>
  <si>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</si>
  <si>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</si>
  <si>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</si>
  <si>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</si>
  <si>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</si>
  <si>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</si>
  <si>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</si>
  <si>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</si>
  <si>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</si>
  <si>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</si>
  <si>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</si>
  <si>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</si>
  <si>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</si>
  <si>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</si>
  <si>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</si>
  <si>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</si>
  <si>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</si>
  <si>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</si>
  <si>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</si>
  <si>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</si>
  <si>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</si>
  <si>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</si>
  <si>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</si>
  <si>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</si>
  <si>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</si>
  <si>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</si>
  <si>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</si>
  <si>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</si>
  <si>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</si>
  <si>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</si>
  <si>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</si>
  <si>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</si>
  <si>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</si>
  <si>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</si>
  <si>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</si>
  <si>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</si>
  <si>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</si>
  <si>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</si>
  <si>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</si>
  <si>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</si>
  <si>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</si>
  <si>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</si>
  <si>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</si>
  <si>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</si>
  <si>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</si>
  <si>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</si>
  <si>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</si>
  <si>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</si>
  <si>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</si>
  <si>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</si>
  <si>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</si>
  <si>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</si>
  <si>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</si>
  <si>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</si>
  <si>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</si>
  <si>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</si>
  <si>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</si>
  <si>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</si>
  <si>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</si>
  <si>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</si>
  <si>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</si>
  <si>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</si>
  <si>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</si>
  <si>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</si>
  <si>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</si>
  <si>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</si>
  <si>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</si>
  <si>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</si>
  <si>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</si>
  <si>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</si>
  <si>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</si>
  <si>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</si>
  <si>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</si>
  <si>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</si>
  <si>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</si>
  <si>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</si>
  <si>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</si>
  <si>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</si>
  <si>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</si>
  <si>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</si>
  <si>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</si>
  <si>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</si>
  <si>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</si>
  <si>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</si>
  <si>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</si>
  <si>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</si>
  <si>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</si>
  <si>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</si>
  <si>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</si>
  <si>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</si>
  <si>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</si>
  <si>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</si>
  <si>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</si>
  <si>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</si>
  <si>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</si>
  <si>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</si>
  <si>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</si>
  <si>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</si>
  <si>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</si>
  <si>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</si>
  <si>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</si>
  <si>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</si>
  <si>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</si>
  <si>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</si>
  <si>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</si>
  <si>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</si>
  <si>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</si>
  <si>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</si>
  <si>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</si>
  <si>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</si>
  <si>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</si>
  <si>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</si>
  <si>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</si>
  <si>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</si>
  <si>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</si>
  <si>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</si>
  <si>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</si>
  <si>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</si>
  <si>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</si>
  <si>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</si>
  <si>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</si>
  <si>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</si>
  <si>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</si>
  <si>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</si>
  <si>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</si>
  <si>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</si>
  <si>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</si>
  <si>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</si>
  <si>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</si>
  <si>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</si>
  <si>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</si>
  <si>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</si>
  <si>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</si>
  <si>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</si>
  <si>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</si>
  <si>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</si>
  <si>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</si>
  <si>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</si>
  <si>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</si>
  <si>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</si>
  <si>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</si>
  <si>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</si>
  <si>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</si>
  <si>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</si>
  <si>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</si>
  <si>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</si>
  <si>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</si>
  <si>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</si>
  <si>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</si>
  <si>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</si>
  <si>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</si>
  <si>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</si>
  <si>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</si>
  <si>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</si>
  <si>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</si>
  <si>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</si>
  <si>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</si>
  <si>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</si>
  <si>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</si>
  <si>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</si>
  <si>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</si>
  <si>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</si>
  <si>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</si>
  <si>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</si>
  <si>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</si>
  <si>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</si>
  <si>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</si>
  <si>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</si>
  <si>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</si>
  <si>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</si>
  <si>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</si>
  <si>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</si>
  <si>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</si>
  <si>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</si>
  <si>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</si>
  <si>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</si>
  <si>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</si>
  <si>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</si>
  <si>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</si>
  <si>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</si>
  <si>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</si>
  <si>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</si>
  <si>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</si>
  <si>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</si>
  <si>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</si>
  <si>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</si>
  <si>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</si>
  <si>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</si>
  <si>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</si>
  <si>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</si>
  <si>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</si>
  <si>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</si>
  <si>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</si>
  <si>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</si>
  <si>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</si>
  <si>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</si>
  <si>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</si>
  <si>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</si>
  <si>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</si>
  <si>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</si>
  <si>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</si>
  <si>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</si>
  <si>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</si>
  <si>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</si>
  <si>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</si>
  <si>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</si>
  <si>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</si>
  <si>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</si>
  <si>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</si>
  <si>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</si>
  <si>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</si>
  <si>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</si>
  <si>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</si>
  <si>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</si>
  <si>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</si>
  <si>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</si>
  <si>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</si>
  <si>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</si>
  <si>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</si>
  <si>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</si>
  <si>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</si>
  <si>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</si>
  <si>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</si>
  <si>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</si>
  <si>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</si>
  <si>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</si>
  <si>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</si>
  <si>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</si>
  <si>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</si>
  <si>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</si>
  <si>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</si>
  <si>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</si>
  <si>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</si>
  <si>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</si>
  <si>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</si>
  <si>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</si>
  <si>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</si>
  <si>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</si>
  <si>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</si>
  <si>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</si>
  <si>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</si>
  <si>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</si>
  <si>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</si>
  <si>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</si>
  <si>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</si>
  <si>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</si>
  <si>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</si>
  <si>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</si>
  <si>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</si>
  <si>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</si>
  <si>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</si>
  <si>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</si>
  <si>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</si>
  <si>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</si>
  <si>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</si>
  <si>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</si>
  <si>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</si>
  <si>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</si>
  <si>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</si>
  <si>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</si>
  <si>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</si>
  <si>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</si>
  <si>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</si>
  <si>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</si>
  <si>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</si>
  <si>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</si>
  <si>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</si>
  <si>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</si>
  <si>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</si>
  <si>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</si>
  <si>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</si>
  <si>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</si>
  <si>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</si>
  <si>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</si>
  <si>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</si>
  <si>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</si>
  <si>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</si>
  <si>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</si>
  <si>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</si>
  <si>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</si>
  <si>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</si>
  <si>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</si>
  <si>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</si>
  <si>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</si>
  <si>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</si>
  <si>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</si>
  <si>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</si>
  <si>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</si>
  <si>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</si>
  <si>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</si>
  <si>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</si>
  <si>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</si>
  <si>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</si>
  <si>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</si>
  <si>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</si>
  <si>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</si>
  <si>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</si>
  <si>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</si>
  <si>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</si>
  <si>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</si>
  <si>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</si>
  <si>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</si>
  <si>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</si>
  <si>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</si>
  <si>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</si>
  <si>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</si>
  <si>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</si>
  <si>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</si>
  <si>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</si>
  <si>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</si>
  <si>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</si>
  <si>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</si>
  <si>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</si>
  <si>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</si>
  <si>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</si>
  <si>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</si>
  <si>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</si>
  <si>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</si>
  <si>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</si>
  <si>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</si>
  <si>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</si>
  <si>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</si>
  <si>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</si>
  <si>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</si>
  <si>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</si>
  <si>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</si>
  <si>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</si>
  <si>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</si>
  <si>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</si>
  <si>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</si>
  <si>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</si>
  <si>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</si>
  <si>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</si>
  <si>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</si>
  <si>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</si>
  <si>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</si>
  <si>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</si>
  <si>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</si>
  <si>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</si>
  <si>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</si>
  <si>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</si>
  <si>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</si>
  <si>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</si>
  <si>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</si>
  <si>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</si>
  <si>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</si>
  <si>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</si>
  <si>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</si>
  <si>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</si>
  <si>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</si>
  <si>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</si>
  <si>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</si>
  <si>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</si>
  <si>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</si>
  <si>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</si>
  <si>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</si>
  <si>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</si>
  <si>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</si>
  <si>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</si>
  <si>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</si>
  <si>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</si>
  <si>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</si>
  <si>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</si>
  <si>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</si>
  <si>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</si>
  <si>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</si>
  <si>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</si>
  <si>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</si>
  <si>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</si>
  <si>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</si>
  <si>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</si>
  <si>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</si>
  <si>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</si>
  <si>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</si>
  <si>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</si>
  <si>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</si>
  <si>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</si>
  <si>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</si>
  <si>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</si>
  <si>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</si>
  <si>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</si>
  <si>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</si>
  <si>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</si>
  <si>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</si>
  <si>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</si>
  <si>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</si>
  <si>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</si>
  <si>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</si>
  <si>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</si>
  <si>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</si>
  <si>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</si>
  <si>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</si>
  <si>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</si>
  <si>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</si>
  <si>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</si>
  <si>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</si>
  <si>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</si>
  <si>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</si>
  <si>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</si>
  <si>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</si>
  <si>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</si>
  <si>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</si>
  <si>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</si>
  <si>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</si>
  <si>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</si>
  <si>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</si>
  <si>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</si>
  <si>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</si>
  <si>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</si>
  <si>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</si>
  <si>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</si>
  <si>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</si>
  <si>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</si>
  <si>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</si>
  <si>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</si>
  <si>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</si>
  <si>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</si>
  <si>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</si>
  <si>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</si>
  <si>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</si>
  <si>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</si>
  <si>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</si>
  <si>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</si>
  <si>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</si>
  <si>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</si>
  <si>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</si>
  <si>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</si>
  <si>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</si>
  <si>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</si>
  <si>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</si>
  <si>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</si>
  <si>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</si>
  <si>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</si>
  <si>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</si>
  <si>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</si>
  <si>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</si>
  <si>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</si>
  <si>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</si>
  <si>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</si>
  <si>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</si>
  <si>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</si>
  <si>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</si>
  <si>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</si>
  <si>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</si>
  <si>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</si>
  <si>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</si>
  <si>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</si>
  <si>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</si>
  <si>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All Things Resonate</t>
  </si>
  <si>
    <t>INT + (5,10,15,20)%. At the start of the battle gain 2 stacks of [Sentiment] and [Rationality].
When the number of [Sentiment] stacks is greater than or equal to [Rationality] unit range +1. After initiating battle and dealing damage, Heal ally units within 3 blocks by (1.5,2,2.5,3)x caster's INT
When the number of [Rationality] stacks is greater than or equal to [Rationality] unit range +1. Before initiating battle, deals fixed damage equal to caster's INT x(.5,.8,1.1,1.5). 
When an ally unit end their turn, after actively attacking, convert 1 [Rationality] into [Sentiment], otherwise convert 1 [Sentiment] into [Rationality]. [Sentiment] and [Rationality]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</si>
  <si>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</si>
  <si>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</si>
  <si>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</si>
  <si>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</si>
  <si>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</si>
  <si>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</si>
  <si>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</si>
  <si>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</si>
  <si>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</si>
  <si>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</si>
  <si>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</si>
  <si>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</si>
  <si>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[Sentiment] and [Rationality] stacks are equal, reduce the Cooldown of the skill used this turn by 1.
[Magic Damage] Attack a single enemy, dealing 1.7x damage. Gains additional effects based on the number of [Sentiment] and [Rationality] stacks.
When the number of [Sentiment] stacks is greater than or equal to [Rationality], before battle, dispel 3 enemy buffs.
When the number of [Rationality] stacks is greater than or equal to [Sentiment], before battle, apply 3 random debuffs.
If this attack is not guarded against, inflicts a [Teloport] effect. Teloports the enemy within 3 blocks of the caster. 
After using this skill, all [Sentiment] stacks become [Rationality], and all [Rationality] stacks become [Sentiment].</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</si>
  <si>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</si>
  <si>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</si>
  <si>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</si>
  <si>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</si>
  <si>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</si>
  <si>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</si>
  <si>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</si>
  <si>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</si>
  <si>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</si>
  <si>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</si>
  <si>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</si>
  <si>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</si>
  <si>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</si>
  <si>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</si>
  <si>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</si>
  <si>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</si>
  <si>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</si>
  <si>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</si>
  <si>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</si>
  <si>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</si>
  <si>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</si>
  <si>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</si>
  <si>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</si>
  <si>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</si>
  <si>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</si>
  <si>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</si>
  <si>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</si>
  <si>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</si>
  <si>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</si>
  <si>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</si>
  <si>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</si>
  <si>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</si>
  <si>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</si>
  <si>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</si>
  <si>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</si>
  <si>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</si>
  <si>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</si>
  <si>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</si>
  <si>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</si>
  <si>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</si>
  <si>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</si>
  <si>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</si>
  <si>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</si>
  <si>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</si>
  <si>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</si>
  <si>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</si>
  <si>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</si>
  <si>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</si>
  <si>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</si>
  <si>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</si>
  <si>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</si>
  <si>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</si>
  <si>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</si>
  <si>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</si>
  <si>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</si>
  <si>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</si>
  <si>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</si>
  <si>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</si>
  <si>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</si>
  <si>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</si>
  <si>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</si>
  <si>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</si>
  <si>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</si>
  <si>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</si>
  <si>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</si>
  <si>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</si>
  <si>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</si>
  <si>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</si>
  <si>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</si>
  <si>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</si>
  <si>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</si>
  <si>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</si>
  <si>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</si>
  <si>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</si>
  <si>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</si>
  <si>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</si>
  <si>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</si>
  <si>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</si>
  <si>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</si>
  <si>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</si>
  <si>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</si>
  <si>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</si>
  <si>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</si>
  <si>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</si>
  <si>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</si>
  <si>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</si>
  <si>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</si>
  <si>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</si>
  <si>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</si>
  <si>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</si>
  <si>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</si>
  <si>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</si>
  <si>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</si>
  <si>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</si>
  <si>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</si>
  <si>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</si>
  <si>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</si>
  <si>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</si>
  <si>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</si>
  <si>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</si>
  <si>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</si>
  <si>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</si>
  <si>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</si>
  <si>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</si>
  <si>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</si>
  <si>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</si>
  <si>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</si>
  <si>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</si>
  <si>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</si>
  <si>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</si>
  <si>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</si>
  <si>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</si>
  <si>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</si>
  <si>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</si>
  <si>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</si>
  <si>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</si>
  <si>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</si>
  <si>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</si>
  <si>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</si>
  <si>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</si>
  <si>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</si>
  <si>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</si>
  <si>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</si>
  <si>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</si>
  <si>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</si>
  <si>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</si>
  <si>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</si>
  <si>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</si>
  <si>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</si>
  <si>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</si>
  <si>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</si>
  <si>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</si>
  <si>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</si>
  <si>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</si>
  <si>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</si>
  <si>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</si>
  <si>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</si>
  <si>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</si>
  <si>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</si>
  <si>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</si>
  <si>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</si>
  <si>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</si>
  <si>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</si>
  <si>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</si>
  <si>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</si>
  <si>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</si>
  <si>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</si>
  <si>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</si>
  <si>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</si>
  <si>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</si>
  <si>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</si>
  <si>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</si>
  <si>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</si>
  <si>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</si>
  <si>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</si>
  <si>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</si>
  <si>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</si>
  <si>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</si>
  <si>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</si>
  <si>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</si>
  <si>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</si>
  <si>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</si>
  <si>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</si>
  <si>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</si>
  <si>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</si>
  <si>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</si>
  <si>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</si>
  <si>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</si>
  <si>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</si>
  <si>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</si>
  <si>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</si>
  <si>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</si>
  <si>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</si>
  <si>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</si>
  <si>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</si>
  <si>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</si>
  <si>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</si>
  <si>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</si>
  <si>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</si>
  <si>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</si>
  <si>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</si>
  <si>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</si>
  <si>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</si>
  <si>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</si>
  <si>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</si>
  <si>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</si>
  <si>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</si>
  <si>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</si>
  <si>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</si>
  <si>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</si>
  <si>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</si>
  <si>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</si>
  <si>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</si>
  <si>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</si>
  <si>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</si>
  <si>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</si>
  <si>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</si>
  <si>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</si>
  <si>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</si>
  <si>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</si>
  <si>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</si>
  <si>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</si>
  <si>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</si>
  <si>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</si>
  <si>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</si>
  <si>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</si>
  <si>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</si>
  <si>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</si>
  <si>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</si>
  <si>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</si>
  <si>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</si>
  <si>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</si>
  <si>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</si>
  <si>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</si>
  <si>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</si>
  <si>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</si>
  <si>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</si>
  <si>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</si>
  <si>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</si>
  <si>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</si>
  <si>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</si>
  <si>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</si>
  <si>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</si>
  <si>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</si>
  <si>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</si>
  <si>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</si>
  <si>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</si>
  <si>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</si>
  <si>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</si>
  <si>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</si>
  <si>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</si>
  <si>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</si>
  <si>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</si>
  <si>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</si>
  <si>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</si>
  <si>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</si>
  <si>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</si>
  <si>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</si>
  <si>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</si>
  <si>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</si>
  <si>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</si>
  <si>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</si>
  <si>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</si>
  <si>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</si>
  <si>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</si>
  <si>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</si>
  <si>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</si>
  <si>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</si>
  <si>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</si>
  <si>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</si>
  <si>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</si>
  <si>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</si>
  <si>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</si>
  <si>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</si>
  <si>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</si>
  <si>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</si>
  <si>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</si>
  <si>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</si>
  <si>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</si>
  <si>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</si>
  <si>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</si>
  <si>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</si>
  <si>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</si>
  <si>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</si>
  <si>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</si>
  <si>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</si>
  <si>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</si>
  <si>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</si>
  <si>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</si>
  <si>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</si>
  <si>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</si>
  <si>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</si>
  <si>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</si>
  <si>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</si>
  <si>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</si>
  <si>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</si>
  <si>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</si>
  <si>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</si>
  <si>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</si>
  <si>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</si>
  <si>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</si>
  <si>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</si>
  <si>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</si>
  <si>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</si>
  <si>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</si>
  <si>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</si>
  <si>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</si>
  <si>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</si>
  <si>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</si>
  <si>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</si>
  <si>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</si>
  <si>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</si>
  <si>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</si>
  <si>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</si>
  <si>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</si>
  <si>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</si>
  <si>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</si>
  <si>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</si>
  <si>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</si>
  <si>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</si>
  <si>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</si>
  <si>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</si>
  <si>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</si>
  <si>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</si>
  <si>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</si>
  <si>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</si>
  <si>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</si>
  <si>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</si>
  <si>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</si>
  <si>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</si>
  <si>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</si>
  <si>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</si>
  <si>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</si>
  <si>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</si>
  <si>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</si>
  <si>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</si>
  <si>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</si>
  <si>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</si>
  <si>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</si>
  <si>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</si>
  <si>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</si>
  <si>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</si>
  <si>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</si>
  <si>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</si>
  <si>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</si>
  <si>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</si>
  <si>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</si>
  <si>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</si>
  <si>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</si>
  <si>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</si>
  <si>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</si>
  <si>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</si>
  <si>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</si>
  <si>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</si>
  <si>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</si>
  <si>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</si>
  <si>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</si>
  <si>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</si>
  <si>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</si>
  <si>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</si>
  <si>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</si>
  <si>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</si>
  <si>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</si>
  <si>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</si>
  <si>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</si>
  <si>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</si>
  <si>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</si>
  <si>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</si>
  <si>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</si>
  <si>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</si>
  <si>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</si>
  <si>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</si>
  <si>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</si>
  <si>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</si>
  <si>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</si>
  <si>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</si>
  <si>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</si>
  <si>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</si>
  <si>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</si>
  <si>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</si>
  <si>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</si>
  <si>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</si>
  <si>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</si>
  <si>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</si>
  <si>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</si>
  <si>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</si>
  <si>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</si>
  <si>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</si>
  <si>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</si>
  <si>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</si>
  <si>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</si>
  <si>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</si>
  <si>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</si>
  <si>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</si>
  <si>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</si>
  <si>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</si>
  <si>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</si>
  <si>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</si>
  <si>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</si>
  <si>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</si>
  <si>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</si>
  <si>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</si>
  <si>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</si>
  <si>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</si>
  <si>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</si>
  <si>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</si>
  <si>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</si>
  <si>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</si>
  <si>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</si>
  <si>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</si>
  <si>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</si>
  <si>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</si>
  <si>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</si>
  <si>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</si>
  <si>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</si>
  <si>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</si>
  <si>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</si>
  <si>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</si>
  <si>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</si>
  <si>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</si>
  <si>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</si>
  <si>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</si>
  <si>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</si>
  <si>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</si>
  <si>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</si>
  <si>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</si>
  <si>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</si>
  <si>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</si>
  <si>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</si>
  <si>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</si>
  <si>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</si>
  <si>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</si>
  <si>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</si>
  <si>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</si>
  <si>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</si>
  <si>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</si>
  <si>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</si>
  <si>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</si>
  <si>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</si>
  <si>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</si>
  <si>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</si>
  <si>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</si>
  <si>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</si>
  <si>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</si>
  <si>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</si>
  <si>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</si>
  <si>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</si>
  <si>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</si>
  <si>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</si>
  <si>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</si>
  <si>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</si>
  <si>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</si>
  <si>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</si>
  <si>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</si>
  <si>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</si>
  <si>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</si>
  <si>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</si>
  <si>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</si>
  <si>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</si>
  <si>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</si>
  <si>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</si>
  <si>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</si>
  <si>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</si>
  <si>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</si>
  <si>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</si>
  <si>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</si>
  <si>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</si>
  <si>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</si>
  <si>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</si>
  <si>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</si>
  <si>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</si>
  <si>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</si>
  <si>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</si>
  <si>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</si>
  <si>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</si>
  <si>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</si>
  <si>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</si>
  <si>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</si>
  <si>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</si>
  <si>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</si>
  <si>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</si>
  <si>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</si>
  <si>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</si>
  <si>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</si>
  <si>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</si>
  <si>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</si>
  <si>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</si>
  <si>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</si>
  <si>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</si>
  <si>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</si>
  <si>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</si>
  <si>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</si>
  <si>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</si>
  <si>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</si>
  <si>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</si>
  <si>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</si>
  <si>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</si>
  <si>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</si>
  <si>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</si>
  <si>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</si>
  <si>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</si>
  <si>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</si>
  <si>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</si>
  <si>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</si>
  <si>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</si>
  <si>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</si>
  <si>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</si>
  <si>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</si>
  <si>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</si>
  <si>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</si>
  <si>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</si>
  <si>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</si>
  <si>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</si>
  <si>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</si>
  <si>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</si>
  <si>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</si>
  <si>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</si>
  <si>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</si>
  <si>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</si>
  <si>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</si>
  <si>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</si>
  <si>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</si>
  <si>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</si>
  <si>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</si>
  <si>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</si>
  <si>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</si>
  <si>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</si>
  <si>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</si>
  <si>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</si>
  <si>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</si>
  <si>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</si>
  <si>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</si>
  <si>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</si>
  <si>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</si>
  <si>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</si>
  <si>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</si>
  <si>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</si>
  <si>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</si>
  <si>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</si>
  <si>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</si>
  <si>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</si>
  <si>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</si>
  <si>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</si>
  <si>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</si>
  <si>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</si>
  <si>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</si>
  <si>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</si>
  <si>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</si>
  <si>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</si>
  <si>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</si>
  <si>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</si>
  <si>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</si>
  <si>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</si>
  <si>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</si>
  <si>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</si>
  <si>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</si>
  <si>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</si>
  <si>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</si>
  <si>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</si>
  <si>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</si>
  <si>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</si>
  <si>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</si>
  <si>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</si>
  <si>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</si>
  <si>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</si>
  <si>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</si>
  <si>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</si>
  <si>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</si>
  <si>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</si>
  <si>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</si>
  <si>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</si>
  <si>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</si>
  <si>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</si>
  <si>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</si>
  <si>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</si>
  <si>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</si>
  <si>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</si>
  <si>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</si>
  <si>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</si>
  <si>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</si>
  <si>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</si>
  <si>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</si>
  <si>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</si>
  <si>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</si>
  <si>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</si>
  <si>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</si>
  <si>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</si>
  <si>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</si>
  <si>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</si>
  <si>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</si>
  <si>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</si>
  <si>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</si>
  <si>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</si>
  <si>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</si>
  <si>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</si>
  <si>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</si>
  <si>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</si>
  <si>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</si>
  <si>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</si>
  <si>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</si>
  <si>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</si>
  <si>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</si>
  <si>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</si>
  <si>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</si>
  <si>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</si>
  <si>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</si>
  <si>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</si>
  <si>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</si>
  <si>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</si>
  <si>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</si>
  <si>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</si>
  <si>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</si>
  <si>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</si>
  <si>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</si>
  <si>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</si>
  <si>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</si>
  <si>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</si>
  <si>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</si>
  <si>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</si>
  <si>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</si>
  <si>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</si>
  <si>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</si>
  <si>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</si>
  <si>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</si>
  <si>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</si>
  <si>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</si>
  <si>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</si>
  <si>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</si>
  <si>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</si>
  <si>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</si>
  <si>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</si>
  <si>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</si>
  <si>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</si>
  <si>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</si>
  <si>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</si>
  <si>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</si>
  <si>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</si>
  <si>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</si>
  <si>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</si>
  <si>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</si>
  <si>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</si>
  <si>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</si>
  <si>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</si>
  <si>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</si>
  <si>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</si>
  <si>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</si>
  <si>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</si>
  <si>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</si>
  <si>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</si>
  <si>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</si>
  <si>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</si>
  <si>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</si>
  <si>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</si>
  <si>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</si>
  <si>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</si>
  <si>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</si>
  <si>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</si>
  <si>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</si>
  <si>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</si>
  <si>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</si>
  <si>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</si>
  <si>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</si>
  <si>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</si>
  <si>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</si>
  <si>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</si>
  <si>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</si>
  <si>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</si>
  <si>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</si>
  <si>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</si>
  <si>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</si>
  <si>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</si>
  <si>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</si>
  <si>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</si>
  <si>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</si>
  <si>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</si>
  <si>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</si>
  <si>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</si>
  <si>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</si>
  <si>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</si>
  <si>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</si>
  <si>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</si>
  <si>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</si>
  <si>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</si>
  <si>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</si>
  <si>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</si>
  <si>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</si>
  <si>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</si>
  <si>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</si>
  <si>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</si>
  <si>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</si>
  <si>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</si>
  <si>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</si>
  <si>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</si>
  <si>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</si>
  <si>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</si>
  <si>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</si>
  <si>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</si>
  <si>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</si>
  <si>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</si>
  <si>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</si>
  <si>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</si>
  <si>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</si>
  <si>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</si>
  <si>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</si>
  <si>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</si>
  <si>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</si>
  <si>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</si>
  <si>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</si>
  <si>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</si>
  <si>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</si>
  <si>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</si>
  <si>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</si>
  <si>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</si>
  <si>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</si>
  <si>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</si>
  <si>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</si>
  <si>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</si>
  <si>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</si>
  <si>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</si>
  <si>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</si>
  <si>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</si>
  <si>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</si>
  <si>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</si>
  <si>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</si>
  <si>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</si>
  <si>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</si>
  <si>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</si>
  <si>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</si>
  <si>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</si>
  <si>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</si>
  <si>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</si>
  <si>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</si>
  <si>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</si>
  <si>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</si>
  <si>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</si>
  <si>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</si>
  <si>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</si>
  <si>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</si>
  <si>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</si>
  <si>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</si>
  <si>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</si>
  <si>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</si>
  <si>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</si>
  <si>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</si>
  <si>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</si>
  <si>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</si>
  <si>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</si>
  <si>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</si>
  <si>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</si>
  <si>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</si>
  <si>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</si>
  <si>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</si>
  <si>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</si>
  <si>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</si>
  <si>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</si>
  <si>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</si>
  <si>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</si>
  <si>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</si>
  <si>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</si>
  <si>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</si>
  <si>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</si>
  <si>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</si>
  <si>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</si>
  <si>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</si>
  <si>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</si>
  <si>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</si>
  <si>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</si>
  <si>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</si>
  <si>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</si>
  <si>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</si>
  <si>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</si>
  <si>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</si>
  <si>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</si>
  <si>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</si>
  <si>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</si>
  <si>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</si>
  <si>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</si>
  <si>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</si>
  <si>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</si>
  <si>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</si>
  <si>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</si>
  <si>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</si>
  <si>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</si>
  <si>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</si>
  <si>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</si>
  <si>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</si>
  <si>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</si>
  <si>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</si>
  <si>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</si>
  <si>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</si>
  <si>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</si>
  <si>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</si>
  <si>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</si>
  <si>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</si>
  <si>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</si>
  <si>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</si>
  <si>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</si>
  <si>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</si>
  <si>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</si>
  <si>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</si>
  <si>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</si>
  <si>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</si>
  <si>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</si>
  <si>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</si>
  <si>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</si>
  <si>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</si>
  <si>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</si>
  <si>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</si>
  <si>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</si>
  <si>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</si>
  <si>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</si>
  <si>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</si>
  <si>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</si>
  <si>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</si>
  <si>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</si>
  <si>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</si>
  <si>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</si>
  <si>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</si>
  <si>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</si>
  <si>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</si>
  <si>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</si>
  <si>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</si>
  <si>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</si>
  <si>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</si>
  <si>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</si>
  <si>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</si>
  <si>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</si>
  <si>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</si>
  <si>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</si>
  <si>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</si>
  <si>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</si>
  <si>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</si>
  <si>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</si>
  <si>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</si>
  <si>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</si>
  <si>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</si>
  <si>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</si>
  <si>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</si>
  <si>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</si>
  <si>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</si>
  <si>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</si>
  <si>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</si>
  <si>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</si>
  <si>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</si>
  <si>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</si>
  <si>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</si>
  <si>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</si>
  <si>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</si>
  <si>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</si>
  <si>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</si>
  <si>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</si>
  <si>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</si>
  <si>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</si>
  <si>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</si>
  <si>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</si>
  <si>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</si>
  <si>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</si>
  <si>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</si>
  <si>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</si>
  <si>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</si>
  <si>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</si>
  <si>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</si>
  <si>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</si>
  <si>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</si>
  <si>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</si>
  <si>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</si>
  <si>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</si>
  <si>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</si>
  <si>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</si>
  <si>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</si>
  <si>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</si>
  <si>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</si>
  <si>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</si>
  <si>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</si>
  <si>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</si>
  <si>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</si>
  <si>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</si>
  <si>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</si>
  <si>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</si>
  <si>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</si>
  <si>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</si>
  <si>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</si>
  <si>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</si>
  <si>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</si>
  <si>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</si>
  <si>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</si>
  <si>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</si>
  <si>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</si>
  <si>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</si>
  <si>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</si>
  <si>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</si>
  <si>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</si>
  <si>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</si>
  <si>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</si>
  <si>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</si>
  <si>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</si>
  <si>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</si>
  <si>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</si>
  <si>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</si>
  <si>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</si>
  <si>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</si>
  <si>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</si>
  <si>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</si>
  <si>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</si>
  <si>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</si>
  <si>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</si>
  <si>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</si>
  <si>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</si>
  <si>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</si>
  <si>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</si>
  <si>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</si>
  <si>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</si>
  <si>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</si>
  <si>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</si>
  <si>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</si>
  <si>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</si>
  <si>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</si>
  <si>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</si>
  <si>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</si>
  <si>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</si>
  <si>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</si>
  <si>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</si>
  <si>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</si>
  <si>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</si>
  <si>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</si>
  <si>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</si>
  <si>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</si>
  <si>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</si>
  <si>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</si>
  <si>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</si>
  <si>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</si>
  <si>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</si>
  <si>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</si>
  <si>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</si>
  <si>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</si>
  <si>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</si>
  <si>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</si>
  <si>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</si>
  <si>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</si>
  <si>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</si>
  <si>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</si>
  <si>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</si>
  <si>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</si>
  <si>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</si>
  <si>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</si>
  <si>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</si>
  <si>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</si>
  <si>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</si>
  <si>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</si>
  <si>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</si>
  <si>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</si>
  <si>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</si>
  <si>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</si>
  <si>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</si>
  <si>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</si>
  <si>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</si>
  <si>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</si>
  <si>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</si>
  <si>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</si>
  <si>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</si>
  <si>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</si>
  <si>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</si>
  <si>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</si>
  <si>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</si>
  <si>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</si>
  <si>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</si>
  <si>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</si>
  <si>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</si>
  <si>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</si>
  <si>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</si>
  <si>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</si>
  <si>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</si>
  <si>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</si>
  <si>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</si>
  <si>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</si>
  <si>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</si>
  <si>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</si>
  <si>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</si>
  <si>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</si>
  <si>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</si>
  <si>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</si>
  <si>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</si>
  <si>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</si>
  <si>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</si>
  <si>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</si>
  <si>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</si>
  <si>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</si>
  <si>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</si>
  <si>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</si>
  <si>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</si>
  <si>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</si>
  <si>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</si>
  <si>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</si>
  <si>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</si>
  <si>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</si>
  <si>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</si>
  <si>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</si>
  <si>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</si>
  <si>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</si>
  <si>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</si>
  <si>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</si>
  <si>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</si>
  <si>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</si>
  <si>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</si>
  <si>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</si>
  <si>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</si>
  <si>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</si>
  <si>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</si>
  <si>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</si>
  <si>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</si>
  <si>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</si>
  <si>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</si>
  <si>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</si>
  <si>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</si>
  <si>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</si>
  <si>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</si>
  <si>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</si>
  <si>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</si>
  <si>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</si>
  <si>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</si>
  <si>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</si>
  <si>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</si>
  <si>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</si>
  <si>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</si>
  <si>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</si>
  <si>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</si>
  <si>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</si>
  <si>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</si>
  <si>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</si>
  <si>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</si>
  <si>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</si>
  <si>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</si>
  <si>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</si>
  <si>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</si>
  <si>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</si>
  <si>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</si>
  <si>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</si>
  <si>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</si>
  <si>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</si>
  <si>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</si>
  <si>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</si>
  <si>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</si>
  <si>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</si>
  <si>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</si>
  <si>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</si>
  <si>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</si>
  <si>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</si>
  <si>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</si>
  <si>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</si>
  <si>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</si>
  <si>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</si>
  <si>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</si>
  <si>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</si>
  <si>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</si>
  <si>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</si>
  <si>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</si>
  <si>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</si>
  <si>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</si>
  <si>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</si>
  <si>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</si>
  <si>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</si>
  <si>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</si>
  <si>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</si>
  <si>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</si>
  <si>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</si>
  <si>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</si>
  <si>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</si>
  <si>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</si>
  <si>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</si>
  <si>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</si>
  <si>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</si>
  <si>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</si>
  <si>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</si>
  <si>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</si>
  <si>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</si>
  <si>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</si>
  <si>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</si>
  <si>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</si>
  <si>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</si>
  <si>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</si>
  <si>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</si>
  <si>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</si>
  <si>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</si>
  <si>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</si>
  <si>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</si>
  <si>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</si>
  <si>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</si>
  <si>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</si>
  <si>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</si>
  <si>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</si>
  <si>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</si>
  <si>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</si>
  <si>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</si>
  <si>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</si>
  <si>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</si>
  <si>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</si>
  <si>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</si>
  <si>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</si>
  <si>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</si>
  <si>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</si>
  <si>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</si>
  <si>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</si>
  <si>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</si>
  <si>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</si>
  <si>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</si>
  <si>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</si>
  <si>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</si>
  <si>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</si>
  <si>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</si>
  <si>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</si>
  <si>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</si>
  <si>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</si>
  <si>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</si>
  <si>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</si>
  <si>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</si>
  <si>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</si>
  <si>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</si>
  <si>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</si>
  <si>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</si>
  <si>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</si>
  <si>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</si>
  <si>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</si>
  <si>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</si>
  <si>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</si>
  <si>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</si>
  <si>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</si>
  <si>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</si>
  <si>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</si>
  <si>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</si>
  <si>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</si>
  <si>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</si>
  <si>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</si>
  <si>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</si>
  <si>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</si>
  <si>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</si>
  <si>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</si>
  <si>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</si>
  <si>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</si>
  <si>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</si>
  <si>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</si>
  <si>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</si>
  <si>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</si>
  <si>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</si>
  <si>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</si>
  <si>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</si>
  <si>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</si>
  <si>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</si>
  <si>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</si>
  <si>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</si>
  <si>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</si>
  <si>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</si>
  <si>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</si>
  <si>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</si>
  <si>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</si>
  <si>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</si>
  <si>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</si>
  <si>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</si>
  <si>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</si>
  <si>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</si>
  <si>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</si>
  <si>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</si>
  <si>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</si>
  <si>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</si>
  <si>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</si>
  <si>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</si>
  <si>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</si>
  <si>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</si>
  <si>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</si>
  <si>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</si>
  <si>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</si>
  <si>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</si>
  <si>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</si>
  <si>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</si>
  <si>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</si>
  <si>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</si>
  <si>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</si>
  <si>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</si>
  <si>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</si>
  <si>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</si>
  <si>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</si>
  <si>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</si>
  <si>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</si>
  <si>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</si>
  <si>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</si>
  <si>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</si>
  <si>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</si>
  <si>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</si>
  <si>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</si>
  <si>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</si>
  <si>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</si>
  <si>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</si>
  <si>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</si>
  <si>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</si>
  <si>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</si>
  <si>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</si>
  <si>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</si>
  <si>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</si>
  <si>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</si>
  <si>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</si>
  <si>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</si>
  <si>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</si>
  <si>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</si>
  <si>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</si>
  <si>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</si>
  <si>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</si>
  <si>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</si>
  <si>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</si>
  <si>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</si>
  <si>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</si>
  <si>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</si>
  <si>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</si>
  <si>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</si>
  <si>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</si>
  <si>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</si>
  <si>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</si>
  <si>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</si>
  <si>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</si>
  <si>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</si>
  <si>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</si>
  <si>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</si>
  <si>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</si>
  <si>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</si>
  <si>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</si>
  <si>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</si>
  <si>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</si>
  <si>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</si>
  <si>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</si>
  <si>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</si>
  <si>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</si>
  <si>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</si>
  <si>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</si>
  <si>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</si>
  <si>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</si>
  <si>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</si>
  <si>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</si>
  <si>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</si>
  <si>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</si>
  <si>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</si>
  <si>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</si>
  <si>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</si>
  <si>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</si>
  <si>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</si>
  <si>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</si>
  <si>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</si>
  <si>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</si>
  <si>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</si>
  <si>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</si>
  <si>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</si>
  <si>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</si>
  <si>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</si>
  <si>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</si>
  <si>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</si>
  <si>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</si>
  <si>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</si>
  <si>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</si>
  <si>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</si>
  <si>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</si>
  <si>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</si>
  <si>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</si>
  <si>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</si>
  <si>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</si>
  <si>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</si>
  <si>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</si>
  <si>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</si>
  <si>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</si>
  <si>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</si>
  <si>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</si>
  <si>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</si>
  <si>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</si>
  <si>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</si>
  <si>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</si>
  <si>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</si>
  <si>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</si>
  <si>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</si>
  <si>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</si>
  <si>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</si>
  <si>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</si>
  <si>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</si>
  <si>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</si>
  <si>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</si>
  <si>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</si>
  <si>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</si>
  <si>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</si>
  <si>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</si>
  <si>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</si>
  <si>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</si>
  <si>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</si>
  <si>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</si>
  <si>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</si>
  <si>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</si>
  <si>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</si>
  <si>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</si>
  <si>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[Magic Damage] Attacks a single enemy, dealing 1.5x damage. Gains additional effects based on the number of [Sentiment] and [Rationality] stacks.
When the number of [Sentiment] stacks is greater than or equal to [Rationality], after battle dispell 2 debuffs from allies within 3 blocks. 
When the number of [Rationality] stacks is greater than or equal to [Sentiment],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</si>
  <si>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</si>
  <si>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</si>
  <si>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</si>
  <si>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</si>
  <si>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</si>
  <si>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</si>
  <si>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</si>
  <si>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</si>
  <si>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</si>
  <si>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</si>
  <si>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</si>
  <si>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</si>
  <si>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</si>
  <si>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</si>
  <si>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</si>
  <si>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</si>
  <si>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</si>
  <si>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</si>
  <si>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</si>
  <si>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</si>
  <si>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</si>
  <si>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</si>
  <si>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</si>
  <si>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</si>
  <si>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</si>
  <si>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</si>
  <si>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</si>
  <si>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</si>
  <si>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</si>
  <si>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</si>
  <si>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</si>
  <si>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</si>
  <si>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</si>
  <si>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</si>
  <si>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</si>
  <si>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</si>
  <si>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</si>
  <si>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</si>
  <si>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</si>
  <si>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</si>
  <si>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</si>
  <si>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</si>
  <si>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</si>
  <si>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</si>
  <si>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</si>
  <si>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</si>
  <si>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</si>
  <si>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</si>
  <si>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</si>
  <si>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</si>
  <si>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</si>
  <si>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</si>
  <si>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</si>
  <si>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</si>
  <si>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</si>
  <si>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</si>
  <si>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</si>
  <si>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</si>
  <si>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</si>
  <si>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</si>
  <si>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</si>
  <si>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</si>
  <si>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</si>
  <si>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</si>
  <si>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</si>
  <si>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</si>
  <si>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</si>
  <si>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</si>
  <si>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</si>
  <si>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</si>
  <si>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</si>
  <si>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</si>
  <si>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</si>
  <si>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</si>
  <si>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</si>
  <si>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</si>
  <si>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</si>
  <si>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</si>
  <si>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</si>
  <si>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</si>
  <si>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</si>
  <si>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</si>
  <si>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</si>
  <si>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</si>
  <si>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</si>
  <si>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</si>
  <si>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</si>
  <si>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</si>
  <si>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</si>
  <si>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</si>
  <si>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</si>
  <si>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</si>
  <si>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</si>
  <si>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</si>
  <si>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</si>
  <si>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</si>
  <si>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</si>
  <si>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</si>
  <si>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</si>
  <si>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</si>
  <si>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</si>
  <si>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</si>
  <si>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</si>
  <si>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</si>
  <si>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</si>
  <si>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</si>
  <si>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</si>
  <si>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</si>
  <si>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</si>
  <si>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</si>
  <si>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</si>
  <si>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</si>
  <si>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</si>
  <si>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</si>
  <si>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</si>
  <si>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</si>
  <si>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</si>
  <si>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</si>
  <si>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</si>
  <si>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</si>
  <si>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</si>
  <si>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</si>
  <si>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</si>
  <si>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</si>
  <si>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</si>
  <si>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</si>
  <si>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</si>
  <si>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</si>
  <si>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</si>
  <si>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</si>
  <si>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</si>
  <si>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</si>
  <si>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</si>
  <si>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</si>
  <si>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</si>
  <si>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</si>
  <si>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</si>
  <si>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</si>
  <si>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</si>
  <si>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</si>
  <si>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</si>
  <si>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</si>
  <si>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</si>
  <si>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</si>
  <si>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</si>
  <si>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</si>
  <si>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</si>
  <si>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</si>
  <si>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</si>
  <si>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</si>
  <si>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</si>
  <si>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</si>
  <si>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</si>
  <si>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</si>
  <si>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</si>
  <si>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</si>
  <si>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</si>
  <si>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</si>
  <si>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[Rationality] into the other, depending on which stack is larger.
Gain "Damage Increased by 20%" and "Damage reflected is reduced by 30%" for 2 turns. 
Can move 2 additional blocks and attack again after use. (After using this skill, the turn count for current buffs is not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</si>
  <si>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</si>
  <si>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</si>
  <si>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</si>
  <si>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</si>
  <si>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</si>
  <si>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</si>
  <si>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</si>
  <si>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</si>
  <si>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</si>
  <si>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</si>
  <si>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</si>
  <si>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</si>
  <si>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</si>
  <si>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</si>
  <si>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</si>
  <si>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</si>
  <si>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</si>
  <si>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</si>
  <si>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</si>
  <si>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</si>
  <si>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</si>
  <si>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</si>
  <si>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</si>
  <si>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</si>
  <si>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</si>
  <si>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</si>
  <si>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</si>
  <si>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</si>
  <si>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</si>
  <si>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</si>
  <si>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</si>
  <si>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</si>
  <si>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</si>
  <si>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</si>
  <si>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</si>
  <si>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</si>
  <si>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</si>
  <si>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</si>
  <si>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</si>
  <si>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</si>
  <si>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</si>
  <si>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</si>
  <si>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</si>
  <si>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</si>
  <si>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</si>
  <si>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</si>
  <si>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</si>
  <si>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</si>
  <si>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</si>
  <si>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</si>
  <si>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</si>
  <si>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</si>
  <si>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</si>
  <si>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</si>
  <si>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</si>
  <si>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</si>
  <si>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</si>
  <si>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</si>
  <si>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</si>
  <si>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</si>
  <si>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</si>
  <si>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</si>
  <si>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</si>
  <si>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</si>
  <si>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</si>
  <si>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</si>
  <si>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</si>
  <si>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</si>
  <si>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</si>
  <si>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</si>
  <si>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</si>
  <si>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</si>
  <si>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</si>
  <si>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</si>
  <si>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</si>
  <si>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</si>
  <si>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</si>
  <si>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</si>
  <si>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</si>
  <si>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</si>
  <si>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</si>
  <si>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</si>
  <si>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</si>
  <si>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</si>
  <si>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</si>
  <si>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</si>
  <si>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</si>
  <si>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</si>
  <si>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</si>
  <si>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</si>
  <si>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</si>
  <si>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</si>
  <si>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</si>
  <si>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</si>
  <si>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</si>
  <si>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</si>
  <si>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</si>
  <si>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</si>
  <si>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</si>
  <si>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</si>
  <si>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</si>
  <si>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</si>
  <si>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</si>
  <si>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</si>
  <si>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</si>
  <si>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</si>
  <si>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</si>
  <si>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</si>
  <si>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</si>
  <si>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</si>
  <si>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</si>
  <si>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</si>
  <si>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</si>
  <si>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</si>
  <si>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</si>
  <si>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</si>
  <si>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</si>
  <si>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</si>
  <si>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</si>
  <si>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</si>
  <si>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</si>
  <si>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</si>
  <si>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</si>
  <si>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</si>
  <si>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</si>
  <si>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</si>
  <si>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</si>
  <si>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</si>
  <si>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</si>
  <si>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</si>
  <si>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</si>
  <si>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</si>
  <si>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</si>
  <si>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</si>
  <si>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</si>
  <si>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</si>
  <si>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</si>
  <si>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</si>
  <si>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</si>
  <si>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</si>
  <si>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</si>
  <si>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</si>
  <si>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</si>
  <si>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</si>
  <si>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</si>
  <si>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</si>
  <si>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</si>
  <si>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</si>
  <si>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</si>
  <si>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</si>
  <si>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</si>
  <si>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</si>
  <si>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</si>
  <si>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</si>
  <si>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</si>
  <si>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</si>
  <si>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</si>
  <si>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</si>
  <si>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</si>
  <si>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</si>
  <si>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</si>
  <si>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</si>
  <si>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</si>
  <si>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</si>
  <si>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</si>
  <si>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</si>
  <si>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</si>
  <si>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</si>
  <si>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</si>
  <si>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</si>
  <si>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</si>
  <si>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</si>
  <si>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</si>
  <si>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</si>
  <si>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</si>
  <si>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</si>
  <si>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</si>
  <si>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</si>
  <si>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</si>
  <si>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</si>
  <si>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</si>
  <si>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</si>
  <si>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</si>
  <si>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</si>
  <si>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</si>
  <si>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</si>
  <si>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</si>
  <si>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</si>
  <si>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</si>
  <si>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</si>
  <si>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</si>
  <si>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</si>
  <si>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</si>
  <si>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</si>
  <si>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</si>
  <si>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</si>
  <si>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</si>
  <si>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</si>
  <si>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</si>
  <si>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</si>
  <si>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</si>
  <si>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</si>
  <si>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</si>
  <si>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</si>
  <si>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</si>
  <si>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</si>
  <si>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</si>
  <si>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</si>
  <si>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</si>
  <si>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</si>
  <si>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</si>
  <si>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</si>
  <si>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</si>
  <si>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</si>
  <si>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</si>
  <si>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</si>
  <si>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</si>
  <si>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</si>
  <si>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</si>
  <si>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</si>
  <si>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</si>
  <si>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</si>
  <si>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</si>
  <si>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</si>
  <si>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</si>
  <si>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</si>
  <si>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</si>
  <si>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</si>
  <si>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</si>
  <si>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</si>
  <si>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</si>
  <si>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</si>
  <si>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</si>
  <si>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</si>
  <si>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</si>
  <si>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</si>
  <si>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</si>
  <si>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</si>
  <si>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</si>
  <si>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</si>
  <si>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</si>
  <si>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</si>
  <si>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</si>
  <si>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</si>
  <si>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</si>
  <si>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</si>
  <si>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</si>
  <si>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</si>
  <si>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</si>
  <si>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</si>
  <si>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</si>
  <si>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</si>
  <si>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</si>
  <si>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</si>
  <si>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</si>
  <si>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</si>
  <si>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</si>
  <si>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</si>
  <si>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</si>
  <si>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</si>
  <si>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</si>
  <si>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</si>
  <si>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</si>
  <si>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</si>
  <si>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</si>
  <si>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</si>
  <si>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</si>
  <si>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</si>
  <si>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</si>
  <si>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</si>
  <si>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</si>
  <si>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</si>
  <si>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</si>
  <si>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</si>
  <si>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</si>
  <si>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</si>
  <si>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</si>
  <si>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</si>
  <si>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</si>
  <si>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</si>
  <si>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</si>
  <si>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</si>
  <si>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</si>
  <si>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</si>
  <si>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</si>
  <si>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</si>
  <si>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</si>
  <si>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</si>
  <si>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</si>
  <si>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</si>
  <si>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</si>
  <si>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</si>
  <si>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</si>
  <si>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</si>
  <si>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</si>
  <si>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</si>
  <si>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</si>
  <si>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</si>
  <si>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</si>
  <si>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</si>
  <si>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</si>
  <si>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</si>
  <si>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</si>
  <si>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</si>
  <si>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</si>
  <si>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</si>
  <si>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</si>
  <si>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</si>
  <si>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</si>
  <si>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</si>
  <si>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</si>
  <si>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</si>
  <si>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</si>
  <si>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</si>
  <si>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</si>
  <si>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</si>
  <si>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</si>
  <si>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</si>
  <si>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</si>
  <si>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</si>
  <si>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</si>
  <si>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</si>
  <si>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</si>
  <si>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</si>
  <si>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</si>
  <si>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</si>
  <si>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</si>
  <si>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</si>
  <si>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</si>
  <si>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</si>
  <si>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</si>
  <si>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</si>
  <si>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</si>
  <si>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</si>
  <si>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</si>
  <si>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</si>
  <si>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</si>
  <si>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</si>
  <si>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</si>
  <si>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</si>
  <si>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</si>
  <si>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</si>
  <si>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</si>
  <si>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</si>
  <si>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</si>
  <si>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</si>
  <si>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</si>
  <si>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</si>
  <si>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</si>
  <si>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</si>
  <si>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</si>
  <si>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</si>
  <si>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</si>
  <si>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</si>
  <si>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</si>
  <si>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</si>
  <si>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</si>
  <si>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</si>
  <si>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</si>
  <si>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</si>
  <si>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</si>
  <si>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</si>
  <si>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</si>
  <si>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</si>
  <si>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</si>
  <si>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</si>
  <si>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</si>
  <si>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</si>
  <si>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</si>
  <si>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</si>
  <si>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</si>
  <si>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</si>
  <si>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</si>
  <si>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</si>
  <si>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</si>
  <si>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</si>
  <si>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</si>
  <si>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</si>
  <si>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</si>
  <si>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</si>
  <si>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</si>
  <si>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</si>
  <si>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</si>
  <si>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</si>
  <si>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</si>
  <si>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</si>
  <si>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</si>
  <si>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</si>
  <si>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</si>
  <si>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</si>
  <si>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</si>
  <si>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</si>
  <si>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</si>
  <si>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</si>
  <si>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</si>
  <si>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</si>
  <si>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</si>
  <si>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</si>
  <si>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</si>
  <si>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</si>
  <si>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</si>
  <si>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</si>
  <si>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</si>
  <si>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</si>
  <si>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</si>
  <si>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</si>
  <si>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</si>
  <si>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</si>
  <si>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</si>
  <si>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</si>
  <si>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</si>
  <si>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</si>
  <si>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</si>
  <si>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</si>
  <si>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</si>
  <si>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</si>
  <si>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</si>
  <si>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</si>
  <si>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</si>
  <si>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</si>
  <si>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</si>
  <si>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</si>
  <si>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</si>
  <si>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</si>
  <si>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</si>
  <si>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</si>
  <si>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</si>
  <si>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</si>
  <si>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</si>
  <si>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</si>
  <si>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</si>
  <si>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</si>
  <si>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</si>
  <si>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</si>
  <si>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</si>
  <si>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</si>
  <si>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</si>
  <si>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</si>
  <si>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</si>
  <si>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</si>
  <si>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</si>
  <si>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</si>
  <si>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</si>
  <si>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</si>
  <si>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</si>
  <si>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</si>
  <si>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</si>
  <si>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</si>
  <si>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</si>
  <si>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</si>
  <si>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</si>
  <si>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</si>
  <si>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</si>
  <si>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</si>
  <si>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</si>
  <si>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</si>
  <si>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</si>
  <si>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</si>
  <si>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</si>
  <si>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</si>
  <si>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</si>
  <si>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</si>
  <si>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</si>
  <si>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</si>
  <si>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</si>
  <si>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</si>
  <si>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</si>
  <si>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</si>
  <si>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</si>
  <si>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</si>
  <si>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</si>
  <si>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</si>
  <si>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</si>
  <si>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</si>
  <si>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</si>
  <si>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</si>
  <si>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</si>
  <si>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</si>
  <si>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</si>
  <si>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</si>
  <si>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</si>
  <si>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</si>
  <si>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</si>
  <si>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</si>
  <si>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</si>
  <si>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</si>
  <si>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</si>
  <si>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</si>
  <si>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</si>
  <si>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</si>
  <si>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</si>
  <si>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</si>
  <si>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</si>
  <si>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</si>
  <si>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</si>
  <si>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</si>
  <si>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</si>
  <si>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</si>
  <si>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</si>
  <si>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</si>
  <si>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</si>
  <si>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</si>
  <si>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</si>
  <si>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</si>
  <si>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</si>
  <si>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</si>
  <si>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</si>
  <si>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</si>
  <si>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</si>
  <si>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</si>
  <si>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</si>
  <si>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</si>
  <si>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</si>
  <si>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</si>
  <si>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</si>
  <si>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</si>
  <si>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</si>
  <si>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</si>
  <si>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</si>
  <si>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</si>
  <si>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</si>
  <si>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</si>
  <si>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</si>
  <si>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</si>
  <si>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</si>
  <si>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</si>
  <si>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</si>
  <si>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</si>
  <si>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</si>
  <si>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</si>
  <si>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</si>
  <si>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</si>
  <si>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</si>
  <si>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</si>
  <si>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</si>
  <si>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</si>
  <si>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</si>
  <si>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</si>
  <si>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</si>
  <si>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</si>
  <si>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</si>
  <si>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</si>
  <si>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</si>
  <si>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</si>
  <si>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</si>
  <si>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</si>
  <si>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</si>
  <si>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</si>
  <si>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</si>
  <si>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</si>
  <si>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</si>
  <si>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</si>
  <si>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</si>
  <si>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</si>
  <si>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</si>
  <si>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</si>
  <si>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</si>
  <si>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</si>
  <si>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</si>
  <si>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</si>
  <si>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</si>
  <si>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</si>
  <si>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</si>
  <si>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</si>
  <si>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</si>
  <si>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</si>
  <si>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</si>
  <si>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</si>
  <si>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</si>
  <si>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</si>
  <si>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</si>
  <si>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</si>
  <si>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</si>
  <si>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</si>
  <si>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</si>
  <si>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</si>
  <si>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</si>
  <si>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</si>
  <si>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</si>
  <si>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</si>
  <si>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</si>
  <si>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</si>
  <si>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</si>
  <si>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</si>
  <si>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</si>
  <si>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</si>
  <si>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</si>
  <si>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</si>
  <si>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</si>
  <si>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</si>
  <si>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</si>
  <si>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</si>
  <si>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</si>
  <si>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</si>
  <si>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</si>
  <si>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</si>
  <si>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</si>
  <si>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</si>
  <si>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</si>
  <si>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</si>
  <si>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</si>
  <si>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</si>
  <si>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</si>
  <si>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</si>
  <si>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</si>
  <si>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</si>
  <si>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</si>
  <si>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</si>
  <si>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</si>
  <si>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</si>
  <si>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</si>
  <si>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</si>
  <si>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</si>
  <si>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</si>
  <si>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</si>
  <si>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</si>
  <si>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</si>
  <si>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</si>
  <si>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</si>
  <si>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</si>
  <si>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</si>
  <si>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</si>
  <si>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</si>
  <si>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</si>
  <si>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</si>
  <si>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</si>
  <si>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</si>
  <si>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</si>
  <si>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</si>
  <si>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</si>
  <si>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</si>
  <si>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</si>
  <si>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</si>
  <si>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</si>
  <si>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</si>
  <si>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</si>
  <si>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</si>
  <si>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</si>
  <si>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</si>
  <si>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</si>
  <si>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</si>
  <si>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</si>
  <si>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</si>
  <si>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</si>
  <si>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</si>
  <si>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</si>
  <si>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</si>
  <si>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</si>
  <si>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</si>
  <si>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</si>
  <si>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</si>
  <si>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</si>
  <si>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</si>
  <si>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</si>
  <si>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</si>
  <si>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</si>
  <si>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</si>
  <si>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</si>
  <si>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</si>
  <si>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</si>
  <si>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</si>
  <si>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</si>
  <si>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</si>
  <si>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</si>
  <si>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</si>
  <si>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</si>
  <si>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</si>
  <si>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</si>
  <si>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</si>
  <si>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</si>
  <si>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</si>
  <si>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</si>
  <si>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</si>
  <si>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</si>
  <si>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</si>
  <si>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</si>
  <si>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</si>
  <si>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</si>
  <si>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</si>
  <si>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</si>
  <si>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</si>
  <si>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</si>
  <si>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</si>
  <si>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</si>
  <si>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</si>
  <si>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</si>
  <si>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</si>
  <si>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</si>
  <si>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</si>
  <si>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</si>
  <si>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</si>
  <si>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</si>
  <si>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</si>
  <si>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</si>
  <si>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</si>
  <si>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</si>
  <si>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</si>
  <si>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</si>
  <si>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</si>
  <si>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</si>
  <si>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</si>
  <si>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</si>
  <si>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</si>
  <si>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</si>
  <si>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</si>
  <si>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</si>
  <si>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</si>
  <si>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</si>
  <si>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</si>
  <si>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</si>
  <si>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</si>
  <si>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</si>
  <si>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</si>
  <si>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</si>
  <si>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</si>
  <si>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</si>
  <si>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</si>
  <si>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</si>
  <si>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</si>
  <si>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</si>
  <si>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</si>
  <si>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</si>
  <si>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</si>
  <si>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</si>
  <si>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</si>
  <si>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</si>
  <si>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</si>
  <si>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</si>
  <si>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</si>
  <si>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</si>
  <si>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</si>
  <si>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</si>
  <si>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</si>
  <si>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</si>
  <si>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</si>
  <si>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</si>
  <si>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</si>
  <si>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</si>
  <si>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</si>
  <si>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</si>
  <si>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</si>
  <si>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</si>
  <si>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</si>
  <si>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</si>
  <si>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</si>
  <si>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</si>
  <si>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</si>
  <si>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</si>
  <si>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</si>
  <si>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</si>
  <si>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</si>
  <si>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</si>
  <si>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</si>
  <si>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</si>
  <si>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</si>
  <si>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</si>
  <si>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</si>
  <si>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</si>
  <si>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</si>
  <si>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</si>
  <si>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</si>
  <si>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</si>
  <si>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</si>
  <si>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</si>
  <si>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</si>
  <si>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</si>
  <si>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</si>
  <si>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</si>
  <si>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</si>
  <si>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</si>
  <si>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</si>
  <si>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</si>
  <si>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</si>
  <si>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</si>
  <si>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</si>
  <si>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</si>
  <si>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</si>
  <si>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</si>
  <si>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</si>
  <si>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</si>
  <si>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</si>
  <si>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</si>
  <si>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</si>
  <si>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</si>
  <si>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</si>
  <si>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</si>
  <si>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</si>
  <si>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</si>
  <si>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</si>
  <si>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</si>
  <si>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</si>
  <si>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</si>
  <si>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</si>
  <si>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</si>
  <si>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</si>
  <si>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</si>
  <si>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</si>
  <si>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</si>
  <si>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</si>
  <si>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</si>
  <si>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</si>
  <si>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</si>
  <si>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</si>
  <si>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</si>
  <si>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</si>
  <si>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</si>
  <si>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</si>
  <si>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</si>
  <si>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</si>
  <si>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</si>
  <si>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</si>
  <si>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</si>
  <si>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</si>
  <si>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</si>
  <si>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</si>
  <si>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</si>
  <si>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</si>
  <si>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</si>
  <si>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</si>
  <si>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</si>
  <si>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</si>
  <si>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</si>
  <si>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</si>
  <si>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</si>
  <si>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</si>
  <si>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</si>
  <si>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</si>
  <si>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</si>
  <si>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</si>
  <si>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</si>
  <si>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</si>
  <si>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</si>
  <si>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</si>
  <si>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</si>
  <si>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</si>
  <si>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</si>
  <si>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</si>
  <si>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</si>
  <si>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</si>
  <si>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</si>
  <si>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</si>
  <si>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</si>
  <si>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</si>
  <si>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</si>
  <si>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</si>
  <si>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</si>
  <si>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</si>
  <si>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</si>
  <si>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</si>
  <si>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</si>
  <si>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</si>
  <si>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</si>
  <si>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</si>
  <si>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</si>
  <si>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</si>
  <si>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</si>
  <si>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</si>
  <si>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</si>
  <si>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</si>
  <si>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</si>
  <si>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</si>
  <si>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</si>
  <si>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</si>
  <si>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</si>
  <si>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</si>
  <si>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</si>
  <si>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</si>
  <si>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</si>
  <si>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</si>
  <si>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</si>
  <si>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</si>
  <si>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</si>
  <si>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</si>
  <si>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</si>
  <si>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</si>
  <si>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</si>
  <si>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</si>
  <si>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</si>
  <si>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</si>
  <si>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</si>
  <si>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</si>
  <si>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</si>
  <si>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</si>
  <si>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</si>
  <si>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</si>
  <si>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</si>
  <si>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</si>
  <si>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</si>
  <si>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</si>
  <si>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</si>
  <si>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</si>
  <si>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</si>
  <si>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</si>
  <si>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</si>
  <si>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</si>
  <si>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</si>
  <si>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</si>
  <si>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</si>
  <si>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</si>
  <si>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</si>
  <si>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</si>
  <si>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</si>
  <si>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</si>
  <si>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</si>
  <si>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</si>
  <si>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</si>
  <si>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</si>
  <si>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</si>
  <si>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</si>
  <si>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</si>
  <si>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</si>
  <si>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</si>
  <si>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</si>
  <si>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</si>
  <si>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</si>
  <si>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</si>
  <si>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</si>
  <si>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</si>
  <si>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</si>
  <si>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</si>
  <si>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</si>
  <si>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</si>
  <si>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</si>
  <si>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</si>
  <si>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</si>
  <si>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</si>
  <si>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</si>
  <si>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</si>
  <si>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</si>
  <si>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</si>
  <si>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</si>
  <si>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</si>
  <si>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</si>
  <si>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</si>
  <si>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</si>
  <si>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</si>
  <si>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</si>
  <si>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</si>
  <si>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</si>
  <si>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</si>
  <si>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</si>
  <si>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</si>
  <si>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</si>
  <si>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</si>
  <si>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</si>
  <si>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</si>
  <si>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</si>
  <si>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</si>
  <si>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</si>
  <si>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</si>
  <si>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</si>
  <si>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</si>
  <si>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</si>
  <si>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</si>
  <si>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</si>
  <si>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</si>
  <si>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</si>
  <si>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</si>
  <si>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</si>
  <si>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</si>
  <si>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</si>
  <si>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</si>
  <si>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</si>
  <si>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</si>
  <si>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</si>
  <si>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</si>
  <si>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</si>
  <si>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</si>
  <si>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</si>
  <si>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</si>
  <si>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</si>
  <si>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</si>
  <si>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</si>
  <si>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</si>
  <si>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</si>
  <si>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</si>
  <si>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</si>
  <si>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</si>
  <si>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</si>
  <si>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</si>
  <si>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</si>
  <si>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</si>
  <si>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</si>
  <si>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</si>
  <si>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</si>
  <si>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</si>
  <si>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</si>
  <si>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</si>
  <si>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</si>
  <si>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</si>
  <si>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</si>
  <si>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</si>
  <si>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</si>
  <si>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</si>
  <si>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</si>
  <si>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</si>
  <si>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</si>
  <si>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</si>
  <si>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</si>
  <si>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</si>
  <si>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</si>
  <si>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</si>
  <si>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</si>
  <si>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</si>
  <si>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</si>
  <si>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</si>
  <si>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</si>
  <si>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</si>
  <si>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</si>
  <si>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</si>
  <si>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</si>
  <si>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</si>
  <si>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</si>
  <si>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</si>
  <si>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</si>
  <si>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</si>
  <si>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</si>
  <si>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</si>
  <si>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</si>
  <si>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</si>
  <si>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</si>
  <si>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</si>
  <si>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</si>
  <si>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</si>
  <si>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</si>
  <si>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</si>
  <si>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</si>
  <si>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</si>
  <si>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</si>
  <si>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</si>
  <si>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</si>
  <si>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</si>
  <si>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</si>
  <si>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</si>
  <si>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</si>
  <si>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</si>
  <si>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</si>
  <si>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</si>
  <si>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</si>
  <si>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</si>
  <si>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</si>
  <si>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</si>
  <si>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</si>
  <si>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</si>
  <si>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</si>
  <si>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</si>
  <si>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</si>
  <si>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</si>
  <si>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</si>
  <si>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</si>
  <si>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</si>
  <si>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</si>
  <si>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</si>
  <si>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</si>
  <si>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</si>
  <si>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</si>
  <si>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</si>
  <si>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</si>
  <si>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</si>
  <si>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</si>
  <si>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</si>
  <si>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</si>
  <si>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</si>
  <si>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</si>
  <si>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</si>
  <si>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</si>
  <si>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</si>
  <si>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</si>
  <si>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</si>
  <si>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</si>
  <si>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</si>
  <si>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</si>
  <si>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</si>
  <si>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</si>
  <si>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</si>
  <si>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</si>
  <si>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</si>
  <si>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</si>
  <si>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</si>
  <si>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</si>
  <si>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</si>
  <si>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</si>
  <si>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</si>
  <si>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</si>
  <si>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</si>
  <si>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</si>
  <si>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</si>
  <si>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</si>
  <si>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</si>
  <si>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</si>
  <si>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</si>
  <si>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</si>
  <si>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</si>
  <si>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</si>
  <si>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</si>
  <si>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</si>
  <si>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</si>
  <si>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</si>
  <si>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</si>
  <si>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</si>
  <si>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</si>
  <si>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</si>
  <si>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</si>
  <si>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</si>
  <si>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</si>
  <si>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</si>
  <si>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</si>
  <si>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</si>
  <si>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</si>
  <si>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</si>
  <si>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</si>
  <si>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</si>
  <si>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</si>
  <si>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</si>
  <si>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</si>
  <si>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</si>
  <si>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</si>
  <si>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</si>
  <si>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</si>
  <si>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</si>
  <si>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</si>
  <si>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</si>
  <si>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</si>
  <si>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</si>
  <si>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</si>
  <si>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</si>
  <si>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</si>
  <si>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</si>
  <si>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</si>
  <si>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</si>
  <si>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</si>
  <si>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</si>
  <si>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</si>
  <si>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</si>
  <si>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</si>
  <si>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</si>
  <si>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</si>
  <si>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</si>
  <si>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</si>
  <si>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</si>
  <si>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</si>
  <si>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</si>
  <si>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</si>
  <si>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</si>
  <si>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</si>
  <si>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</si>
  <si>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</si>
  <si>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</si>
  <si>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</si>
  <si>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</si>
  <si>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</si>
  <si>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</si>
  <si>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</si>
  <si>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</si>
  <si>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</si>
  <si>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</si>
  <si>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</si>
  <si>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</si>
  <si>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</si>
  <si>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</si>
  <si>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</si>
  <si>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</si>
  <si>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</si>
  <si>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</si>
  <si>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</si>
  <si>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</si>
  <si>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</si>
  <si>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</si>
  <si>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</si>
  <si>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</si>
  <si>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</si>
  <si>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</si>
  <si>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</si>
  <si>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</si>
  <si>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</si>
  <si>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</si>
  <si>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</si>
  <si>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</si>
  <si>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</si>
  <si>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</si>
  <si>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</si>
  <si>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</si>
  <si>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</si>
  <si>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</si>
  <si>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</si>
  <si>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</si>
  <si>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</si>
  <si>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</si>
  <si>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</si>
  <si>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</si>
  <si>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</si>
  <si>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</si>
  <si>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</si>
  <si>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</si>
  <si>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</si>
  <si>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</si>
  <si>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</si>
  <si>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</si>
  <si>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</si>
  <si>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</si>
  <si>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</si>
  <si>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</si>
  <si>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</si>
  <si>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</si>
  <si>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</si>
  <si>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</si>
  <si>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</si>
  <si>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</si>
  <si>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</si>
  <si>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</si>
  <si>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</si>
  <si>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</si>
  <si>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</si>
  <si>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</si>
  <si>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</si>
  <si>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</si>
  <si>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</si>
  <si>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</si>
  <si>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</si>
  <si>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</si>
  <si>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</si>
  <si>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</si>
  <si>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</si>
  <si>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</si>
  <si>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</si>
  <si>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</si>
  <si>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</si>
  <si>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</si>
  <si>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</si>
  <si>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</si>
  <si>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</si>
  <si>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</si>
  <si>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</si>
  <si>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</si>
  <si>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</si>
  <si>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</si>
  <si>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</si>
  <si>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</si>
  <si>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</si>
  <si>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</si>
  <si>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</si>
  <si>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</si>
  <si>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</si>
  <si>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</si>
  <si>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</si>
  <si>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</si>
  <si>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</si>
  <si>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</si>
  <si>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</si>
  <si>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</si>
  <si>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</si>
  <si>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</si>
  <si>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</si>
  <si>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</si>
  <si>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</si>
  <si>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</si>
  <si>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</si>
  <si>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</si>
  <si>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</si>
  <si>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</si>
  <si>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</si>
  <si>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</si>
  <si>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</si>
  <si>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</si>
  <si>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</si>
  <si>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</si>
  <si>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</si>
  <si>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</si>
  <si>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</si>
  <si>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</si>
  <si>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</si>
  <si>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</si>
  <si>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</si>
  <si>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</si>
  <si>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</si>
  <si>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</si>
  <si>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</si>
  <si>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</si>
  <si>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</si>
  <si>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</si>
  <si>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</si>
  <si>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</si>
  <si>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</si>
  <si>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</si>
  <si>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</si>
  <si>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</si>
  <si>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</si>
  <si>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</si>
  <si>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</si>
  <si>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</si>
  <si>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</si>
  <si>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</si>
  <si>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</si>
  <si>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</si>
  <si>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</si>
  <si>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</si>
  <si>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</si>
  <si>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</si>
  <si>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</si>
  <si>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</si>
  <si>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</si>
  <si>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</si>
  <si>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</si>
  <si>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</si>
  <si>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</si>
  <si>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</si>
  <si>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</si>
  <si>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</si>
  <si>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</si>
  <si>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</si>
  <si>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</si>
  <si>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</si>
  <si>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</si>
  <si>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</si>
  <si>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</si>
  <si>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</si>
  <si>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</si>
  <si>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</si>
  <si>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</si>
  <si>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</si>
  <si>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</si>
  <si>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</si>
  <si>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</si>
  <si>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</si>
  <si>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</si>
  <si>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</si>
  <si>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</si>
  <si>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</si>
  <si>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</si>
  <si>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</si>
  <si>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</si>
  <si>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</si>
  <si>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</si>
  <si>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</si>
  <si>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</si>
  <si>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</si>
  <si>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</si>
  <si>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</si>
  <si>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</si>
  <si>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</si>
  <si>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</si>
  <si>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</si>
  <si>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</si>
  <si>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</si>
  <si>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</si>
  <si>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</si>
  <si>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</si>
  <si>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</si>
  <si>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</si>
  <si>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</si>
  <si>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</si>
  <si>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</si>
  <si>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</si>
  <si>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</si>
  <si>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</si>
  <si>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</si>
  <si>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</si>
  <si>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</si>
  <si>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</si>
  <si>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</si>
  <si>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</si>
  <si>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</si>
  <si>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</si>
  <si>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</si>
  <si>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</si>
  <si>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</si>
  <si>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</si>
  <si>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</si>
  <si>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</si>
  <si>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</si>
  <si>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</si>
  <si>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</si>
  <si>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</si>
  <si>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</si>
  <si>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</si>
  <si>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</si>
  <si>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</si>
  <si>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</si>
  <si>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</si>
  <si>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</si>
  <si>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</si>
  <si>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</si>
  <si>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</si>
  <si>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</si>
  <si>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</si>
  <si>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</si>
  <si>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</si>
  <si>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</si>
  <si>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</si>
  <si>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</si>
  <si>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</si>
  <si>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</si>
  <si>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</si>
  <si>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</si>
  <si>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</si>
  <si>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</si>
  <si>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</si>
  <si>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</si>
  <si>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</si>
  <si>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</si>
  <si>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</si>
  <si>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</si>
  <si>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</si>
  <si>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</si>
  <si>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</si>
  <si>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</si>
  <si>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</si>
  <si>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</si>
  <si>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</si>
  <si>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</si>
  <si>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</si>
  <si>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</si>
  <si>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</si>
  <si>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</si>
  <si>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</si>
  <si>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</si>
  <si>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</si>
  <si>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</si>
  <si>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</si>
  <si>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</si>
  <si>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</si>
  <si>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</si>
  <si>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</si>
  <si>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</si>
  <si>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</si>
  <si>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</si>
  <si>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</si>
  <si>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</si>
  <si>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</si>
  <si>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</si>
  <si>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</si>
  <si>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</si>
  <si>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</si>
  <si>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</si>
  <si>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</si>
  <si>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</si>
  <si>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</si>
  <si>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</si>
  <si>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</si>
  <si>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</si>
  <si>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</si>
  <si>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</si>
  <si>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</si>
  <si>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</si>
  <si>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</si>
  <si>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</si>
  <si>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</si>
  <si>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</si>
  <si>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</si>
  <si>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</si>
  <si>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</si>
  <si>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</si>
  <si>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</si>
  <si>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</si>
  <si>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</si>
  <si>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</si>
  <si>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</si>
  <si>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</si>
  <si>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</si>
  <si>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</si>
  <si>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</si>
  <si>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</si>
  <si>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</si>
  <si>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</si>
  <si>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</si>
  <si>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</si>
  <si>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</si>
  <si>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</si>
  <si>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</si>
  <si>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</si>
  <si>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</si>
  <si>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</si>
  <si>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</si>
  <si>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</si>
  <si>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</si>
  <si>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</si>
  <si>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</si>
  <si>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</si>
  <si>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</si>
  <si>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</si>
  <si>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</si>
  <si>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</si>
  <si>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</si>
  <si>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</si>
  <si>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</si>
  <si>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</si>
  <si>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</si>
  <si>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</si>
  <si>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</si>
  <si>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</si>
  <si>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</si>
  <si>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</si>
  <si>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</si>
  <si>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</si>
  <si>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</si>
  <si>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</si>
  <si>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</si>
  <si>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</si>
  <si>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</si>
  <si>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</si>
  <si>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</si>
  <si>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</si>
  <si>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</si>
  <si>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</si>
  <si>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</si>
  <si>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</si>
  <si>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</si>
  <si>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</si>
  <si>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</si>
  <si>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</si>
  <si>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</si>
  <si>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</si>
  <si>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</si>
  <si>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</si>
  <si>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</si>
  <si>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</si>
  <si>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</si>
  <si>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</si>
  <si>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</si>
  <si>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</si>
  <si>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</si>
  <si>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</si>
  <si>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</si>
  <si>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</si>
  <si>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</si>
  <si>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</si>
  <si>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</si>
  <si>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</si>
  <si>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</si>
  <si>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</si>
  <si>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</si>
  <si>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</si>
  <si>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</si>
  <si>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</si>
  <si>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</si>
  <si>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</si>
  <si>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</si>
  <si>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</si>
  <si>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</si>
  <si>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</si>
  <si>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</si>
  <si>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</si>
  <si>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</si>
  <si>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</si>
  <si>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</si>
  <si>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</si>
  <si>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</si>
  <si>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</si>
  <si>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</si>
  <si>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</si>
  <si>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</si>
  <si>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</si>
  <si>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</si>
  <si>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</si>
  <si>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</si>
  <si>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</si>
  <si>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</si>
  <si>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</si>
  <si>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</si>
  <si>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</si>
  <si>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</si>
  <si>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</si>
  <si>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</si>
  <si>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</si>
  <si>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</si>
  <si>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</si>
  <si>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</si>
  <si>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</si>
  <si>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</si>
  <si>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</si>
  <si>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</si>
  <si>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</si>
  <si>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</si>
  <si>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</si>
  <si>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</si>
  <si>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</si>
  <si>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</si>
  <si>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</si>
  <si>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</si>
  <si>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</si>
  <si>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</si>
  <si>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</si>
  <si>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</si>
  <si>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</si>
  <si>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</si>
  <si>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</si>
  <si>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</si>
  <si>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</si>
  <si>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</si>
  <si>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</si>
  <si>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</si>
  <si>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</si>
  <si>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</si>
  <si>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</si>
  <si>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</si>
  <si>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</si>
  <si>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</si>
  <si>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</si>
  <si>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</si>
  <si>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</si>
  <si>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</si>
  <si>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</si>
  <si>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</si>
  <si>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</si>
  <si>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</si>
  <si>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</si>
  <si>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</si>
  <si>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</si>
  <si>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</si>
  <si>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</si>
  <si>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</si>
  <si>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</si>
  <si>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</si>
  <si>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</si>
  <si>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</si>
  <si>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</si>
  <si>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</si>
  <si>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</si>
  <si>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</si>
  <si>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</si>
  <si>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</si>
  <si>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</si>
  <si>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</si>
  <si>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</si>
  <si>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</si>
  <si>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</si>
  <si>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</si>
  <si>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</si>
  <si>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</si>
  <si>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</si>
  <si>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</si>
  <si>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</si>
  <si>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</si>
  <si>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</si>
  <si>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</si>
  <si>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</si>
  <si>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</si>
  <si>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</si>
  <si>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</si>
  <si>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</si>
  <si>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</si>
  <si>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</si>
  <si>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</si>
  <si>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</si>
  <si>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</si>
  <si>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</si>
  <si>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</si>
  <si>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</si>
  <si>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</si>
  <si>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</si>
  <si>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</si>
  <si>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</si>
  <si>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</si>
  <si>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</si>
  <si>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</si>
  <si>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</si>
  <si>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</si>
  <si>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</si>
  <si>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</si>
  <si>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</si>
  <si>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</si>
  <si>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</si>
  <si>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</si>
  <si>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</si>
  <si>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</si>
  <si>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</si>
  <si>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</si>
  <si>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</si>
  <si>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</si>
  <si>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</si>
  <si>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</si>
  <si>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</si>
  <si>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</si>
  <si>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</si>
  <si>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</si>
  <si>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</si>
  <si>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</si>
  <si>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</si>
  <si>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</si>
  <si>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</si>
  <si>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</si>
  <si>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</si>
  <si>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</si>
  <si>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</si>
  <si>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</si>
  <si>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</si>
  <si>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</si>
  <si>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</si>
  <si>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</si>
  <si>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</si>
  <si>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</si>
  <si>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</si>
  <si>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</si>
  <si>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</si>
  <si>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</si>
  <si>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</si>
  <si>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</si>
  <si>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</si>
  <si>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</si>
  <si>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</si>
  <si>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</si>
  <si>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</si>
  <si>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</si>
  <si>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</si>
  <si>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</si>
  <si>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</si>
  <si>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</si>
  <si>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</si>
  <si>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</si>
  <si>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</si>
  <si>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</si>
  <si>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</si>
  <si>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</si>
  <si>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</si>
  <si>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</si>
  <si>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</si>
  <si>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</si>
  <si>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</si>
  <si>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</si>
  <si>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</si>
  <si>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</si>
  <si>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</si>
  <si>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</si>
  <si>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</si>
  <si>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</si>
  <si>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</si>
  <si>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</si>
  <si>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</si>
  <si>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</si>
  <si>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</si>
  <si>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</si>
  <si>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</si>
  <si>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</si>
  <si>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</si>
  <si>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</si>
  <si>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</si>
  <si>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</si>
  <si>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</si>
  <si>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</si>
  <si>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</si>
  <si>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</si>
  <si>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</si>
  <si>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</si>
  <si>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</si>
  <si>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</si>
  <si>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</si>
  <si>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</si>
  <si>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</si>
  <si>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</si>
  <si>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</si>
  <si>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</si>
  <si>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</si>
  <si>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</si>
  <si>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</si>
  <si>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</si>
  <si>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</si>
  <si>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</si>
  <si>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</si>
  <si>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</si>
  <si>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</si>
  <si>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</si>
  <si>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</si>
  <si>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</si>
  <si>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</si>
  <si>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</si>
  <si>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</si>
  <si>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</si>
  <si>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</si>
  <si>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</si>
  <si>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</si>
  <si>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</si>
  <si>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</si>
  <si>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</si>
  <si>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</si>
  <si>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</si>
  <si>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</si>
  <si>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</si>
  <si>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</si>
  <si>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</si>
  <si>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</si>
  <si>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</si>
  <si>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</si>
  <si>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</si>
  <si>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</si>
  <si>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</si>
  <si>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</si>
  <si>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</si>
  <si>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</si>
  <si>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</si>
  <si>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</si>
  <si>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</si>
  <si>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</si>
  <si>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</si>
  <si>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</si>
  <si>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</si>
  <si>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</si>
  <si>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</si>
  <si>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</si>
  <si>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</si>
  <si>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</si>
  <si>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</si>
  <si>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</si>
  <si>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</si>
  <si>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</si>
  <si>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</si>
  <si>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</si>
  <si>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</si>
  <si>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</si>
  <si>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</si>
  <si>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</si>
  <si>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</si>
  <si>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</si>
  <si>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</si>
  <si>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</si>
  <si>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</si>
  <si>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</si>
  <si>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</si>
  <si>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</si>
  <si>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</si>
  <si>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</si>
  <si>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</si>
  <si>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</si>
  <si>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</si>
  <si>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</si>
  <si>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</si>
  <si>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</si>
  <si>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</si>
  <si>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</si>
  <si>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</si>
  <si>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</si>
  <si>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</si>
  <si>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</si>
  <si>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</si>
  <si>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</si>
  <si>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</si>
  <si>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</si>
  <si>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</si>
  <si>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</si>
  <si>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</si>
  <si>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</si>
  <si>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</si>
  <si>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</si>
  <si>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</si>
  <si>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</si>
  <si>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</si>
  <si>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</si>
  <si>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</si>
  <si>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</si>
  <si>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</si>
  <si>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</si>
  <si>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</si>
  <si>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</si>
  <si>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</si>
  <si>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</si>
  <si>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</si>
  <si>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</si>
  <si>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</si>
  <si>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</si>
  <si>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</si>
  <si>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</si>
  <si>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</si>
  <si>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</si>
  <si>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</si>
  <si>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</si>
  <si>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</si>
  <si>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</si>
  <si>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</si>
  <si>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</si>
  <si>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</si>
  <si>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</si>
  <si>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</si>
  <si>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</si>
  <si>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</si>
  <si>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</si>
  <si>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</si>
  <si>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</si>
  <si>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</si>
  <si>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</si>
  <si>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</si>
  <si>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</si>
  <si>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</si>
  <si>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</si>
  <si>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</si>
  <si>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</si>
  <si>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</si>
  <si>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</si>
  <si>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</si>
  <si>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</si>
  <si>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</si>
  <si>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</si>
  <si>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</si>
  <si>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</si>
  <si>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</si>
  <si>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</si>
  <si>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</si>
  <si>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</si>
  <si>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</si>
  <si>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</si>
  <si>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</si>
  <si>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</si>
  <si>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</si>
  <si>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</si>
  <si>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</si>
  <si>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</si>
  <si>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</si>
  <si>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</si>
  <si>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</si>
  <si>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</si>
  <si>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</si>
  <si>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</si>
  <si>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</si>
  <si>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</si>
  <si>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</si>
  <si>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</si>
  <si>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</si>
  <si>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</si>
  <si>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</si>
  <si>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</si>
  <si>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</si>
  <si>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</si>
  <si>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</si>
  <si>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</si>
  <si>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</si>
  <si>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</si>
  <si>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</si>
  <si>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</si>
  <si>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</si>
  <si>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</si>
  <si>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</si>
  <si>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</si>
  <si>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</si>
  <si>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</si>
  <si>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</si>
  <si>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</si>
  <si>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</si>
  <si>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</si>
  <si>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</si>
  <si>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</si>
  <si>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</si>
  <si>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</si>
  <si>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</si>
  <si>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</si>
  <si>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</si>
  <si>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</si>
  <si>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</si>
  <si>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</si>
  <si>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</si>
  <si>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</si>
  <si>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</si>
  <si>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</si>
  <si>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</si>
  <si>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</si>
  <si>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</si>
  <si>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</si>
  <si>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</si>
  <si>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</si>
  <si>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</si>
  <si>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</si>
  <si>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</si>
  <si>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</si>
  <si>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</si>
  <si>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</si>
  <si>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</si>
  <si>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</si>
  <si>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</si>
  <si>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</si>
  <si>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</si>
  <si>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</si>
  <si>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</si>
  <si>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</si>
  <si>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</si>
  <si>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</si>
  <si>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</si>
  <si>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</si>
  <si>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</si>
  <si>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</si>
  <si>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</si>
  <si>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</si>
  <si>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</si>
  <si>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</si>
  <si>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</si>
  <si>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</si>
  <si>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</si>
  <si>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</si>
  <si>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</si>
  <si>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</si>
  <si>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</si>
  <si>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</si>
  <si>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</si>
  <si>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</si>
  <si>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</si>
  <si>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</si>
  <si>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</si>
  <si>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</si>
  <si>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</si>
  <si>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</si>
  <si>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</si>
  <si>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</si>
  <si>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</si>
  <si>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</si>
  <si>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</si>
  <si>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</si>
  <si>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</si>
  <si>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</si>
  <si>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</si>
  <si>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</si>
  <si>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</si>
  <si>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</si>
  <si>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</si>
  <si>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</si>
  <si>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</si>
  <si>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</si>
  <si>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</si>
  <si>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</si>
  <si>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</si>
  <si>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</si>
  <si>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</si>
  <si>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</si>
  <si>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</si>
  <si>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</si>
  <si>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</si>
  <si>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</si>
  <si>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</si>
  <si>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</si>
  <si>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</si>
  <si>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</si>
  <si>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</si>
  <si>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</si>
  <si>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</si>
  <si>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</si>
  <si>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</si>
  <si>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</si>
  <si>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</si>
  <si>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</si>
  <si>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</si>
  <si>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</si>
  <si>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</si>
  <si>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</si>
  <si>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</si>
  <si>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</si>
  <si>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</si>
  <si>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</si>
  <si>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</si>
  <si>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</si>
  <si>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</si>
  <si>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</si>
  <si>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</si>
  <si>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</si>
  <si>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</si>
  <si>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</si>
  <si>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</si>
  <si>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</si>
  <si>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</si>
  <si>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</si>
  <si>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</si>
  <si>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</si>
  <si>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</si>
  <si>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</si>
  <si>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</si>
  <si>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</si>
  <si>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</si>
  <si>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</si>
  <si>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</si>
  <si>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</si>
  <si>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</si>
  <si>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</si>
  <si>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</si>
  <si>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</si>
  <si>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</si>
  <si>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</si>
  <si>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</si>
  <si>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</si>
  <si>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</si>
  <si>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</si>
  <si>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</si>
  <si>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</si>
  <si>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</si>
  <si>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</si>
  <si>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</si>
  <si>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</si>
  <si>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</si>
  <si>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</si>
  <si>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</si>
  <si>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</si>
  <si>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</si>
  <si>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</si>
  <si>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</si>
  <si>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</si>
  <si>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</si>
  <si>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</si>
  <si>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</si>
  <si>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</si>
  <si>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</si>
  <si>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</si>
  <si>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</si>
  <si>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</si>
  <si>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</si>
  <si>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</si>
  <si>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</si>
  <si>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</si>
  <si>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</si>
  <si>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</si>
  <si>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</si>
  <si>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</si>
  <si>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</si>
  <si>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</si>
  <si>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</si>
  <si>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</si>
  <si>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</si>
  <si>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</si>
  <si>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</si>
  <si>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</si>
  <si>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</si>
  <si>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</si>
  <si>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</si>
  <si>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</si>
  <si>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</si>
  <si>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</si>
  <si>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</si>
  <si>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</si>
  <si>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</si>
  <si>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</si>
  <si>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</si>
  <si>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</si>
  <si>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</si>
  <si>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</si>
  <si>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</si>
  <si>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</si>
  <si>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</si>
  <si>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</si>
  <si>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</si>
  <si>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</si>
  <si>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</si>
  <si>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</si>
  <si>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</si>
  <si>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</si>
  <si>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</si>
  <si>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</si>
  <si>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</si>
  <si>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</si>
  <si>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</si>
  <si>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</si>
  <si>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</si>
  <si>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</si>
  <si>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</si>
  <si>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</si>
  <si>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</si>
  <si>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</si>
  <si>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</si>
  <si>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</si>
  <si>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</si>
  <si>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</si>
  <si>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</si>
  <si>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</si>
  <si>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</si>
  <si>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</si>
  <si>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</si>
  <si>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</si>
  <si>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</si>
  <si>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</si>
  <si>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</si>
  <si>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</si>
  <si>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</si>
  <si>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</si>
  <si>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</si>
  <si>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</si>
  <si>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</si>
  <si>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</si>
  <si>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</si>
  <si>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</si>
  <si>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</si>
  <si>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</si>
  <si>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</si>
  <si>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</si>
  <si>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</si>
  <si>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</si>
  <si>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</si>
  <si>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</si>
  <si>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</si>
  <si>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</si>
  <si>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</si>
  <si>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</si>
  <si>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</si>
  <si>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</si>
  <si>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</si>
  <si>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</si>
  <si>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</si>
  <si>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</si>
  <si>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</si>
  <si>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</si>
  <si>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</si>
  <si>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</si>
  <si>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</si>
  <si>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</si>
  <si>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</si>
  <si>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</si>
  <si>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</si>
  <si>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</si>
  <si>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</si>
  <si>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</si>
  <si>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</si>
  <si>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</si>
  <si>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</si>
  <si>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</si>
  <si>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</si>
  <si>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</si>
  <si>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</si>
  <si>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</si>
  <si>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</si>
  <si>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</si>
  <si>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</si>
  <si>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</si>
  <si>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</si>
  <si>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</si>
  <si>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</si>
  <si>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</si>
  <si>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</si>
  <si>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</si>
  <si>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</si>
  <si>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</si>
  <si>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</si>
  <si>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</si>
  <si>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</si>
  <si>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</si>
  <si>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</si>
  <si>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</si>
  <si>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</si>
  <si>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</si>
  <si>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</si>
  <si>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</si>
  <si>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</si>
  <si>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</si>
  <si>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</si>
  <si>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</si>
  <si>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</si>
  <si>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</si>
  <si>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</si>
  <si>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</si>
  <si>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</si>
  <si>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</si>
  <si>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</si>
  <si>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</si>
  <si>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</si>
  <si>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</si>
  <si>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</si>
  <si>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</si>
  <si>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</si>
  <si>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</si>
  <si>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</si>
  <si>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</si>
  <si>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</si>
  <si>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</si>
  <si>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</si>
  <si>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</si>
  <si>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</si>
  <si>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</si>
  <si>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</si>
  <si>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</si>
  <si>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</si>
  <si>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</si>
  <si>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</si>
  <si>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</si>
  <si>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</si>
  <si>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</si>
  <si>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</si>
  <si>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</si>
  <si>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</si>
  <si>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</si>
  <si>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</si>
  <si>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</si>
  <si>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</si>
  <si>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</si>
  <si>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</si>
  <si>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</si>
  <si>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</si>
  <si>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</si>
  <si>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</si>
  <si>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</si>
  <si>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</si>
  <si>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</si>
  <si>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</si>
  <si>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</si>
  <si>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</si>
  <si>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</si>
  <si>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</si>
  <si>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</si>
  <si>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</si>
  <si>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</si>
  <si>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</si>
  <si>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</si>
  <si>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</si>
  <si>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</si>
  <si>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</si>
  <si>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</si>
  <si>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</si>
  <si>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</si>
  <si>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</si>
  <si>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</si>
  <si>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</si>
  <si>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</si>
  <si>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</si>
  <si>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</si>
  <si>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</si>
  <si>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</si>
  <si>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</si>
  <si>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</si>
  <si>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</si>
  <si>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</si>
  <si>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</si>
  <si>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</si>
  <si>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</si>
  <si>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</si>
  <si>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</si>
  <si>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</si>
  <si>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</si>
  <si>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</si>
  <si>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</si>
  <si>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</si>
  <si>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</si>
  <si>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</si>
  <si>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</si>
  <si>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</si>
  <si>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</si>
  <si>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</si>
  <si>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</si>
  <si>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</si>
  <si>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</si>
  <si>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</si>
  <si>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</si>
  <si>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</si>
  <si>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</si>
  <si>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</si>
  <si>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</si>
  <si>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</si>
  <si>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</si>
  <si>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</si>
  <si>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</si>
  <si>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</si>
  <si>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</si>
  <si>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</si>
  <si>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</si>
  <si>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</si>
  <si>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</si>
  <si>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</si>
  <si>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</si>
  <si>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</si>
  <si>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</si>
  <si>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</si>
  <si>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</si>
  <si>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</si>
  <si>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</si>
  <si>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</si>
  <si>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</si>
  <si>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</si>
  <si>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</si>
  <si>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</si>
  <si>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</si>
  <si>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</si>
  <si>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</si>
  <si>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</si>
  <si>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</si>
  <si>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</si>
  <si>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</si>
  <si>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</si>
  <si>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</si>
  <si>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</si>
  <si>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</si>
  <si>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</si>
  <si>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</si>
  <si>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</si>
  <si>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</si>
  <si>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</si>
  <si>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</si>
  <si>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</si>
  <si>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</si>
  <si>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</si>
  <si>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</si>
  <si>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</si>
  <si>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</si>
  <si>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</si>
  <si>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</si>
  <si>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</si>
  <si>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</si>
  <si>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</si>
  <si>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</si>
  <si>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</si>
  <si>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</si>
  <si>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</si>
  <si>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</si>
  <si>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</si>
  <si>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</si>
  <si>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</si>
  <si>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</si>
  <si>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</si>
  <si>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</si>
  <si>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</si>
  <si>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</si>
  <si>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</si>
  <si>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</si>
  <si>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</si>
  <si>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</si>
  <si>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</si>
  <si>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</si>
  <si>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</si>
  <si>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</si>
  <si>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</si>
  <si>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</si>
  <si>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</si>
  <si>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</si>
  <si>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</si>
  <si>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</si>
  <si>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</si>
  <si>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</si>
  <si>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</si>
  <si>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</si>
  <si>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</si>
  <si>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</si>
  <si>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</si>
  <si>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</si>
  <si>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</si>
  <si>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</si>
  <si>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</si>
  <si>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</si>
  <si>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</si>
  <si>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</si>
  <si>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</si>
  <si>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</si>
  <si>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</si>
  <si>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</si>
  <si>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</si>
  <si>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</si>
  <si>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</si>
  <si>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</si>
  <si>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</si>
  <si>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</si>
  <si>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</si>
  <si>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</si>
  <si>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</si>
  <si>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</si>
  <si>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</si>
  <si>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</si>
  <si>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</si>
  <si>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</si>
  <si>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</si>
  <si>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</si>
  <si>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</si>
  <si>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</si>
  <si>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</si>
  <si>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</si>
  <si>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</si>
  <si>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</si>
  <si>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</si>
  <si>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</si>
  <si>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</si>
  <si>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</si>
  <si>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</si>
  <si>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</si>
  <si>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</si>
  <si>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</si>
  <si>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</si>
  <si>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</si>
  <si>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</si>
  <si>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</si>
  <si>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</si>
  <si>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</si>
  <si>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</si>
  <si>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</si>
  <si>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</si>
  <si>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</si>
  <si>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</si>
  <si>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</si>
  <si>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</si>
  <si>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</si>
  <si>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</si>
  <si>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</si>
  <si>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</si>
  <si>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</si>
  <si>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</si>
  <si>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</si>
  <si>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</si>
  <si>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</si>
  <si>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</si>
  <si>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</si>
  <si>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</si>
  <si>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</si>
  <si>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</si>
  <si>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</si>
  <si>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</si>
  <si>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</si>
  <si>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</si>
  <si>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</si>
  <si>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</si>
  <si>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</si>
  <si>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</si>
  <si>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</si>
  <si>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</si>
  <si>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</si>
  <si>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</si>
  <si>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</si>
  <si>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</si>
  <si>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</si>
  <si>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</si>
  <si>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</si>
  <si>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</si>
  <si>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</si>
  <si>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</si>
  <si>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</si>
  <si>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</si>
  <si>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</si>
  <si>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</si>
  <si>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</si>
  <si>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</si>
  <si>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</si>
  <si>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</si>
  <si>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</si>
  <si>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</si>
  <si>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</si>
  <si>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</si>
  <si>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</si>
  <si>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</si>
  <si>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</si>
  <si>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</si>
  <si>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</si>
  <si>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</si>
  <si>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</si>
  <si>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</si>
  <si>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</si>
  <si>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</si>
  <si>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</si>
  <si>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</si>
  <si>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</si>
  <si>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</si>
  <si>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</si>
  <si>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</si>
  <si>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</si>
  <si>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</si>
  <si>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</si>
  <si>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</si>
  <si>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</si>
  <si>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</si>
  <si>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</si>
  <si>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</si>
  <si>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</si>
  <si>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</si>
  <si>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</si>
  <si>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</si>
  <si>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</si>
  <si>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</si>
  <si>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</si>
  <si>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</si>
  <si>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</si>
  <si>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</si>
  <si>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</si>
  <si>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</si>
  <si>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</si>
  <si>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</si>
  <si>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</si>
  <si>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</si>
  <si>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</si>
  <si>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</si>
  <si>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</si>
  <si>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</si>
  <si>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</si>
  <si>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</si>
  <si>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</si>
  <si>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</si>
  <si>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</si>
  <si>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</si>
  <si>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</si>
  <si>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</si>
  <si>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</si>
  <si>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</si>
  <si>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</si>
  <si>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</si>
  <si>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</si>
  <si>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</si>
  <si>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</si>
  <si>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</si>
  <si>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</si>
  <si>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</si>
  <si>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</si>
  <si>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</si>
  <si>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</si>
  <si>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</si>
  <si>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</si>
  <si>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</si>
  <si>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</si>
  <si>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</si>
  <si>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</si>
  <si>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</si>
  <si>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</si>
  <si>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</si>
  <si>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</si>
  <si>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</si>
  <si>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</si>
  <si>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</si>
  <si>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</si>
  <si>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</si>
  <si>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</si>
  <si>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</si>
  <si>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</si>
  <si>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</si>
  <si>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</si>
  <si>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</si>
  <si>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</si>
  <si>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</si>
  <si>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</si>
  <si>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</si>
  <si>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</si>
  <si>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</si>
  <si>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</si>
  <si>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</si>
  <si>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</si>
  <si>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</si>
  <si>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</si>
  <si>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</si>
  <si>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</si>
  <si>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</si>
  <si>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</si>
  <si>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</si>
  <si>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</si>
  <si>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</si>
  <si>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</si>
  <si>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</si>
  <si>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</si>
  <si>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</si>
  <si>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</si>
  <si>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</si>
  <si>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</si>
  <si>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</si>
  <si>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</si>
  <si>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</si>
  <si>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</si>
  <si>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</si>
  <si>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</si>
  <si>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</si>
  <si>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</si>
  <si>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</si>
  <si>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</si>
  <si>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</si>
  <si>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</si>
  <si>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</si>
  <si>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</si>
  <si>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</si>
  <si>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</si>
  <si>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</si>
  <si>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</si>
  <si>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</si>
  <si>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</si>
  <si>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</si>
  <si>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</si>
  <si>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</si>
  <si>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</si>
  <si>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</si>
  <si>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</si>
  <si>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</si>
  <si>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</si>
  <si>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</si>
  <si>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</si>
  <si>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</si>
  <si>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</si>
  <si>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</si>
  <si>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</si>
  <si>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</si>
  <si>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</si>
  <si>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</si>
  <si>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</si>
  <si>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</si>
  <si>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</si>
  <si>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</si>
  <si>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</si>
  <si>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</si>
  <si>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</si>
  <si>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</si>
  <si>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</si>
  <si>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</si>
  <si>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</si>
  <si>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</si>
  <si>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</si>
  <si>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</si>
  <si>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</si>
  <si>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</si>
  <si>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</si>
  <si>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</si>
  <si>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</si>
  <si>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</si>
  <si>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</si>
  <si>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</si>
  <si>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</si>
  <si>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</si>
  <si>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</si>
  <si>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</si>
  <si>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</si>
  <si>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</si>
  <si>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</si>
  <si>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</si>
  <si>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</si>
  <si>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</si>
  <si>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</si>
  <si>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</si>
  <si>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</si>
  <si>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</si>
  <si>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</si>
  <si>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</si>
  <si>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</si>
  <si>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</si>
  <si>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</si>
  <si>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</si>
  <si>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</si>
  <si>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</si>
  <si>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</si>
  <si>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</si>
  <si>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</si>
  <si>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</si>
  <si>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</si>
  <si>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</si>
  <si>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</si>
  <si>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</si>
  <si>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</si>
  <si>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</si>
  <si>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</si>
  <si>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</si>
  <si>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</si>
  <si>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</si>
  <si>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</si>
  <si>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</si>
  <si>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</si>
  <si>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</si>
  <si>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</si>
  <si>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</si>
  <si>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</si>
  <si>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</si>
  <si>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</si>
  <si>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</si>
  <si>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</si>
  <si>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</si>
  <si>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</si>
  <si>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</si>
  <si>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</si>
  <si>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</si>
  <si>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</si>
  <si>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</si>
  <si>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</si>
  <si>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</si>
  <si>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</si>
  <si>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</si>
  <si>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</si>
  <si>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</si>
  <si>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</si>
  <si>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</si>
  <si>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</si>
  <si>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</si>
  <si>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</si>
  <si>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</si>
  <si>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</si>
  <si>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</si>
  <si>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</si>
  <si>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</si>
  <si>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</si>
  <si>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</si>
  <si>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</si>
  <si>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</si>
  <si>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</si>
  <si>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</si>
  <si>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</si>
  <si>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</si>
  <si>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</si>
  <si>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</si>
  <si>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</si>
  <si>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</si>
  <si>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</si>
  <si>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</si>
  <si>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</si>
  <si>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</si>
  <si>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</si>
  <si>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</si>
  <si>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</si>
  <si>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</si>
  <si>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</si>
  <si>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</si>
  <si>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</si>
  <si>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</si>
  <si>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</si>
  <si>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</si>
  <si>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</si>
  <si>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</si>
  <si>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</si>
  <si>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</si>
  <si>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</si>
  <si>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</si>
  <si>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</si>
  <si>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</si>
  <si>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</si>
  <si>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</si>
  <si>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</si>
  <si>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</si>
  <si>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</si>
  <si>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</si>
  <si>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</si>
  <si>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</si>
  <si>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</si>
  <si>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</si>
  <si>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</si>
  <si>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</si>
  <si>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</si>
  <si>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</si>
  <si>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</si>
  <si>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</si>
  <si>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</si>
  <si>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</si>
  <si>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</si>
  <si>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</si>
  <si>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</si>
  <si>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</si>
  <si>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</si>
  <si>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</si>
  <si>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</si>
  <si>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</si>
  <si>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</si>
  <si>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</si>
  <si>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</si>
  <si>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</si>
  <si>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</si>
  <si>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</si>
  <si>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</si>
  <si>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</si>
  <si>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</si>
  <si>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</si>
  <si>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</si>
  <si>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</si>
  <si>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</si>
  <si>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</si>
  <si>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</si>
  <si>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</si>
  <si>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</si>
  <si>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</si>
  <si>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</si>
  <si>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</si>
  <si>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</si>
  <si>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</si>
  <si>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</si>
  <si>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</si>
  <si>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</si>
  <si>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</si>
  <si>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</si>
  <si>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</si>
  <si>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</si>
  <si>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</si>
  <si>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</si>
  <si>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</si>
  <si>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</si>
  <si>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</si>
  <si>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</si>
  <si>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</si>
  <si>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</si>
  <si>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</si>
  <si>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</si>
  <si>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</si>
  <si>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</si>
  <si>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</si>
  <si>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</si>
  <si>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</si>
  <si>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</si>
  <si>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</si>
  <si>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</si>
  <si>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</si>
  <si>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</si>
  <si>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</si>
  <si>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</si>
  <si>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</si>
  <si>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</si>
  <si>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</si>
  <si>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</si>
  <si>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</si>
  <si>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</si>
  <si>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</si>
  <si>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</si>
  <si>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</si>
  <si>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</si>
  <si>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</si>
  <si>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</si>
  <si>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</si>
  <si>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</si>
  <si>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</si>
  <si>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</si>
  <si>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</si>
  <si>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</si>
  <si>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</si>
  <si>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</si>
  <si>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</si>
  <si>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</si>
  <si>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</si>
  <si>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</si>
  <si>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</si>
  <si>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</si>
  <si>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</si>
  <si>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</si>
  <si>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</si>
  <si>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</si>
  <si>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</si>
  <si>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</si>
  <si>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</si>
  <si>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</si>
  <si>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</si>
  <si>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</si>
  <si>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</si>
  <si>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</si>
  <si>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</si>
  <si>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</si>
  <si>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</si>
  <si>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</si>
  <si>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</si>
  <si>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</si>
  <si>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</si>
  <si>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</si>
  <si>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</si>
  <si>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</si>
  <si>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</si>
  <si>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</si>
  <si>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</si>
  <si>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</si>
  <si>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</si>
  <si>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</si>
  <si>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</si>
  <si>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</si>
  <si>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</si>
  <si>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</si>
  <si>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</si>
  <si>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</si>
  <si>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</si>
  <si>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</si>
  <si>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</si>
  <si>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</si>
  <si>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</si>
  <si>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</si>
  <si>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</si>
  <si>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</si>
  <si>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</si>
  <si>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</si>
  <si>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</si>
  <si>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</si>
  <si>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</si>
  <si>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</si>
  <si>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</si>
  <si>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</si>
  <si>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</si>
  <si>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</si>
  <si>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</si>
  <si>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</si>
  <si>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</si>
  <si>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</si>
  <si>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</si>
  <si>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</si>
  <si>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</si>
  <si>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</si>
  <si>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</si>
  <si>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</si>
  <si>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</si>
  <si>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</si>
  <si>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</si>
  <si>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</si>
  <si>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</si>
  <si>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</si>
  <si>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</si>
  <si>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</si>
  <si>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</si>
  <si>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</si>
  <si>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</si>
  <si>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</si>
  <si>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</si>
  <si>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</si>
  <si>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</si>
  <si>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</si>
  <si>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</si>
  <si>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</si>
  <si>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</si>
  <si>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</si>
  <si>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</si>
  <si>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</si>
  <si>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</si>
  <si>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</si>
  <si>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</si>
  <si>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</si>
  <si>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</si>
  <si>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</si>
  <si>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</si>
  <si>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</si>
  <si>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</si>
  <si>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</si>
  <si>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</si>
  <si>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</si>
  <si>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</si>
  <si>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</si>
  <si>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</si>
  <si>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</si>
  <si>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</si>
  <si>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</si>
  <si>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</si>
  <si>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</si>
  <si>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</si>
  <si>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</si>
  <si>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</si>
  <si>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</si>
  <si>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</si>
  <si>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</si>
  <si>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</si>
  <si>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</si>
  <si>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</si>
  <si>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</si>
  <si>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</si>
  <si>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</si>
  <si>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</si>
  <si>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</si>
  <si>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</si>
  <si>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</si>
  <si>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</si>
  <si>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</si>
  <si>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</si>
  <si>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</si>
  <si>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</si>
  <si>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</si>
  <si>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</si>
  <si>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</si>
  <si>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</si>
  <si>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</si>
  <si>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</si>
  <si>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</si>
  <si>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</si>
  <si>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</si>
  <si>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</si>
  <si>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</si>
  <si>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</si>
  <si>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</si>
  <si>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</si>
  <si>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</si>
  <si>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</si>
  <si>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</si>
  <si>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</si>
  <si>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</si>
  <si>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</si>
  <si>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</si>
  <si>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</si>
  <si>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</si>
  <si>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</si>
  <si>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</si>
  <si>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</si>
  <si>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</si>
  <si>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</si>
  <si>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</si>
  <si>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</si>
  <si>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</si>
  <si>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</si>
  <si>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</si>
  <si>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</si>
  <si>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</si>
  <si>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</si>
  <si>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</si>
  <si>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</si>
  <si>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</si>
  <si>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</si>
  <si>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</si>
  <si>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</si>
  <si>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</si>
  <si>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</si>
  <si>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</si>
  <si>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</si>
  <si>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</si>
  <si>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</si>
  <si>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</si>
  <si>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</si>
  <si>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</si>
  <si>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</si>
  <si>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</si>
  <si>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</si>
  <si>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</si>
  <si>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</si>
  <si>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</si>
  <si>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</si>
  <si>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</si>
  <si>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</si>
  <si>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</si>
  <si>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</si>
  <si>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</si>
  <si>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</si>
  <si>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</si>
  <si>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</si>
  <si>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</si>
  <si>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</si>
  <si>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</si>
  <si>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</si>
  <si>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</si>
  <si>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</si>
  <si>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</si>
  <si>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</si>
  <si>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</si>
  <si>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</si>
  <si>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</si>
  <si>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</si>
  <si>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</si>
  <si>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</si>
  <si>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</si>
  <si>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</si>
  <si>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</si>
  <si>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</si>
  <si>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</si>
  <si>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</si>
  <si>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</si>
  <si>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</si>
  <si>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</si>
  <si>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</si>
  <si>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</si>
  <si>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</si>
  <si>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</si>
  <si>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</si>
  <si>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</si>
  <si>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</si>
  <si>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</si>
  <si>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</si>
  <si>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</si>
  <si>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</si>
  <si>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</si>
  <si>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</si>
  <si>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</si>
  <si>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</si>
  <si>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</si>
  <si>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</si>
  <si>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</si>
  <si>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</si>
  <si>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</si>
  <si>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</si>
  <si>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</si>
  <si>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</si>
  <si>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</si>
  <si>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</si>
  <si>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</si>
  <si>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</si>
  <si>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</si>
  <si>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</si>
  <si>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</si>
  <si>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</si>
  <si>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</si>
  <si>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</si>
  <si>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</si>
  <si>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</si>
  <si>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</si>
  <si>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</si>
  <si>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</si>
  <si>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</si>
  <si>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</si>
  <si>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</si>
  <si>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</si>
  <si>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</si>
  <si>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</si>
  <si>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</si>
  <si>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</si>
  <si>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</si>
  <si>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</si>
  <si>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</si>
  <si>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</si>
  <si>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</si>
  <si>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</si>
  <si>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</si>
  <si>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</si>
  <si>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</si>
  <si>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</si>
  <si>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</si>
  <si>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</si>
  <si>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</si>
  <si>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</si>
  <si>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</si>
  <si>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</si>
  <si>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</si>
  <si>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 Skin</t>
  </si>
  <si>
    <t>■ New Characters: Elise, Tomirk
■ Exclusives: Rozenciel, McClaine
■ Confession: Polyal
■ Inscription Skill: Feraquea, Gizarof,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</si>
  <si>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</si>
  <si>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</si>
  <si>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t>
  </si>
  <si>
    <t>■ Destiny Banner: Clotaire, Mayia, Lucretia
■ Destiny Banner: Rachel, Lana, Tairis
■ Macho Lotto: Julian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</si>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</sst>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row>
    <row r="14">
      <c r="A14" s="14" t="s">
        <v>67</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68</v>
      </c>
      <c r="C1" s="19" t="s">
        <v>69</v>
      </c>
      <c r="D1" s="20"/>
      <c r="E1" s="20"/>
      <c r="F1" s="20"/>
      <c r="G1" s="20"/>
      <c r="H1" s="20"/>
      <c r="I1" s="21"/>
      <c r="J1" s="22" t="s">
        <v>70</v>
      </c>
      <c r="K1" s="23" t="s">
        <v>70</v>
      </c>
      <c r="L1" s="24"/>
      <c r="M1" s="24"/>
      <c r="N1" s="24"/>
      <c r="O1" s="24"/>
      <c r="P1" s="24"/>
      <c r="Q1" s="24"/>
      <c r="R1" s="24"/>
      <c r="S1" s="24"/>
      <c r="T1" s="24"/>
      <c r="U1" s="24"/>
      <c r="V1" s="9"/>
      <c r="W1" s="25" t="s">
        <v>6</v>
      </c>
      <c r="X1" s="26" t="s">
        <v>71</v>
      </c>
      <c r="Y1" s="20"/>
      <c r="Z1" s="21"/>
      <c r="AA1" s="27" t="s">
        <v>72</v>
      </c>
      <c r="AB1" s="28" t="s">
        <v>73</v>
      </c>
      <c r="AC1" s="20"/>
      <c r="AD1" s="29" t="s">
        <v>74</v>
      </c>
      <c r="AE1" s="20"/>
      <c r="AF1" s="20"/>
      <c r="AG1" s="20"/>
      <c r="AH1" s="21"/>
      <c r="AI1" s="30" t="s">
        <v>75</v>
      </c>
      <c r="AJ1" s="24"/>
      <c r="AK1" s="24"/>
      <c r="AL1" s="24"/>
      <c r="AM1" s="24"/>
      <c r="AN1" s="9"/>
      <c r="AO1" s="31" t="s">
        <v>76</v>
      </c>
      <c r="AP1" s="32" t="s">
        <v>77</v>
      </c>
      <c r="AQ1" s="20"/>
      <c r="AR1" s="33" t="s">
        <v>78</v>
      </c>
      <c r="AS1" s="20"/>
      <c r="AT1" s="20"/>
      <c r="AU1" s="20"/>
      <c r="AV1" s="21"/>
      <c r="AW1" s="30" t="s">
        <v>75</v>
      </c>
      <c r="AX1" s="24"/>
      <c r="AY1" s="24"/>
      <c r="AZ1" s="24"/>
      <c r="BA1" s="24"/>
      <c r="BB1" s="9"/>
      <c r="BC1" s="34" t="s">
        <v>79</v>
      </c>
      <c r="BD1" s="35" t="s">
        <v>80</v>
      </c>
      <c r="BE1" s="20"/>
      <c r="BF1" s="36" t="s">
        <v>81</v>
      </c>
      <c r="BG1" s="20"/>
      <c r="BH1" s="20"/>
      <c r="BI1" s="20"/>
      <c r="BJ1" s="21"/>
      <c r="BK1" s="37" t="s">
        <v>75</v>
      </c>
      <c r="BL1" s="24"/>
      <c r="BM1" s="24"/>
      <c r="BN1" s="24"/>
      <c r="BO1" s="24"/>
      <c r="BP1" s="9"/>
      <c r="BQ1" s="22" t="s">
        <v>9</v>
      </c>
      <c r="BR1" s="38" t="s">
        <v>82</v>
      </c>
      <c r="BS1" s="24"/>
      <c r="BT1" s="24"/>
      <c r="BU1" s="9"/>
      <c r="BV1" s="39" t="s">
        <v>83</v>
      </c>
      <c r="BW1" s="22" t="s">
        <v>84</v>
      </c>
      <c r="BX1" s="40" t="s">
        <v>85</v>
      </c>
      <c r="BY1" s="24"/>
      <c r="BZ1" s="24"/>
      <c r="CA1" s="24"/>
      <c r="CB1" s="24"/>
      <c r="CC1" s="9"/>
      <c r="CD1" s="41" t="s">
        <v>86</v>
      </c>
      <c r="CE1" s="24"/>
      <c r="CF1" s="9"/>
      <c r="CG1" s="42" t="s">
        <v>87</v>
      </c>
      <c r="CH1" s="24"/>
      <c r="CI1" s="24"/>
      <c r="CJ1" s="22" t="s">
        <v>88</v>
      </c>
      <c r="CK1" s="43" t="s">
        <v>89</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90</v>
      </c>
      <c r="DM1" s="24"/>
      <c r="DN1" s="24"/>
      <c r="DO1" s="24"/>
      <c r="DP1" s="24"/>
      <c r="DQ1" s="9"/>
      <c r="DR1" s="45" t="s">
        <v>91</v>
      </c>
      <c r="DY1" s="46" t="s">
        <v>92</v>
      </c>
      <c r="DZ1" s="47"/>
      <c r="EA1" s="48" t="s">
        <v>93</v>
      </c>
      <c r="EB1" s="49"/>
      <c r="EC1" s="49"/>
      <c r="ED1" s="48" t="s">
        <v>94</v>
      </c>
      <c r="EE1" s="49"/>
      <c r="EF1" s="49"/>
      <c r="EG1" s="49"/>
      <c r="EH1" s="49"/>
      <c r="EI1" s="48" t="s">
        <v>95</v>
      </c>
      <c r="EJ1" s="49"/>
      <c r="EK1" s="49"/>
      <c r="EL1" s="49"/>
      <c r="EM1" s="49"/>
      <c r="EN1" s="48" t="s">
        <v>96</v>
      </c>
      <c r="EO1" s="49"/>
      <c r="EP1" s="49"/>
      <c r="EQ1" s="49"/>
      <c r="ER1" s="49"/>
    </row>
    <row r="2" ht="37.5" customHeight="1">
      <c r="A2" s="50"/>
      <c r="B2" s="50"/>
      <c r="C2" s="51" t="s">
        <v>97</v>
      </c>
      <c r="D2" s="52" t="s">
        <v>98</v>
      </c>
      <c r="E2" s="53" t="s">
        <v>99</v>
      </c>
      <c r="F2" s="53" t="s">
        <v>100</v>
      </c>
      <c r="G2" s="53" t="s">
        <v>101</v>
      </c>
      <c r="H2" s="53" t="s">
        <v>102</v>
      </c>
      <c r="I2" s="53" t="s">
        <v>103</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104</v>
      </c>
      <c r="Y2" s="57" t="s">
        <v>105</v>
      </c>
      <c r="Z2" s="57" t="s">
        <v>106</v>
      </c>
      <c r="AB2" s="58" t="s">
        <v>104</v>
      </c>
      <c r="AC2" s="59" t="s">
        <v>107</v>
      </c>
      <c r="AD2" s="60" t="s">
        <v>104</v>
      </c>
      <c r="AE2" s="59" t="s">
        <v>108</v>
      </c>
      <c r="AF2" s="59" t="s">
        <v>109</v>
      </c>
      <c r="AG2" s="59" t="s">
        <v>110</v>
      </c>
      <c r="AH2" s="59" t="s">
        <v>111</v>
      </c>
      <c r="AI2" s="61" t="s">
        <v>112</v>
      </c>
      <c r="AJ2" s="61" t="s">
        <v>113</v>
      </c>
      <c r="AK2" s="61" t="s">
        <v>114</v>
      </c>
      <c r="AL2" s="61" t="s">
        <v>115</v>
      </c>
      <c r="AM2" s="61" t="s">
        <v>116</v>
      </c>
      <c r="AN2" s="61" t="s">
        <v>117</v>
      </c>
      <c r="AP2" s="62" t="s">
        <v>104</v>
      </c>
      <c r="AQ2" s="63" t="s">
        <v>107</v>
      </c>
      <c r="AR2" s="64" t="s">
        <v>104</v>
      </c>
      <c r="AS2" s="63" t="s">
        <v>108</v>
      </c>
      <c r="AT2" s="63" t="s">
        <v>109</v>
      </c>
      <c r="AU2" s="63" t="s">
        <v>110</v>
      </c>
      <c r="AV2" s="63" t="s">
        <v>111</v>
      </c>
      <c r="AW2" s="61" t="s">
        <v>112</v>
      </c>
      <c r="AX2" s="61" t="s">
        <v>113</v>
      </c>
      <c r="AY2" s="61" t="s">
        <v>114</v>
      </c>
      <c r="AZ2" s="61" t="s">
        <v>115</v>
      </c>
      <c r="BA2" s="61" t="s">
        <v>116</v>
      </c>
      <c r="BB2" s="61" t="s">
        <v>117</v>
      </c>
      <c r="BD2" s="65" t="s">
        <v>104</v>
      </c>
      <c r="BE2" s="66" t="s">
        <v>107</v>
      </c>
      <c r="BF2" s="67" t="s">
        <v>104</v>
      </c>
      <c r="BG2" s="66" t="s">
        <v>108</v>
      </c>
      <c r="BH2" s="66" t="s">
        <v>109</v>
      </c>
      <c r="BI2" s="66" t="s">
        <v>110</v>
      </c>
      <c r="BJ2" s="66" t="s">
        <v>111</v>
      </c>
      <c r="BK2" s="68" t="s">
        <v>112</v>
      </c>
      <c r="BL2" s="68" t="s">
        <v>113</v>
      </c>
      <c r="BM2" s="68" t="s">
        <v>114</v>
      </c>
      <c r="BN2" s="68" t="s">
        <v>115</v>
      </c>
      <c r="BO2" s="68" t="s">
        <v>116</v>
      </c>
      <c r="BP2" s="68" t="s">
        <v>117</v>
      </c>
      <c r="BR2" s="69" t="s">
        <v>112</v>
      </c>
      <c r="BS2" s="69" t="s">
        <v>113</v>
      </c>
      <c r="BT2" s="69" t="s">
        <v>115</v>
      </c>
      <c r="BU2" s="69" t="s">
        <v>116</v>
      </c>
      <c r="BV2" s="50"/>
      <c r="BX2" s="70" t="s">
        <v>118</v>
      </c>
      <c r="BY2" s="70" t="s">
        <v>119</v>
      </c>
      <c r="BZ2" s="70" t="s">
        <v>120</v>
      </c>
      <c r="CA2" s="70" t="s">
        <v>121</v>
      </c>
      <c r="CB2" s="71" t="s">
        <v>122</v>
      </c>
      <c r="CC2" s="71" t="s">
        <v>123</v>
      </c>
      <c r="CD2" s="72" t="s">
        <v>124</v>
      </c>
      <c r="CE2" s="72" t="s">
        <v>125</v>
      </c>
      <c r="CF2" s="72" t="s">
        <v>126</v>
      </c>
      <c r="CG2" s="73" t="s">
        <v>127</v>
      </c>
      <c r="CH2" s="73" t="s">
        <v>128</v>
      </c>
      <c r="CI2" s="74" t="s">
        <v>129</v>
      </c>
      <c r="CK2" s="75" t="s">
        <v>28</v>
      </c>
      <c r="CL2" s="75" t="s">
        <v>130</v>
      </c>
      <c r="CM2" s="75" t="s">
        <v>131</v>
      </c>
      <c r="CN2" s="75" t="s">
        <v>132</v>
      </c>
      <c r="CO2" s="75" t="s">
        <v>133</v>
      </c>
      <c r="CP2" s="75" t="s">
        <v>134</v>
      </c>
      <c r="CQ2" s="75" t="s">
        <v>135</v>
      </c>
      <c r="CR2" s="75" t="s">
        <v>136</v>
      </c>
      <c r="CS2" s="75" t="s">
        <v>137</v>
      </c>
      <c r="CT2" s="75" t="s">
        <v>138</v>
      </c>
      <c r="CU2" s="75" t="s">
        <v>139</v>
      </c>
      <c r="CV2" s="75" t="s">
        <v>140</v>
      </c>
      <c r="CW2" s="75" t="s">
        <v>141</v>
      </c>
      <c r="CX2" s="75" t="s">
        <v>142</v>
      </c>
      <c r="CY2" s="75" t="s">
        <v>143</v>
      </c>
      <c r="CZ2" s="75" t="s">
        <v>144</v>
      </c>
      <c r="DA2" s="75" t="s">
        <v>145</v>
      </c>
      <c r="DB2" s="75" t="s">
        <v>146</v>
      </c>
      <c r="DC2" s="75" t="s">
        <v>147</v>
      </c>
      <c r="DD2" s="75" t="s">
        <v>148</v>
      </c>
      <c r="DE2" s="75" t="s">
        <v>149</v>
      </c>
      <c r="DF2" s="75" t="s">
        <v>150</v>
      </c>
      <c r="DG2" s="75" t="s">
        <v>151</v>
      </c>
      <c r="DH2" s="75" t="s">
        <v>152</v>
      </c>
      <c r="DI2" s="75" t="s">
        <v>153</v>
      </c>
      <c r="DJ2" s="75" t="s">
        <v>154</v>
      </c>
      <c r="DK2" s="75" t="s">
        <v>155</v>
      </c>
      <c r="DL2" s="76" t="s">
        <v>28</v>
      </c>
      <c r="DM2" s="76" t="s">
        <v>131</v>
      </c>
      <c r="DN2" s="76" t="s">
        <v>156</v>
      </c>
      <c r="DO2" s="76" t="s">
        <v>157</v>
      </c>
      <c r="DP2" s="76" t="s">
        <v>158</v>
      </c>
      <c r="DQ2" s="77" t="s">
        <v>159</v>
      </c>
      <c r="DR2" s="78" t="s">
        <v>160</v>
      </c>
      <c r="DS2" s="78" t="s">
        <v>161</v>
      </c>
      <c r="DT2" s="78" t="s">
        <v>162</v>
      </c>
      <c r="DU2" s="78" t="s">
        <v>163</v>
      </c>
      <c r="DV2" s="78" t="s">
        <v>164</v>
      </c>
      <c r="DW2" s="78" t="s">
        <v>165</v>
      </c>
      <c r="DX2" s="78" t="s">
        <v>166</v>
      </c>
      <c r="DY2" s="46" t="s">
        <v>92</v>
      </c>
      <c r="DZ2" s="47"/>
      <c r="EA2" s="48" t="s">
        <v>167</v>
      </c>
      <c r="EB2" s="48" t="s">
        <v>168</v>
      </c>
      <c r="EC2" s="48" t="s">
        <v>169</v>
      </c>
      <c r="ED2" s="48" t="s">
        <v>170</v>
      </c>
      <c r="EE2" s="48" t="s">
        <v>171</v>
      </c>
      <c r="EF2" s="48" t="s">
        <v>172</v>
      </c>
      <c r="EG2" s="48" t="s">
        <v>173</v>
      </c>
      <c r="EH2" s="48" t="s">
        <v>174</v>
      </c>
      <c r="EI2" s="48" t="s">
        <v>170</v>
      </c>
      <c r="EJ2" s="48" t="s">
        <v>171</v>
      </c>
      <c r="EK2" s="48" t="s">
        <v>172</v>
      </c>
      <c r="EL2" s="48" t="s">
        <v>173</v>
      </c>
      <c r="EM2" s="48" t="s">
        <v>174</v>
      </c>
      <c r="EN2" s="48" t="s">
        <v>170</v>
      </c>
      <c r="EO2" s="48" t="s">
        <v>171</v>
      </c>
      <c r="EP2" s="48" t="s">
        <v>172</v>
      </c>
      <c r="EQ2" s="48" t="s">
        <v>173</v>
      </c>
      <c r="ER2" s="48" t="s">
        <v>174</v>
      </c>
    </row>
    <row r="3">
      <c r="A3" s="79" t="s">
        <v>175</v>
      </c>
      <c r="B3" s="69" t="s">
        <v>176</v>
      </c>
      <c r="C3" s="80" t="s">
        <v>177</v>
      </c>
      <c r="D3" s="81" t="s">
        <v>178</v>
      </c>
      <c r="E3" s="82" t="s">
        <v>179</v>
      </c>
      <c r="F3" s="82" t="s">
        <v>180</v>
      </c>
      <c r="G3" s="82" t="s">
        <v>181</v>
      </c>
      <c r="H3" s="82" t="s">
        <v>182</v>
      </c>
      <c r="I3" s="82" t="s">
        <v>183</v>
      </c>
      <c r="J3" s="83"/>
      <c r="K3" s="84"/>
      <c r="L3" s="85" t="s">
        <v>184</v>
      </c>
      <c r="M3" s="84"/>
      <c r="N3" s="84"/>
      <c r="O3" s="84"/>
      <c r="P3" s="84"/>
      <c r="Q3" s="86"/>
      <c r="R3" s="84"/>
      <c r="S3" s="84"/>
      <c r="T3" s="84"/>
      <c r="U3" s="84"/>
      <c r="V3" s="86"/>
      <c r="W3" s="87"/>
      <c r="X3" s="88" t="s">
        <v>185</v>
      </c>
      <c r="Y3" s="89" t="s">
        <v>186</v>
      </c>
      <c r="Z3" s="89" t="s">
        <v>187</v>
      </c>
      <c r="AA3" s="90"/>
      <c r="AB3" s="91" t="s">
        <v>188</v>
      </c>
      <c r="AC3" s="92" t="s">
        <v>189</v>
      </c>
      <c r="AD3" s="93"/>
      <c r="AE3" s="92"/>
      <c r="AF3" s="92"/>
      <c r="AG3" s="92"/>
      <c r="AH3" s="92"/>
      <c r="AI3" s="94"/>
      <c r="AJ3" s="94"/>
      <c r="AK3" s="94"/>
      <c r="AL3" s="94"/>
      <c r="AM3" s="94"/>
      <c r="AN3" s="94"/>
      <c r="AO3" s="95"/>
      <c r="AP3" s="96" t="s">
        <v>190</v>
      </c>
      <c r="AQ3" s="97" t="s">
        <v>191</v>
      </c>
      <c r="AR3" s="98" t="s">
        <v>192</v>
      </c>
      <c r="AS3" s="97" t="s">
        <v>193</v>
      </c>
      <c r="AT3" s="97" t="s">
        <v>194</v>
      </c>
      <c r="AU3" s="97" t="s">
        <v>195</v>
      </c>
      <c r="AV3" s="97" t="s">
        <v>196</v>
      </c>
      <c r="AW3" s="94">
        <v>3372.0</v>
      </c>
      <c r="AX3" s="94">
        <v>369.0</v>
      </c>
      <c r="AY3" s="94">
        <v>204.0</v>
      </c>
      <c r="AZ3" s="94">
        <v>265.0</v>
      </c>
      <c r="BA3" s="94">
        <v>137.0</v>
      </c>
      <c r="BB3" s="94">
        <v>97.0</v>
      </c>
      <c r="BC3" s="99"/>
      <c r="BD3" s="100" t="s">
        <v>197</v>
      </c>
      <c r="BE3" s="101" t="s">
        <v>198</v>
      </c>
      <c r="BF3" s="102"/>
      <c r="BG3" s="101"/>
      <c r="BH3" s="101"/>
      <c r="BI3" s="101"/>
      <c r="BJ3" s="101"/>
      <c r="BK3" s="103"/>
      <c r="BL3" s="103"/>
      <c r="BM3" s="103"/>
      <c r="BN3" s="103"/>
      <c r="BO3" s="103"/>
      <c r="BP3" s="103"/>
      <c r="BQ3" s="83"/>
      <c r="BR3" s="104">
        <v>10.0</v>
      </c>
      <c r="BS3" s="104">
        <v>10.0</v>
      </c>
      <c r="BT3" s="104">
        <v>35.0</v>
      </c>
      <c r="BU3" s="104">
        <v>35.0</v>
      </c>
      <c r="BV3" s="105" t="s">
        <v>199</v>
      </c>
      <c r="BW3" s="83"/>
      <c r="BX3" s="106" t="s">
        <v>200</v>
      </c>
      <c r="BY3" s="106" t="s">
        <v>201</v>
      </c>
      <c r="BZ3" s="106" t="s">
        <v>202</v>
      </c>
      <c r="CA3" s="106" t="s">
        <v>203</v>
      </c>
      <c r="CB3" s="106" t="s">
        <v>204</v>
      </c>
      <c r="CC3" s="106" t="s">
        <v>203</v>
      </c>
      <c r="CD3" s="107"/>
      <c r="CE3" s="108"/>
      <c r="CF3" s="108"/>
      <c r="CG3" s="109" t="s">
        <v>205</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206</v>
      </c>
      <c r="DS3" s="116" t="s">
        <v>207</v>
      </c>
      <c r="DT3" s="116" t="s">
        <v>208</v>
      </c>
      <c r="DU3" s="116" t="s">
        <v>209</v>
      </c>
      <c r="DV3" s="116" t="s">
        <v>210</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211</v>
      </c>
      <c r="B4" s="69" t="s">
        <v>212</v>
      </c>
      <c r="C4" s="80" t="s">
        <v>213</v>
      </c>
      <c r="D4" s="81" t="s">
        <v>214</v>
      </c>
      <c r="E4" s="82"/>
      <c r="F4" s="82"/>
      <c r="G4" s="82"/>
      <c r="H4" s="82"/>
      <c r="I4" s="82" t="s">
        <v>215</v>
      </c>
      <c r="J4" s="83"/>
      <c r="K4" s="84"/>
      <c r="L4" s="85"/>
      <c r="M4" s="84"/>
      <c r="N4" s="84"/>
      <c r="O4" s="84"/>
      <c r="P4" s="121" t="s">
        <v>184</v>
      </c>
      <c r="Q4" s="86"/>
      <c r="R4" s="84"/>
      <c r="S4" s="121" t="s">
        <v>184</v>
      </c>
      <c r="T4" s="121" t="s">
        <v>184</v>
      </c>
      <c r="U4" s="84"/>
      <c r="V4" s="86"/>
      <c r="W4" s="87"/>
      <c r="X4" s="88" t="s">
        <v>216</v>
      </c>
      <c r="Y4" s="89" t="s">
        <v>217</v>
      </c>
      <c r="Z4" s="89" t="s">
        <v>218</v>
      </c>
      <c r="AA4" s="90"/>
      <c r="AB4" s="91" t="s">
        <v>219</v>
      </c>
      <c r="AC4" s="92" t="s">
        <v>220</v>
      </c>
      <c r="AD4" s="93" t="s">
        <v>221</v>
      </c>
      <c r="AE4" s="92" t="s">
        <v>222</v>
      </c>
      <c r="AF4" s="92" t="s">
        <v>219</v>
      </c>
      <c r="AG4" s="92" t="s">
        <v>223</v>
      </c>
      <c r="AH4" s="92" t="s">
        <v>224</v>
      </c>
      <c r="AI4" s="94"/>
      <c r="AJ4" s="94"/>
      <c r="AK4" s="94"/>
      <c r="AL4" s="94"/>
      <c r="AM4" s="94"/>
      <c r="AN4" s="94"/>
      <c r="AO4" s="95"/>
      <c r="AP4" s="96"/>
      <c r="AQ4" s="97"/>
      <c r="AR4" s="98"/>
      <c r="AS4" s="97"/>
      <c r="AT4" s="97"/>
      <c r="AU4" s="97"/>
      <c r="AV4" s="97"/>
      <c r="AW4" s="94"/>
      <c r="AX4" s="94"/>
      <c r="AY4" s="94"/>
      <c r="AZ4" s="94"/>
      <c r="BA4" s="94"/>
      <c r="BB4" s="94"/>
      <c r="BC4" s="99"/>
      <c r="BD4" s="100" t="s">
        <v>225</v>
      </c>
      <c r="BE4" s="101" t="s">
        <v>226</v>
      </c>
      <c r="BF4" s="102" t="s">
        <v>227</v>
      </c>
      <c r="BG4" s="101" t="s">
        <v>228</v>
      </c>
      <c r="BH4" s="101" t="s">
        <v>229</v>
      </c>
      <c r="BI4" s="101" t="s">
        <v>230</v>
      </c>
      <c r="BJ4" s="101" t="s">
        <v>231</v>
      </c>
      <c r="BK4" s="103"/>
      <c r="BL4" s="103"/>
      <c r="BM4" s="103"/>
      <c r="BN4" s="103"/>
      <c r="BO4" s="103"/>
      <c r="BP4" s="103"/>
      <c r="BQ4" s="83"/>
      <c r="BR4" s="104">
        <v>20.0</v>
      </c>
      <c r="BS4" s="104">
        <v>40.0</v>
      </c>
      <c r="BT4" s="104">
        <v>15.0</v>
      </c>
      <c r="BU4" s="104">
        <v>25.0</v>
      </c>
      <c r="BV4" s="105" t="s">
        <v>232</v>
      </c>
      <c r="BW4" s="83"/>
      <c r="BX4" s="106" t="s">
        <v>233</v>
      </c>
      <c r="BY4" s="106" t="s">
        <v>234</v>
      </c>
      <c r="BZ4" s="106" t="s">
        <v>235</v>
      </c>
      <c r="CA4" s="106" t="s">
        <v>236</v>
      </c>
      <c r="CB4" s="106" t="s">
        <v>237</v>
      </c>
      <c r="CC4" s="106" t="s">
        <v>238</v>
      </c>
      <c r="CD4" s="122" t="s">
        <v>239</v>
      </c>
      <c r="CE4" s="123" t="s">
        <v>240</v>
      </c>
      <c r="CF4" s="123" t="s">
        <v>241</v>
      </c>
      <c r="CG4" s="109" t="s">
        <v>242</v>
      </c>
      <c r="CH4" s="109" t="s">
        <v>243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244</v>
      </c>
      <c r="DM4" s="114" t="s">
        <v>245</v>
      </c>
      <c r="DN4" s="114">
        <v>4.0</v>
      </c>
      <c r="DO4" s="114" t="s">
        <v>246</v>
      </c>
      <c r="DP4" s="114">
        <v>4.0</v>
      </c>
      <c r="DQ4" s="115" t="s">
        <v>247</v>
      </c>
      <c r="DR4" s="124" t="s">
        <v>248</v>
      </c>
      <c r="DS4" s="124" t="s">
        <v>249</v>
      </c>
      <c r="DT4" s="124" t="s">
        <v>249</v>
      </c>
      <c r="DU4" s="124" t="s">
        <v>250</v>
      </c>
      <c r="DV4" s="124" t="s">
        <v>251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252</v>
      </c>
      <c r="B5" s="69" t="s">
        <v>212</v>
      </c>
      <c r="C5" s="125" t="s">
        <v>253</v>
      </c>
      <c r="D5" s="126" t="s">
        <v>254</v>
      </c>
      <c r="E5" s="127"/>
      <c r="F5" s="127"/>
      <c r="G5" s="127"/>
      <c r="H5" s="127"/>
      <c r="I5" s="127"/>
      <c r="J5" s="83"/>
      <c r="K5" s="84"/>
      <c r="L5" s="85" t="s">
        <v>184</v>
      </c>
      <c r="M5" s="121"/>
      <c r="N5" s="121" t="s">
        <v>184</v>
      </c>
      <c r="O5" s="84"/>
      <c r="P5" s="121"/>
      <c r="Q5" s="86"/>
      <c r="R5" s="84"/>
      <c r="S5" s="84"/>
      <c r="T5" s="84"/>
      <c r="U5" s="121"/>
      <c r="V5" s="128" t="s">
        <v>184</v>
      </c>
      <c r="W5" s="87"/>
      <c r="X5" s="129" t="s">
        <v>255</v>
      </c>
      <c r="Y5" s="130" t="s">
        <v>228</v>
      </c>
      <c r="Z5" s="130" t="s">
        <v>256</v>
      </c>
      <c r="AA5" s="90"/>
      <c r="AB5" s="91" t="s">
        <v>257</v>
      </c>
      <c r="AC5" s="131" t="s">
        <v>220</v>
      </c>
      <c r="AD5" s="93" t="s">
        <v>258</v>
      </c>
      <c r="AE5" s="131" t="s">
        <v>259</v>
      </c>
      <c r="AF5" s="131" t="s">
        <v>219</v>
      </c>
      <c r="AG5" s="131" t="s">
        <v>260</v>
      </c>
      <c r="AH5" s="131" t="s">
        <v>231</v>
      </c>
      <c r="AI5" s="94"/>
      <c r="AJ5" s="94"/>
      <c r="AK5" s="94"/>
      <c r="AL5" s="94"/>
      <c r="AM5" s="94"/>
      <c r="AN5" s="94"/>
      <c r="AO5" s="95"/>
      <c r="AP5" s="96"/>
      <c r="AQ5" s="132"/>
      <c r="AR5" s="98"/>
      <c r="AS5" s="132"/>
      <c r="AT5" s="132"/>
      <c r="AU5" s="132"/>
      <c r="AV5" s="132"/>
      <c r="AW5" s="94"/>
      <c r="AX5" s="94"/>
      <c r="AY5" s="94"/>
      <c r="AZ5" s="94"/>
      <c r="BA5" s="94"/>
      <c r="BB5" s="94"/>
      <c r="BC5" s="99"/>
      <c r="BD5" s="100" t="s">
        <v>261</v>
      </c>
      <c r="BE5" s="133" t="s">
        <v>217</v>
      </c>
      <c r="BF5" s="102" t="s">
        <v>262</v>
      </c>
      <c r="BG5" s="133" t="s">
        <v>263</v>
      </c>
      <c r="BH5" s="133" t="s">
        <v>229</v>
      </c>
      <c r="BI5" s="133" t="s">
        <v>264</v>
      </c>
      <c r="BJ5" s="133" t="s">
        <v>265</v>
      </c>
      <c r="BK5" s="103"/>
      <c r="BL5" s="103"/>
      <c r="BM5" s="103"/>
      <c r="BN5" s="103"/>
      <c r="BO5" s="103"/>
      <c r="BP5" s="103"/>
      <c r="BQ5" s="83"/>
      <c r="BR5" s="104">
        <v>10.0</v>
      </c>
      <c r="BS5" s="104">
        <v>30.0</v>
      </c>
      <c r="BT5" s="104">
        <v>20.0</v>
      </c>
      <c r="BU5" s="104">
        <v>40.0</v>
      </c>
      <c r="BV5" s="105" t="s">
        <v>266</v>
      </c>
      <c r="BW5" s="83"/>
      <c r="BX5" s="134" t="s">
        <v>200</v>
      </c>
      <c r="BY5" s="134" t="s">
        <v>201</v>
      </c>
      <c r="BZ5" s="134" t="s">
        <v>267</v>
      </c>
      <c r="CA5" s="134" t="s">
        <v>179</v>
      </c>
      <c r="CB5" s="134" t="s">
        <v>268</v>
      </c>
      <c r="CC5" s="134" t="s">
        <v>179</v>
      </c>
      <c r="CD5" s="135"/>
      <c r="CE5" s="136" t="s">
        <v>269</v>
      </c>
      <c r="CF5" s="136" t="s">
        <v>270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271</v>
      </c>
      <c r="DM5" s="114" t="s">
        <v>272</v>
      </c>
      <c r="DN5" s="114">
        <v>3.0</v>
      </c>
      <c r="DO5" s="114" t="s">
        <v>273</v>
      </c>
      <c r="DP5" s="114">
        <v>4.0</v>
      </c>
      <c r="DQ5" s="115" t="s">
        <v>274</v>
      </c>
      <c r="DR5" s="139" t="s">
        <v>248</v>
      </c>
      <c r="DS5" s="139" t="s">
        <v>249</v>
      </c>
      <c r="DT5" s="139" t="s">
        <v>275</v>
      </c>
      <c r="DU5" s="139" t="s">
        <v>250</v>
      </c>
      <c r="DV5" s="139" t="s">
        <v>251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276</v>
      </c>
      <c r="B6" s="69" t="s">
        <v>212</v>
      </c>
      <c r="C6" s="140" t="s">
        <v>277</v>
      </c>
      <c r="D6" s="81" t="s">
        <v>278</v>
      </c>
      <c r="E6" s="82" t="s">
        <v>179</v>
      </c>
      <c r="F6" s="82" t="s">
        <v>179</v>
      </c>
      <c r="G6" s="82" t="s">
        <v>279</v>
      </c>
      <c r="H6" s="82" t="s">
        <v>280</v>
      </c>
      <c r="I6" s="82" t="s">
        <v>281</v>
      </c>
      <c r="J6" s="83"/>
      <c r="K6" s="85"/>
      <c r="L6" s="85"/>
      <c r="M6" s="85"/>
      <c r="N6" s="84"/>
      <c r="O6" s="84"/>
      <c r="P6" s="84"/>
      <c r="Q6" s="141" t="s">
        <v>184</v>
      </c>
      <c r="R6" s="85"/>
      <c r="S6" s="85"/>
      <c r="T6" s="85"/>
      <c r="U6" s="85" t="s">
        <v>184</v>
      </c>
      <c r="V6" s="142" t="s">
        <v>184</v>
      </c>
      <c r="W6" s="87"/>
      <c r="X6" s="88" t="s">
        <v>282</v>
      </c>
      <c r="Y6" s="89" t="s">
        <v>283</v>
      </c>
      <c r="Z6" s="89" t="s">
        <v>284</v>
      </c>
      <c r="AA6" s="90"/>
      <c r="AB6" s="91" t="s">
        <v>285</v>
      </c>
      <c r="AC6" s="92" t="s">
        <v>286</v>
      </c>
      <c r="AD6" s="93" t="s">
        <v>287</v>
      </c>
      <c r="AE6" s="92" t="s">
        <v>288</v>
      </c>
      <c r="AF6" s="92" t="s">
        <v>231</v>
      </c>
      <c r="AG6" s="143" t="s">
        <v>289</v>
      </c>
      <c r="AH6" s="92" t="s">
        <v>290</v>
      </c>
      <c r="AI6" s="94"/>
      <c r="AJ6" s="94"/>
      <c r="AK6" s="94"/>
      <c r="AL6" s="94"/>
      <c r="AM6" s="94"/>
      <c r="AN6" s="94"/>
      <c r="AO6" s="95"/>
      <c r="AP6" s="96"/>
      <c r="AQ6" s="97"/>
      <c r="AR6" s="98"/>
      <c r="AS6" s="97"/>
      <c r="AT6" s="97"/>
      <c r="AU6" s="144"/>
      <c r="AV6" s="97"/>
      <c r="AW6" s="94"/>
      <c r="AX6" s="94"/>
      <c r="AY6" s="94"/>
      <c r="AZ6" s="94"/>
      <c r="BA6" s="94"/>
      <c r="BB6" s="94"/>
      <c r="BC6" s="99"/>
      <c r="BD6" s="100" t="s">
        <v>291</v>
      </c>
      <c r="BE6" s="145" t="s">
        <v>292</v>
      </c>
      <c r="BF6" s="102" t="s">
        <v>293</v>
      </c>
      <c r="BG6" s="145" t="s">
        <v>294</v>
      </c>
      <c r="BH6" s="101" t="s">
        <v>224</v>
      </c>
      <c r="BI6" s="101" t="s">
        <v>230</v>
      </c>
      <c r="BJ6" s="101" t="s">
        <v>295</v>
      </c>
      <c r="BK6" s="103"/>
      <c r="BL6" s="103"/>
      <c r="BM6" s="103"/>
      <c r="BN6" s="103"/>
      <c r="BO6" s="103"/>
      <c r="BP6" s="103"/>
      <c r="BQ6" s="83"/>
      <c r="BR6" s="104">
        <v>15.0</v>
      </c>
      <c r="BS6" s="104">
        <v>35.0</v>
      </c>
      <c r="BT6" s="104">
        <v>35.0</v>
      </c>
      <c r="BU6" s="104">
        <v>15.0</v>
      </c>
      <c r="BV6" s="105" t="s">
        <v>296</v>
      </c>
      <c r="BW6" s="83"/>
      <c r="BX6" s="106" t="s">
        <v>233</v>
      </c>
      <c r="BY6" s="106" t="s">
        <v>201</v>
      </c>
      <c r="BZ6" s="106" t="s">
        <v>297</v>
      </c>
      <c r="CA6" s="106" t="s">
        <v>179</v>
      </c>
      <c r="CB6" s="106" t="s">
        <v>298</v>
      </c>
      <c r="CC6" s="106" t="s">
        <v>179</v>
      </c>
      <c r="CD6" s="122" t="s">
        <v>299</v>
      </c>
      <c r="CE6" s="123" t="s">
        <v>300</v>
      </c>
      <c r="CF6" s="123" t="s">
        <v>301</v>
      </c>
      <c r="CG6" s="109" t="s">
        <v>302</v>
      </c>
      <c r="CH6" s="109" t="s">
        <v>303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304</v>
      </c>
      <c r="DM6" s="114" t="s">
        <v>305</v>
      </c>
      <c r="DN6" s="114" t="s">
        <v>179</v>
      </c>
      <c r="DO6" s="114" t="s">
        <v>179</v>
      </c>
      <c r="DP6" s="114" t="s">
        <v>179</v>
      </c>
      <c r="DQ6" s="115" t="s">
        <v>306</v>
      </c>
      <c r="DR6" s="124" t="s">
        <v>248</v>
      </c>
      <c r="DS6" s="124" t="s">
        <v>249</v>
      </c>
      <c r="DT6" s="124" t="s">
        <v>249</v>
      </c>
      <c r="DU6" s="124" t="s">
        <v>250</v>
      </c>
      <c r="DV6" s="124" t="s">
        <v>251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307</v>
      </c>
      <c r="B7" s="69" t="s">
        <v>212</v>
      </c>
      <c r="C7" s="140" t="s">
        <v>308</v>
      </c>
      <c r="D7" s="81" t="s">
        <v>309</v>
      </c>
      <c r="E7" s="82" t="s">
        <v>179</v>
      </c>
      <c r="F7" s="82" t="s">
        <v>179</v>
      </c>
      <c r="G7" s="82" t="s">
        <v>310</v>
      </c>
      <c r="H7" s="82" t="s">
        <v>311</v>
      </c>
      <c r="I7" s="82" t="s">
        <v>312</v>
      </c>
      <c r="J7" s="83"/>
      <c r="K7" s="85"/>
      <c r="L7" s="85" t="s">
        <v>184</v>
      </c>
      <c r="M7" s="85" t="s">
        <v>184</v>
      </c>
      <c r="N7" s="84"/>
      <c r="O7" s="84"/>
      <c r="P7" s="84"/>
      <c r="Q7" s="86"/>
      <c r="R7" s="85"/>
      <c r="S7" s="85"/>
      <c r="T7" s="85" t="s">
        <v>184</v>
      </c>
      <c r="U7" s="85"/>
      <c r="V7" s="142"/>
      <c r="W7" s="87"/>
      <c r="X7" s="88" t="s">
        <v>313</v>
      </c>
      <c r="Y7" s="89" t="s">
        <v>289</v>
      </c>
      <c r="Z7" s="89" t="s">
        <v>314</v>
      </c>
      <c r="AA7" s="90"/>
      <c r="AB7" s="91" t="s">
        <v>315</v>
      </c>
      <c r="AC7" s="92" t="s">
        <v>316</v>
      </c>
      <c r="AD7" s="93" t="s">
        <v>317</v>
      </c>
      <c r="AE7" s="92" t="s">
        <v>318</v>
      </c>
      <c r="AF7" s="92" t="s">
        <v>224</v>
      </c>
      <c r="AG7" s="143" t="s">
        <v>319</v>
      </c>
      <c r="AH7" s="92" t="s">
        <v>320</v>
      </c>
      <c r="AI7" s="94"/>
      <c r="AJ7" s="94"/>
      <c r="AK7" s="94"/>
      <c r="AL7" s="94"/>
      <c r="AM7" s="94"/>
      <c r="AN7" s="94"/>
      <c r="AO7" s="95"/>
      <c r="AP7" s="96"/>
      <c r="AQ7" s="97"/>
      <c r="AR7" s="98"/>
      <c r="AS7" s="97"/>
      <c r="AT7" s="97"/>
      <c r="AU7" s="144"/>
      <c r="AV7" s="97"/>
      <c r="AW7" s="94"/>
      <c r="AX7" s="94"/>
      <c r="AY7" s="94"/>
      <c r="AZ7" s="94"/>
      <c r="BA7" s="94"/>
      <c r="BB7" s="94"/>
      <c r="BC7" s="99"/>
      <c r="BD7" s="100" t="s">
        <v>321</v>
      </c>
      <c r="BE7" s="145" t="s">
        <v>322</v>
      </c>
      <c r="BF7" s="102" t="s">
        <v>323</v>
      </c>
      <c r="BG7" s="145" t="s">
        <v>324</v>
      </c>
      <c r="BH7" s="101" t="s">
        <v>325</v>
      </c>
      <c r="BI7" s="101" t="s">
        <v>326</v>
      </c>
      <c r="BJ7" s="101" t="s">
        <v>327</v>
      </c>
      <c r="BK7" s="103"/>
      <c r="BL7" s="103"/>
      <c r="BM7" s="103"/>
      <c r="BN7" s="103"/>
      <c r="BO7" s="103"/>
      <c r="BP7" s="103"/>
      <c r="BQ7" s="83"/>
      <c r="BR7" s="104">
        <v>25.0</v>
      </c>
      <c r="BS7" s="104">
        <v>25.0</v>
      </c>
      <c r="BT7" s="104">
        <v>25.0</v>
      </c>
      <c r="BU7" s="104">
        <v>25.0</v>
      </c>
      <c r="BV7" s="105" t="s">
        <v>328</v>
      </c>
      <c r="BW7" s="83"/>
      <c r="BX7" s="106" t="s">
        <v>233</v>
      </c>
      <c r="BY7" s="106" t="s">
        <v>201</v>
      </c>
      <c r="BZ7" s="106" t="s">
        <v>329</v>
      </c>
      <c r="CA7" s="106" t="s">
        <v>330</v>
      </c>
      <c r="CB7" s="106" t="s">
        <v>331</v>
      </c>
      <c r="CC7" s="106" t="s">
        <v>332</v>
      </c>
      <c r="CD7" s="122" t="s">
        <v>333</v>
      </c>
      <c r="CE7" s="123" t="s">
        <v>334</v>
      </c>
      <c r="CF7" s="123" t="s">
        <v>335</v>
      </c>
      <c r="CG7" s="109"/>
      <c r="CH7" s="109"/>
      <c r="CI7" s="109"/>
      <c r="CJ7" s="83"/>
      <c r="CK7" s="111" t="s">
        <v>336</v>
      </c>
      <c r="CL7" s="112" t="s">
        <v>337</v>
      </c>
      <c r="CM7" s="112" t="s">
        <v>338</v>
      </c>
      <c r="CN7" s="112" t="s">
        <v>339</v>
      </c>
      <c r="CO7" s="112" t="s">
        <v>282</v>
      </c>
      <c r="CP7" s="112"/>
      <c r="CQ7" s="112"/>
      <c r="CR7" s="112">
        <v>9.0</v>
      </c>
      <c r="CS7" s="112">
        <v>27.0</v>
      </c>
      <c r="CT7" s="112">
        <v>47.0</v>
      </c>
      <c r="CU7" s="112">
        <v>67.0</v>
      </c>
      <c r="CV7" s="112">
        <v>87.0</v>
      </c>
      <c r="CW7" s="112">
        <v>107.0</v>
      </c>
      <c r="CX7" s="112" t="s">
        <v>113</v>
      </c>
      <c r="CY7" s="112">
        <v>9.0</v>
      </c>
      <c r="CZ7" s="112">
        <v>27.0</v>
      </c>
      <c r="DA7" s="112">
        <v>47.0</v>
      </c>
      <c r="DB7" s="112">
        <v>67.0</v>
      </c>
      <c r="DC7" s="112">
        <v>87.0</v>
      </c>
      <c r="DD7" s="112">
        <v>107.0</v>
      </c>
      <c r="DE7" s="112" t="s">
        <v>114</v>
      </c>
      <c r="DF7" s="112" t="s">
        <v>340</v>
      </c>
      <c r="DG7" s="112" t="s">
        <v>341</v>
      </c>
      <c r="DH7" s="112" t="s">
        <v>342</v>
      </c>
      <c r="DI7" s="112" t="s">
        <v>343</v>
      </c>
      <c r="DJ7" s="112" t="s">
        <v>344</v>
      </c>
      <c r="DK7" s="112"/>
      <c r="DL7" s="113" t="s">
        <v>345</v>
      </c>
      <c r="DM7" s="114" t="s">
        <v>346</v>
      </c>
      <c r="DN7" s="114">
        <v>3.0</v>
      </c>
      <c r="DO7" s="114">
        <v>2.0</v>
      </c>
      <c r="DP7" s="114" t="s">
        <v>347</v>
      </c>
      <c r="DQ7" s="115" t="s">
        <v>348</v>
      </c>
      <c r="DR7" s="116" t="s">
        <v>349</v>
      </c>
      <c r="DS7" s="116" t="s">
        <v>249</v>
      </c>
      <c r="DT7" s="116" t="s">
        <v>249</v>
      </c>
      <c r="DU7" s="116" t="s">
        <v>350</v>
      </c>
      <c r="DV7" s="116" t="s">
        <v>351</v>
      </c>
      <c r="DW7" s="139" t="s">
        <v>352</v>
      </c>
      <c r="DX7" s="139" t="s">
        <v>353</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354</v>
      </c>
      <c r="B8" s="69" t="s">
        <v>212</v>
      </c>
      <c r="C8" s="140" t="s">
        <v>355</v>
      </c>
      <c r="D8" s="81" t="s">
        <v>356</v>
      </c>
      <c r="E8" s="82" t="s">
        <v>179</v>
      </c>
      <c r="F8" s="82" t="s">
        <v>179</v>
      </c>
      <c r="G8" s="82" t="s">
        <v>357</v>
      </c>
      <c r="H8" s="82" t="s">
        <v>358</v>
      </c>
      <c r="I8" s="82" t="s">
        <v>359</v>
      </c>
      <c r="J8" s="83"/>
      <c r="K8" s="85"/>
      <c r="L8" s="85"/>
      <c r="M8" s="84"/>
      <c r="N8" s="84"/>
      <c r="O8" s="84"/>
      <c r="P8" s="84"/>
      <c r="Q8" s="142" t="s">
        <v>184</v>
      </c>
      <c r="R8" s="85"/>
      <c r="S8" s="85"/>
      <c r="T8" s="85"/>
      <c r="U8" s="85" t="s">
        <v>184</v>
      </c>
      <c r="V8" s="142" t="s">
        <v>184</v>
      </c>
      <c r="W8" s="87"/>
      <c r="X8" s="88" t="s">
        <v>360</v>
      </c>
      <c r="Y8" s="89" t="s">
        <v>189</v>
      </c>
      <c r="Z8" s="89" t="s">
        <v>361</v>
      </c>
      <c r="AA8" s="90"/>
      <c r="AB8" s="91" t="s">
        <v>362</v>
      </c>
      <c r="AC8" s="92" t="s">
        <v>363</v>
      </c>
      <c r="AD8" s="93" t="s">
        <v>364</v>
      </c>
      <c r="AE8" s="92" t="s">
        <v>187</v>
      </c>
      <c r="AF8" s="92" t="s">
        <v>194</v>
      </c>
      <c r="AG8" s="92" t="s">
        <v>365</v>
      </c>
      <c r="AH8" s="92" t="s">
        <v>366</v>
      </c>
      <c r="AI8" s="94"/>
      <c r="AJ8" s="94"/>
      <c r="AK8" s="94"/>
      <c r="AL8" s="94"/>
      <c r="AM8" s="94"/>
      <c r="AN8" s="94"/>
      <c r="AO8" s="95"/>
      <c r="AP8" s="96"/>
      <c r="AQ8" s="97"/>
      <c r="AR8" s="98"/>
      <c r="AS8" s="97"/>
      <c r="AT8" s="97"/>
      <c r="AU8" s="144"/>
      <c r="AV8" s="97"/>
      <c r="AW8" s="94"/>
      <c r="AX8" s="94"/>
      <c r="AY8" s="94"/>
      <c r="AZ8" s="94"/>
      <c r="BA8" s="94"/>
      <c r="BB8" s="94"/>
      <c r="BC8" s="99"/>
      <c r="BD8" s="100" t="s">
        <v>367</v>
      </c>
      <c r="BE8" s="101" t="s">
        <v>368</v>
      </c>
      <c r="BF8" s="102" t="s">
        <v>355</v>
      </c>
      <c r="BG8" s="101" t="s">
        <v>369</v>
      </c>
      <c r="BH8" s="101" t="s">
        <v>320</v>
      </c>
      <c r="BI8" s="101" t="s">
        <v>370</v>
      </c>
      <c r="BJ8" s="101" t="s">
        <v>371</v>
      </c>
      <c r="BK8" s="103"/>
      <c r="BL8" s="103"/>
      <c r="BM8" s="103"/>
      <c r="BN8" s="103"/>
      <c r="BO8" s="103"/>
      <c r="BP8" s="103"/>
      <c r="BQ8" s="83"/>
      <c r="BR8" s="104">
        <v>35.0</v>
      </c>
      <c r="BS8" s="104">
        <v>15.0</v>
      </c>
      <c r="BT8" s="104">
        <v>35.0</v>
      </c>
      <c r="BU8" s="104">
        <v>15.0</v>
      </c>
      <c r="BV8" s="105" t="s">
        <v>372</v>
      </c>
      <c r="BW8" s="83"/>
      <c r="BX8" s="106" t="s">
        <v>373</v>
      </c>
      <c r="BY8" s="106" t="s">
        <v>201</v>
      </c>
      <c r="BZ8" s="106" t="s">
        <v>374</v>
      </c>
      <c r="CA8" s="106" t="s">
        <v>179</v>
      </c>
      <c r="CB8" s="106" t="s">
        <v>375</v>
      </c>
      <c r="CC8" s="106" t="s">
        <v>179</v>
      </c>
      <c r="CD8" s="122" t="s">
        <v>376</v>
      </c>
      <c r="CE8" s="123" t="s">
        <v>377</v>
      </c>
      <c r="CF8" s="123" t="s">
        <v>378</v>
      </c>
      <c r="CG8" s="109" t="s">
        <v>379</v>
      </c>
      <c r="CH8" s="109" t="s">
        <v>380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381</v>
      </c>
      <c r="DM8" s="114" t="s">
        <v>305</v>
      </c>
      <c r="DN8" s="114">
        <v>3.0</v>
      </c>
      <c r="DO8" s="114" t="s">
        <v>273</v>
      </c>
      <c r="DP8" s="114" t="s">
        <v>347</v>
      </c>
      <c r="DQ8" s="115" t="s">
        <v>382</v>
      </c>
      <c r="DR8" s="124" t="s">
        <v>206</v>
      </c>
      <c r="DS8" s="124" t="s">
        <v>383</v>
      </c>
      <c r="DT8" s="124" t="s">
        <v>384</v>
      </c>
      <c r="DU8" s="124" t="s">
        <v>209</v>
      </c>
      <c r="DV8" s="124" t="s">
        <v>210</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385</v>
      </c>
      <c r="B9" s="69" t="s">
        <v>386</v>
      </c>
      <c r="C9" s="140" t="s">
        <v>387</v>
      </c>
      <c r="D9" s="81" t="s">
        <v>388</v>
      </c>
      <c r="E9" s="82" t="s">
        <v>179</v>
      </c>
      <c r="F9" s="82" t="s">
        <v>389</v>
      </c>
      <c r="G9" s="82" t="s">
        <v>390</v>
      </c>
      <c r="H9" s="82" t="s">
        <v>391</v>
      </c>
      <c r="I9" s="82" t="s">
        <v>392</v>
      </c>
      <c r="J9" s="83"/>
      <c r="K9" s="85"/>
      <c r="L9" s="85"/>
      <c r="M9" s="84"/>
      <c r="N9" s="84"/>
      <c r="O9" s="84"/>
      <c r="P9" s="84"/>
      <c r="Q9" s="86"/>
      <c r="R9" s="85" t="s">
        <v>184</v>
      </c>
      <c r="S9" s="85" t="s">
        <v>184</v>
      </c>
      <c r="T9" s="85"/>
      <c r="U9" s="84"/>
      <c r="V9" s="86"/>
      <c r="W9" s="87"/>
      <c r="X9" s="88" t="s">
        <v>393</v>
      </c>
      <c r="Y9" s="89" t="s">
        <v>394</v>
      </c>
      <c r="Z9" s="89" t="s">
        <v>395</v>
      </c>
      <c r="AA9" s="90"/>
      <c r="AB9" s="91" t="s">
        <v>197</v>
      </c>
      <c r="AC9" s="92" t="s">
        <v>396</v>
      </c>
      <c r="AD9" s="93" t="s">
        <v>397</v>
      </c>
      <c r="AE9" s="92" t="s">
        <v>398</v>
      </c>
      <c r="AF9" s="92" t="s">
        <v>399</v>
      </c>
      <c r="AG9" s="92" t="s">
        <v>400</v>
      </c>
      <c r="AH9" s="92" t="s">
        <v>196</v>
      </c>
      <c r="AI9" s="94"/>
      <c r="AJ9" s="94"/>
      <c r="AK9" s="94"/>
      <c r="AL9" s="94"/>
      <c r="AM9" s="94"/>
      <c r="AN9" s="94"/>
      <c r="AO9" s="95"/>
      <c r="AP9" s="96" t="s">
        <v>401</v>
      </c>
      <c r="AQ9" s="97" t="s">
        <v>402</v>
      </c>
      <c r="AR9" s="98" t="s">
        <v>403</v>
      </c>
      <c r="AS9" s="97" t="s">
        <v>404</v>
      </c>
      <c r="AT9" s="97" t="s">
        <v>405</v>
      </c>
      <c r="AU9" s="144" t="s">
        <v>406</v>
      </c>
      <c r="AV9" s="97" t="s">
        <v>366</v>
      </c>
      <c r="AW9" s="94"/>
      <c r="AX9" s="94"/>
      <c r="AY9" s="94"/>
      <c r="AZ9" s="94"/>
      <c r="BA9" s="94"/>
      <c r="BB9" s="94"/>
      <c r="BC9" s="99"/>
      <c r="BD9" s="100" t="s">
        <v>407</v>
      </c>
      <c r="BE9" s="101" t="s">
        <v>408</v>
      </c>
      <c r="BF9" s="102"/>
      <c r="BG9" s="101"/>
      <c r="BH9" s="101"/>
      <c r="BI9" s="101"/>
      <c r="BJ9" s="101"/>
      <c r="BK9" s="103"/>
      <c r="BL9" s="103"/>
      <c r="BM9" s="103"/>
      <c r="BN9" s="103"/>
      <c r="BO9" s="103"/>
      <c r="BP9" s="103"/>
      <c r="BQ9" s="83"/>
      <c r="BR9" s="104">
        <v>20.0</v>
      </c>
      <c r="BS9" s="104">
        <v>30.0</v>
      </c>
      <c r="BT9" s="104">
        <v>35.0</v>
      </c>
      <c r="BU9" s="104">
        <v>10.0</v>
      </c>
      <c r="BV9" s="105" t="s">
        <v>409</v>
      </c>
      <c r="BW9" s="83"/>
      <c r="BX9" s="106" t="s">
        <v>373</v>
      </c>
      <c r="BY9" s="106" t="s">
        <v>201</v>
      </c>
      <c r="BZ9" s="106" t="s">
        <v>410</v>
      </c>
      <c r="CA9" s="106" t="s">
        <v>411</v>
      </c>
      <c r="CB9" s="106" t="s">
        <v>412</v>
      </c>
      <c r="CC9" s="106" t="s">
        <v>413</v>
      </c>
      <c r="CD9" s="147"/>
      <c r="CE9" s="123"/>
      <c r="CF9" s="123"/>
      <c r="CG9" s="109"/>
      <c r="CH9" s="109"/>
      <c r="CI9" s="109"/>
      <c r="CJ9" s="83"/>
      <c r="CK9" s="111" t="s">
        <v>414</v>
      </c>
      <c r="CL9" s="112" t="s">
        <v>415</v>
      </c>
      <c r="CM9" s="112"/>
      <c r="CN9" s="112" t="s">
        <v>246</v>
      </c>
      <c r="CO9" s="112"/>
      <c r="CP9" s="112"/>
      <c r="CQ9" s="112"/>
      <c r="CR9" s="112">
        <v>6.0</v>
      </c>
      <c r="CS9" s="112">
        <v>19.0</v>
      </c>
      <c r="CT9" s="112">
        <v>33.0</v>
      </c>
      <c r="CU9" s="112">
        <v>47.0</v>
      </c>
      <c r="CV9" s="112">
        <v>61.0</v>
      </c>
      <c r="CW9" s="112">
        <v>75.0</v>
      </c>
      <c r="CX9" s="112" t="s">
        <v>113</v>
      </c>
      <c r="CY9" s="112">
        <v>3.0</v>
      </c>
      <c r="CZ9" s="112">
        <v>9.0</v>
      </c>
      <c r="DA9" s="112">
        <v>16.0</v>
      </c>
      <c r="DB9" s="112">
        <v>23.0</v>
      </c>
      <c r="DC9" s="112">
        <v>30.0</v>
      </c>
      <c r="DD9" s="112">
        <v>37.0</v>
      </c>
      <c r="DE9" s="112" t="s">
        <v>117</v>
      </c>
      <c r="DF9" s="112" t="s">
        <v>416</v>
      </c>
      <c r="DG9" s="112" t="s">
        <v>417</v>
      </c>
      <c r="DH9" s="112" t="s">
        <v>418</v>
      </c>
      <c r="DI9" s="112" t="s">
        <v>419</v>
      </c>
      <c r="DJ9" s="112" t="s">
        <v>420</v>
      </c>
      <c r="DK9" s="112"/>
      <c r="DL9" s="113" t="s">
        <v>421</v>
      </c>
      <c r="DM9" s="114" t="s">
        <v>346</v>
      </c>
      <c r="DN9" s="114">
        <v>4.0</v>
      </c>
      <c r="DO9" s="114">
        <v>1.0</v>
      </c>
      <c r="DP9" s="114" t="s">
        <v>347</v>
      </c>
      <c r="DQ9" s="115" t="s">
        <v>422</v>
      </c>
      <c r="DR9" s="116" t="s">
        <v>206</v>
      </c>
      <c r="DS9" s="116" t="s">
        <v>207</v>
      </c>
      <c r="DT9" s="116" t="s">
        <v>383</v>
      </c>
      <c r="DU9" s="139" t="s">
        <v>423</v>
      </c>
      <c r="DV9" s="139" t="s">
        <v>424</v>
      </c>
      <c r="DW9" s="139" t="s">
        <v>425</v>
      </c>
      <c r="DX9" s="139" t="s">
        <v>426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427</v>
      </c>
      <c r="B10" s="69" t="s">
        <v>212</v>
      </c>
      <c r="C10" s="140" t="s">
        <v>428</v>
      </c>
      <c r="D10" s="81" t="s">
        <v>429</v>
      </c>
      <c r="E10" s="82"/>
      <c r="F10" s="82"/>
      <c r="G10" s="82"/>
      <c r="H10" s="82"/>
      <c r="I10" s="82"/>
      <c r="J10" s="83"/>
      <c r="K10" s="85" t="s">
        <v>184</v>
      </c>
      <c r="L10" s="85"/>
      <c r="M10" s="84"/>
      <c r="N10" s="84"/>
      <c r="O10" s="84"/>
      <c r="P10" s="84"/>
      <c r="Q10" s="86"/>
      <c r="R10" s="85"/>
      <c r="S10" s="85"/>
      <c r="T10" s="85" t="s">
        <v>184</v>
      </c>
      <c r="U10" s="84"/>
      <c r="V10" s="128" t="s">
        <v>184</v>
      </c>
      <c r="W10" s="87"/>
      <c r="X10" s="88" t="s">
        <v>430</v>
      </c>
      <c r="Y10" s="89" t="s">
        <v>431</v>
      </c>
      <c r="Z10" s="89" t="s">
        <v>432</v>
      </c>
      <c r="AA10" s="90"/>
      <c r="AB10" s="91" t="s">
        <v>433</v>
      </c>
      <c r="AC10" s="92" t="s">
        <v>434</v>
      </c>
      <c r="AD10" s="93" t="s">
        <v>435</v>
      </c>
      <c r="AE10" s="92" t="s">
        <v>436</v>
      </c>
      <c r="AF10" s="92" t="s">
        <v>231</v>
      </c>
      <c r="AG10" s="92" t="s">
        <v>437</v>
      </c>
      <c r="AH10" s="92" t="s">
        <v>438</v>
      </c>
      <c r="AI10" s="94"/>
      <c r="AJ10" s="94"/>
      <c r="AK10" s="94"/>
      <c r="AL10" s="94"/>
      <c r="AM10" s="94"/>
      <c r="AN10" s="94"/>
      <c r="AO10" s="95"/>
      <c r="AP10" s="96"/>
      <c r="AQ10" s="97"/>
      <c r="AR10" s="98"/>
      <c r="AS10" s="97"/>
      <c r="AT10" s="97"/>
      <c r="AU10" s="144"/>
      <c r="AV10" s="97"/>
      <c r="AW10" s="94"/>
      <c r="AX10" s="94"/>
      <c r="AY10" s="94"/>
      <c r="AZ10" s="94"/>
      <c r="BA10" s="94"/>
      <c r="BB10" s="94"/>
      <c r="BC10" s="99"/>
      <c r="BD10" s="100" t="s">
        <v>439</v>
      </c>
      <c r="BE10" s="101" t="s">
        <v>440</v>
      </c>
      <c r="BF10" s="102" t="s">
        <v>441</v>
      </c>
      <c r="BG10" s="101" t="s">
        <v>442</v>
      </c>
      <c r="BH10" s="101" t="s">
        <v>265</v>
      </c>
      <c r="BI10" s="101" t="s">
        <v>443</v>
      </c>
      <c r="BJ10" s="101" t="s">
        <v>399</v>
      </c>
      <c r="BK10" s="103"/>
      <c r="BL10" s="103"/>
      <c r="BM10" s="103"/>
      <c r="BN10" s="103"/>
      <c r="BO10" s="103"/>
      <c r="BP10" s="103"/>
      <c r="BQ10" s="83"/>
      <c r="BR10" s="104">
        <v>30.0</v>
      </c>
      <c r="BS10" s="104">
        <v>35.0</v>
      </c>
      <c r="BT10" s="104">
        <v>20.0</v>
      </c>
      <c r="BU10" s="104">
        <v>15.0</v>
      </c>
      <c r="BV10" s="105" t="s">
        <v>444</v>
      </c>
      <c r="BW10" s="83"/>
      <c r="BX10" s="106" t="s">
        <v>373</v>
      </c>
      <c r="BY10" s="106" t="s">
        <v>201</v>
      </c>
      <c r="BZ10" s="106" t="s">
        <v>445</v>
      </c>
      <c r="CA10" s="106" t="s">
        <v>179</v>
      </c>
      <c r="CB10" s="106" t="s">
        <v>446</v>
      </c>
      <c r="CC10" s="106" t="s">
        <v>179</v>
      </c>
      <c r="CD10" s="122" t="s">
        <v>447</v>
      </c>
      <c r="CE10" s="123" t="s">
        <v>448</v>
      </c>
      <c r="CF10" s="123" t="s">
        <v>449</v>
      </c>
      <c r="CG10" s="109" t="s">
        <v>450</v>
      </c>
      <c r="CH10" s="109" t="s">
        <v>303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451</v>
      </c>
      <c r="DM10" s="114" t="s">
        <v>346</v>
      </c>
      <c r="DN10" s="114">
        <v>5.0</v>
      </c>
      <c r="DO10" s="114">
        <v>2.0</v>
      </c>
      <c r="DP10" s="114" t="s">
        <v>347</v>
      </c>
      <c r="DQ10" s="115" t="s">
        <v>452</v>
      </c>
      <c r="DR10" s="124" t="s">
        <v>206</v>
      </c>
      <c r="DS10" s="124" t="s">
        <v>384</v>
      </c>
      <c r="DT10" s="124" t="s">
        <v>453</v>
      </c>
      <c r="DU10" s="148" t="s">
        <v>423</v>
      </c>
      <c r="DV10" s="148" t="s">
        <v>424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454</v>
      </c>
      <c r="B11" s="69" t="s">
        <v>455</v>
      </c>
      <c r="C11" s="80" t="s">
        <v>456</v>
      </c>
      <c r="D11" s="81" t="s">
        <v>457</v>
      </c>
      <c r="E11" s="82" t="s">
        <v>458</v>
      </c>
      <c r="F11" s="82" t="s">
        <v>459</v>
      </c>
      <c r="G11" s="82" t="s">
        <v>460</v>
      </c>
      <c r="H11" s="82" t="s">
        <v>461</v>
      </c>
      <c r="I11" s="82" t="s">
        <v>462</v>
      </c>
      <c r="J11" s="83"/>
      <c r="K11" s="85" t="s">
        <v>184</v>
      </c>
      <c r="L11" s="85" t="s">
        <v>184</v>
      </c>
      <c r="M11" s="84"/>
      <c r="N11" s="84"/>
      <c r="O11" s="84"/>
      <c r="P11" s="84"/>
      <c r="Q11" s="86"/>
      <c r="R11" s="84"/>
      <c r="S11" s="84"/>
      <c r="T11" s="85" t="s">
        <v>184</v>
      </c>
      <c r="U11" s="84"/>
      <c r="V11" s="86"/>
      <c r="W11" s="87"/>
      <c r="X11" s="88" t="s">
        <v>463</v>
      </c>
      <c r="Y11" s="89" t="s">
        <v>272</v>
      </c>
      <c r="Z11" s="89" t="s">
        <v>398</v>
      </c>
      <c r="AA11" s="90"/>
      <c r="AB11" s="91" t="s">
        <v>219</v>
      </c>
      <c r="AC11" s="92" t="s">
        <v>464</v>
      </c>
      <c r="AD11" s="93" t="s">
        <v>221</v>
      </c>
      <c r="AE11" s="92" t="s">
        <v>465</v>
      </c>
      <c r="AF11" s="92" t="s">
        <v>224</v>
      </c>
      <c r="AG11" s="143" t="s">
        <v>466</v>
      </c>
      <c r="AH11" s="92" t="s">
        <v>467</v>
      </c>
      <c r="AI11" s="94"/>
      <c r="AJ11" s="94"/>
      <c r="AK11" s="94"/>
      <c r="AL11" s="94"/>
      <c r="AM11" s="94"/>
      <c r="AN11" s="94"/>
      <c r="AO11" s="95"/>
      <c r="AP11" s="96" t="s">
        <v>257</v>
      </c>
      <c r="AQ11" s="97" t="s">
        <v>217</v>
      </c>
      <c r="AR11" s="98" t="s">
        <v>258</v>
      </c>
      <c r="AS11" s="97" t="s">
        <v>468</v>
      </c>
      <c r="AT11" s="97" t="s">
        <v>219</v>
      </c>
      <c r="AU11" s="144" t="s">
        <v>469</v>
      </c>
      <c r="AV11" s="97" t="s">
        <v>470</v>
      </c>
      <c r="AW11" s="94">
        <v>3058.0</v>
      </c>
      <c r="AX11" s="94">
        <v>284.0</v>
      </c>
      <c r="AY11" s="94">
        <v>427.0</v>
      </c>
      <c r="AZ11" s="94">
        <v>228.0</v>
      </c>
      <c r="BA11" s="94">
        <v>364.0</v>
      </c>
      <c r="BB11" s="94">
        <v>80.0</v>
      </c>
      <c r="BC11" s="99"/>
      <c r="BD11" s="100" t="s">
        <v>471</v>
      </c>
      <c r="BE11" s="101" t="s">
        <v>318</v>
      </c>
      <c r="BF11" s="102"/>
      <c r="BG11" s="101"/>
      <c r="BH11" s="101"/>
      <c r="BI11" s="101"/>
      <c r="BJ11" s="101"/>
      <c r="BK11" s="103"/>
      <c r="BL11" s="103"/>
      <c r="BM11" s="103"/>
      <c r="BN11" s="103"/>
      <c r="BO11" s="103"/>
      <c r="BP11" s="103"/>
      <c r="BQ11" s="83"/>
      <c r="BR11" s="104">
        <v>20.0</v>
      </c>
      <c r="BS11" s="104">
        <v>10.0</v>
      </c>
      <c r="BT11" s="104">
        <v>30.0</v>
      </c>
      <c r="BU11" s="104">
        <v>35.0</v>
      </c>
      <c r="BV11" s="105" t="s">
        <v>472</v>
      </c>
      <c r="BW11" s="83"/>
      <c r="BX11" s="106" t="s">
        <v>233</v>
      </c>
      <c r="BY11" s="106" t="s">
        <v>201</v>
      </c>
      <c r="BZ11" s="106" t="s">
        <v>473</v>
      </c>
      <c r="CA11" s="106" t="s">
        <v>474</v>
      </c>
      <c r="CB11" s="106" t="s">
        <v>204</v>
      </c>
      <c r="CC11" s="106" t="s">
        <v>203</v>
      </c>
      <c r="CD11" s="122" t="s">
        <v>475</v>
      </c>
      <c r="CE11" s="123" t="s">
        <v>476</v>
      </c>
      <c r="CF11" s="123" t="s">
        <v>477</v>
      </c>
      <c r="CG11" s="109" t="s">
        <v>478</v>
      </c>
      <c r="CH11" s="109" t="s">
        <v>479</v>
      </c>
      <c r="CI11" s="109" t="s">
        <v>480</v>
      </c>
      <c r="CJ11" s="83"/>
      <c r="CK11" s="111" t="s">
        <v>481</v>
      </c>
      <c r="CL11" s="112" t="s">
        <v>337</v>
      </c>
      <c r="CM11" s="112" t="s">
        <v>275</v>
      </c>
      <c r="CN11" s="112" t="s">
        <v>482</v>
      </c>
      <c r="CO11" s="112"/>
      <c r="CP11" s="112"/>
      <c r="CQ11" s="112"/>
      <c r="CR11" s="112">
        <v>34.0</v>
      </c>
      <c r="CS11" s="112">
        <v>135.0</v>
      </c>
      <c r="CT11" s="112">
        <v>247.0</v>
      </c>
      <c r="CU11" s="112">
        <v>359.0</v>
      </c>
      <c r="CV11" s="112">
        <v>471.0</v>
      </c>
      <c r="CW11" s="112">
        <v>583.0</v>
      </c>
      <c r="CX11" s="112" t="s">
        <v>112</v>
      </c>
      <c r="CY11" s="112">
        <v>7.0</v>
      </c>
      <c r="CZ11" s="112">
        <v>21.0</v>
      </c>
      <c r="DA11" s="112">
        <v>37.0</v>
      </c>
      <c r="DB11" s="112">
        <v>53.0</v>
      </c>
      <c r="DC11" s="112">
        <v>69.0</v>
      </c>
      <c r="DD11" s="112">
        <v>85.0</v>
      </c>
      <c r="DE11" s="112" t="s">
        <v>114</v>
      </c>
      <c r="DF11" s="112" t="s">
        <v>483</v>
      </c>
      <c r="DG11" s="112" t="s">
        <v>484</v>
      </c>
      <c r="DH11" s="112" t="s">
        <v>485</v>
      </c>
      <c r="DI11" s="112" t="s">
        <v>486</v>
      </c>
      <c r="DJ11" s="112" t="s">
        <v>487</v>
      </c>
      <c r="DK11" s="112"/>
      <c r="DL11" s="113" t="s">
        <v>488</v>
      </c>
      <c r="DM11" s="114" t="s">
        <v>489</v>
      </c>
      <c r="DN11" s="114">
        <v>5.0</v>
      </c>
      <c r="DO11" s="114" t="s">
        <v>273</v>
      </c>
      <c r="DP11" s="114">
        <v>4.0</v>
      </c>
      <c r="DQ11" s="115" t="s">
        <v>490</v>
      </c>
      <c r="DR11" s="116" t="s">
        <v>248</v>
      </c>
      <c r="DS11" s="116" t="s">
        <v>249</v>
      </c>
      <c r="DT11" s="116" t="s">
        <v>275</v>
      </c>
      <c r="DU11" s="116" t="s">
        <v>250</v>
      </c>
      <c r="DV11" s="116" t="s">
        <v>251</v>
      </c>
      <c r="DW11" s="116" t="s">
        <v>491</v>
      </c>
      <c r="DX11" s="139" t="s">
        <v>492</v>
      </c>
      <c r="DY11" s="117"/>
      <c r="DZ11" s="118"/>
      <c r="EA11" s="119"/>
      <c r="EB11" s="149" t="s">
        <v>493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212</v>
      </c>
      <c r="C12" s="80" t="s">
        <v>494</v>
      </c>
      <c r="D12" s="81" t="s">
        <v>495</v>
      </c>
      <c r="E12" s="82" t="s">
        <v>179</v>
      </c>
      <c r="F12" s="82" t="s">
        <v>496</v>
      </c>
      <c r="G12" s="82" t="s">
        <v>497</v>
      </c>
      <c r="H12" s="82" t="s">
        <v>498</v>
      </c>
      <c r="I12" s="82" t="s">
        <v>499</v>
      </c>
      <c r="J12" s="83"/>
      <c r="K12" s="85"/>
      <c r="L12" s="85"/>
      <c r="M12" s="84"/>
      <c r="N12" s="84"/>
      <c r="O12" s="121" t="s">
        <v>184</v>
      </c>
      <c r="P12" s="84"/>
      <c r="Q12" s="128" t="s">
        <v>184</v>
      </c>
      <c r="R12" s="84"/>
      <c r="S12" s="84"/>
      <c r="T12" s="85"/>
      <c r="U12" s="84"/>
      <c r="V12" s="86"/>
      <c r="W12" s="87"/>
      <c r="X12" s="88" t="s">
        <v>185</v>
      </c>
      <c r="Y12" s="89" t="s">
        <v>195</v>
      </c>
      <c r="Z12" s="89" t="s">
        <v>193</v>
      </c>
      <c r="AA12" s="90"/>
      <c r="AB12" s="91" t="s">
        <v>500</v>
      </c>
      <c r="AC12" s="92" t="s">
        <v>501</v>
      </c>
      <c r="AD12" s="93" t="s">
        <v>502</v>
      </c>
      <c r="AE12" s="92" t="s">
        <v>503</v>
      </c>
      <c r="AF12" s="92" t="s">
        <v>194</v>
      </c>
      <c r="AG12" s="143" t="s">
        <v>504</v>
      </c>
      <c r="AH12" s="92" t="s">
        <v>320</v>
      </c>
      <c r="AI12" s="94"/>
      <c r="AJ12" s="94"/>
      <c r="AK12" s="94"/>
      <c r="AL12" s="94"/>
      <c r="AM12" s="94"/>
      <c r="AN12" s="94"/>
      <c r="AO12" s="95"/>
      <c r="AP12" s="96"/>
      <c r="AQ12" s="97"/>
      <c r="AR12" s="98"/>
      <c r="AS12" s="97"/>
      <c r="AT12" s="97"/>
      <c r="AU12" s="144"/>
      <c r="AV12" s="97"/>
      <c r="AW12" s="94"/>
      <c r="AX12" s="94"/>
      <c r="AY12" s="94"/>
      <c r="AZ12" s="94"/>
      <c r="BA12" s="94"/>
      <c r="BB12" s="94"/>
      <c r="BC12" s="99"/>
      <c r="BD12" s="100" t="s">
        <v>197</v>
      </c>
      <c r="BE12" s="101" t="s">
        <v>505</v>
      </c>
      <c r="BF12" s="102" t="s">
        <v>397</v>
      </c>
      <c r="BG12" s="101" t="s">
        <v>506</v>
      </c>
      <c r="BH12" s="101" t="s">
        <v>507</v>
      </c>
      <c r="BI12" s="101" t="s">
        <v>508</v>
      </c>
      <c r="BJ12" s="101" t="s">
        <v>290</v>
      </c>
      <c r="BK12" s="103"/>
      <c r="BL12" s="103"/>
      <c r="BM12" s="103"/>
      <c r="BN12" s="103"/>
      <c r="BO12" s="103"/>
      <c r="BP12" s="103"/>
      <c r="BQ12" s="83"/>
      <c r="BR12" s="104">
        <v>10.0</v>
      </c>
      <c r="BS12" s="104">
        <v>40.0</v>
      </c>
      <c r="BT12" s="104">
        <v>25.0</v>
      </c>
      <c r="BU12" s="104">
        <v>25.0</v>
      </c>
      <c r="BV12" s="105" t="s">
        <v>509</v>
      </c>
      <c r="BW12" s="83"/>
      <c r="BX12" s="106" t="s">
        <v>373</v>
      </c>
      <c r="BY12" s="106" t="s">
        <v>201</v>
      </c>
      <c r="BZ12" s="106" t="s">
        <v>510</v>
      </c>
      <c r="CA12" s="106" t="s">
        <v>511</v>
      </c>
      <c r="CB12" s="106" t="s">
        <v>512</v>
      </c>
      <c r="CC12" s="106" t="s">
        <v>513</v>
      </c>
      <c r="CD12" s="147"/>
      <c r="CE12" s="123"/>
      <c r="CF12" s="123"/>
      <c r="CG12" s="109"/>
      <c r="CH12" s="109"/>
      <c r="CI12" s="109"/>
      <c r="CJ12" s="83"/>
      <c r="CK12" s="111" t="s">
        <v>514</v>
      </c>
      <c r="CL12" s="112" t="s">
        <v>515</v>
      </c>
      <c r="CM12" s="112" t="s">
        <v>516</v>
      </c>
      <c r="CN12" s="112" t="s">
        <v>517</v>
      </c>
      <c r="CO12" s="112" t="s">
        <v>518</v>
      </c>
      <c r="CP12" s="112"/>
      <c r="CQ12" s="112"/>
      <c r="CR12" s="112">
        <v>25.0</v>
      </c>
      <c r="CS12" s="112">
        <v>101.0</v>
      </c>
      <c r="CT12" s="112">
        <v>185.0</v>
      </c>
      <c r="CU12" s="112">
        <v>269.0</v>
      </c>
      <c r="CV12" s="112">
        <v>353.0</v>
      </c>
      <c r="CW12" s="112">
        <v>437.0</v>
      </c>
      <c r="CX12" s="112" t="s">
        <v>112</v>
      </c>
      <c r="CY12" s="112">
        <v>6.0</v>
      </c>
      <c r="CZ12" s="112">
        <v>17.0</v>
      </c>
      <c r="DA12" s="112">
        <v>29.0</v>
      </c>
      <c r="DB12" s="112">
        <v>41.0</v>
      </c>
      <c r="DC12" s="112">
        <v>53.0</v>
      </c>
      <c r="DD12" s="112">
        <v>65.0</v>
      </c>
      <c r="DE12" s="112" t="s">
        <v>115</v>
      </c>
      <c r="DF12" s="112" t="s">
        <v>519</v>
      </c>
      <c r="DG12" s="112" t="s">
        <v>520</v>
      </c>
      <c r="DH12" s="112" t="s">
        <v>521</v>
      </c>
      <c r="DI12" s="112" t="s">
        <v>522</v>
      </c>
      <c r="DJ12" s="112" t="s">
        <v>523</v>
      </c>
      <c r="DK12" s="112"/>
      <c r="DL12" s="113" t="s">
        <v>524</v>
      </c>
      <c r="DM12" s="114" t="s">
        <v>525</v>
      </c>
      <c r="DN12" s="114">
        <v>6.0</v>
      </c>
      <c r="DO12" s="114" t="s">
        <v>273</v>
      </c>
      <c r="DP12" s="114">
        <v>4.0</v>
      </c>
      <c r="DQ12" s="115" t="s">
        <v>526</v>
      </c>
      <c r="DR12" s="124" t="s">
        <v>206</v>
      </c>
      <c r="DS12" s="124" t="s">
        <v>383</v>
      </c>
      <c r="DT12" s="124" t="s">
        <v>208</v>
      </c>
      <c r="DU12" s="124" t="s">
        <v>209</v>
      </c>
      <c r="DV12" s="124" t="s">
        <v>210</v>
      </c>
      <c r="DW12" s="148" t="s">
        <v>527</v>
      </c>
      <c r="DX12" s="148" t="s">
        <v>528</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529</v>
      </c>
      <c r="B13" s="69" t="s">
        <v>212</v>
      </c>
      <c r="C13" s="150" t="s">
        <v>530</v>
      </c>
      <c r="D13" s="151" t="s">
        <v>531</v>
      </c>
      <c r="E13" s="82" t="s">
        <v>179</v>
      </c>
      <c r="F13" s="82" t="s">
        <v>179</v>
      </c>
      <c r="G13" s="82" t="s">
        <v>532</v>
      </c>
      <c r="H13" s="82" t="s">
        <v>533</v>
      </c>
      <c r="I13" s="82" t="s">
        <v>534</v>
      </c>
      <c r="J13" s="83"/>
      <c r="K13" s="84"/>
      <c r="L13" s="84"/>
      <c r="M13" s="84"/>
      <c r="N13" s="84"/>
      <c r="O13" s="85" t="s">
        <v>184</v>
      </c>
      <c r="P13" s="85" t="s">
        <v>535</v>
      </c>
      <c r="Q13" s="142" t="s">
        <v>184</v>
      </c>
      <c r="R13" s="85"/>
      <c r="S13" s="85"/>
      <c r="T13" s="85"/>
      <c r="U13" s="85"/>
      <c r="V13" s="142"/>
      <c r="W13" s="87"/>
      <c r="X13" s="88" t="s">
        <v>536</v>
      </c>
      <c r="Y13" s="89" t="s">
        <v>537</v>
      </c>
      <c r="Z13" s="89" t="s">
        <v>193</v>
      </c>
      <c r="AA13" s="90"/>
      <c r="AB13" s="91" t="s">
        <v>190</v>
      </c>
      <c r="AC13" s="92" t="s">
        <v>506</v>
      </c>
      <c r="AD13" s="93" t="s">
        <v>192</v>
      </c>
      <c r="AE13" s="143" t="s">
        <v>538</v>
      </c>
      <c r="AF13" s="92" t="s">
        <v>194</v>
      </c>
      <c r="AG13" s="92" t="s">
        <v>539</v>
      </c>
      <c r="AH13" s="92" t="s">
        <v>540</v>
      </c>
      <c r="AI13" s="94">
        <v>4603.0</v>
      </c>
      <c r="AJ13" s="94">
        <v>489.0</v>
      </c>
      <c r="AK13" s="94">
        <v>244.0</v>
      </c>
      <c r="AL13" s="94">
        <v>333.0</v>
      </c>
      <c r="AM13" s="94">
        <v>238.0</v>
      </c>
      <c r="AN13" s="94">
        <v>122.0</v>
      </c>
      <c r="AO13" s="95"/>
      <c r="AP13" s="96" t="s">
        <v>541</v>
      </c>
      <c r="AQ13" s="97" t="s">
        <v>542</v>
      </c>
      <c r="AR13" s="98" t="s">
        <v>543</v>
      </c>
      <c r="AS13" s="97" t="s">
        <v>544</v>
      </c>
      <c r="AT13" s="97" t="s">
        <v>545</v>
      </c>
      <c r="AU13" s="97" t="s">
        <v>546</v>
      </c>
      <c r="AV13" s="97" t="s">
        <v>327</v>
      </c>
      <c r="AW13" s="94">
        <v>4038.0</v>
      </c>
      <c r="AX13" s="94">
        <v>541.0</v>
      </c>
      <c r="AY13" s="94">
        <v>244.0</v>
      </c>
      <c r="AZ13" s="94">
        <v>290.0</v>
      </c>
      <c r="BA13" s="94">
        <v>323.0</v>
      </c>
      <c r="BB13" s="94">
        <v>177.0</v>
      </c>
      <c r="BC13" s="99"/>
      <c r="BD13" s="100" t="s">
        <v>547</v>
      </c>
      <c r="BE13" s="101" t="s">
        <v>548</v>
      </c>
      <c r="BF13" s="102"/>
      <c r="BG13" s="101"/>
      <c r="BH13" s="101"/>
      <c r="BI13" s="101"/>
      <c r="BJ13" s="101"/>
      <c r="BK13" s="103"/>
      <c r="BL13" s="103"/>
      <c r="BM13" s="103"/>
      <c r="BN13" s="103"/>
      <c r="BO13" s="103"/>
      <c r="BP13" s="103"/>
      <c r="BQ13" s="83"/>
      <c r="BR13" s="104">
        <v>40.0</v>
      </c>
      <c r="BS13" s="104">
        <v>40.0</v>
      </c>
      <c r="BT13" s="104">
        <v>10.0</v>
      </c>
      <c r="BU13" s="104">
        <v>10.0</v>
      </c>
      <c r="BV13" s="105" t="s">
        <v>549</v>
      </c>
      <c r="BW13" s="83"/>
      <c r="BX13" s="106" t="s">
        <v>233</v>
      </c>
      <c r="BY13" s="106" t="s">
        <v>550</v>
      </c>
      <c r="BZ13" s="106" t="s">
        <v>551</v>
      </c>
      <c r="CA13" s="106" t="s">
        <v>552</v>
      </c>
      <c r="CB13" s="106" t="s">
        <v>553</v>
      </c>
      <c r="CC13" s="106" t="s">
        <v>554</v>
      </c>
      <c r="CD13" s="122" t="s">
        <v>555</v>
      </c>
      <c r="CE13" s="123" t="s">
        <v>556</v>
      </c>
      <c r="CF13" s="123" t="s">
        <v>557</v>
      </c>
      <c r="CG13" s="109" t="s">
        <v>558</v>
      </c>
      <c r="CH13" s="109" t="s">
        <v>243</v>
      </c>
      <c r="CI13" s="110"/>
      <c r="CJ13" s="83"/>
      <c r="CK13" s="111" t="s">
        <v>559</v>
      </c>
      <c r="CL13" s="112" t="s">
        <v>560</v>
      </c>
      <c r="CM13" s="112" t="s">
        <v>561</v>
      </c>
      <c r="CN13" s="112" t="s">
        <v>517</v>
      </c>
      <c r="CO13" s="112" t="s">
        <v>339</v>
      </c>
      <c r="CP13" s="112" t="s">
        <v>562</v>
      </c>
      <c r="CQ13" s="112"/>
      <c r="CR13" s="112">
        <v>25.0</v>
      </c>
      <c r="CS13" s="112">
        <v>101.0</v>
      </c>
      <c r="CT13" s="112">
        <v>185.0</v>
      </c>
      <c r="CU13" s="112">
        <v>269.0</v>
      </c>
      <c r="CV13" s="112">
        <v>353.0</v>
      </c>
      <c r="CW13" s="112">
        <v>437.0</v>
      </c>
      <c r="CX13" s="112" t="s">
        <v>112</v>
      </c>
      <c r="CY13" s="112">
        <v>5.0</v>
      </c>
      <c r="CZ13" s="112">
        <v>15.0</v>
      </c>
      <c r="DA13" s="112">
        <v>26.0</v>
      </c>
      <c r="DB13" s="112">
        <v>37.0</v>
      </c>
      <c r="DC13" s="112">
        <v>48.0</v>
      </c>
      <c r="DD13" s="112">
        <v>59.0</v>
      </c>
      <c r="DE13" s="112" t="s">
        <v>116</v>
      </c>
      <c r="DF13" s="112" t="s">
        <v>563</v>
      </c>
      <c r="DG13" s="112" t="s">
        <v>564</v>
      </c>
      <c r="DH13" s="112" t="s">
        <v>565</v>
      </c>
      <c r="DI13" s="112" t="s">
        <v>566</v>
      </c>
      <c r="DJ13" s="112" t="s">
        <v>567</v>
      </c>
      <c r="DK13" s="112"/>
      <c r="DL13" s="113" t="s">
        <v>568</v>
      </c>
      <c r="DM13" s="114" t="s">
        <v>569</v>
      </c>
      <c r="DN13" s="114">
        <v>6.0</v>
      </c>
      <c r="DO13" s="114">
        <v>1.0</v>
      </c>
      <c r="DP13" s="114" t="s">
        <v>347</v>
      </c>
      <c r="DQ13" s="115" t="s">
        <v>570</v>
      </c>
      <c r="DR13" s="116" t="s">
        <v>206</v>
      </c>
      <c r="DS13" s="116" t="s">
        <v>208</v>
      </c>
      <c r="DT13" s="116" t="s">
        <v>207</v>
      </c>
      <c r="DU13" s="139" t="s">
        <v>423</v>
      </c>
      <c r="DV13" s="139" t="s">
        <v>424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571</v>
      </c>
      <c r="B14" s="69" t="s">
        <v>386</v>
      </c>
      <c r="C14" s="150" t="s">
        <v>572</v>
      </c>
      <c r="D14" s="151" t="s">
        <v>573</v>
      </c>
      <c r="E14" s="82" t="s">
        <v>179</v>
      </c>
      <c r="F14" s="82" t="s">
        <v>574</v>
      </c>
      <c r="G14" s="82" t="s">
        <v>575</v>
      </c>
      <c r="H14" s="82" t="s">
        <v>576</v>
      </c>
      <c r="I14" s="82" t="s">
        <v>577</v>
      </c>
      <c r="J14" s="83"/>
      <c r="K14" s="84"/>
      <c r="L14" s="85"/>
      <c r="M14" s="85"/>
      <c r="N14" s="85"/>
      <c r="O14" s="85" t="s">
        <v>184</v>
      </c>
      <c r="P14" s="85"/>
      <c r="Q14" s="142"/>
      <c r="R14" s="85" t="s">
        <v>184</v>
      </c>
      <c r="S14" s="85"/>
      <c r="T14" s="85"/>
      <c r="U14" s="85"/>
      <c r="V14" s="142" t="s">
        <v>184</v>
      </c>
      <c r="W14" s="87"/>
      <c r="X14" s="152" t="s">
        <v>282</v>
      </c>
      <c r="Y14" s="89" t="s">
        <v>283</v>
      </c>
      <c r="Z14" s="89" t="s">
        <v>398</v>
      </c>
      <c r="AA14" s="90"/>
      <c r="AB14" s="91" t="s">
        <v>578</v>
      </c>
      <c r="AC14" s="143" t="s">
        <v>579</v>
      </c>
      <c r="AD14" s="93" t="s">
        <v>224</v>
      </c>
      <c r="AE14" s="92" t="s">
        <v>580</v>
      </c>
      <c r="AF14" s="92" t="s">
        <v>224</v>
      </c>
      <c r="AG14" s="92" t="s">
        <v>220</v>
      </c>
      <c r="AH14" s="92" t="s">
        <v>265</v>
      </c>
      <c r="AI14" s="94"/>
      <c r="AJ14" s="94"/>
      <c r="AK14" s="94"/>
      <c r="AL14" s="94"/>
      <c r="AM14" s="94"/>
      <c r="AN14" s="94"/>
      <c r="AO14" s="95"/>
      <c r="AP14" s="96"/>
      <c r="AQ14" s="97"/>
      <c r="AR14" s="98"/>
      <c r="AS14" s="97"/>
      <c r="AT14" s="97"/>
      <c r="AU14" s="97"/>
      <c r="AV14" s="97"/>
      <c r="AW14" s="94"/>
      <c r="AX14" s="94"/>
      <c r="AY14" s="94"/>
      <c r="AZ14" s="94"/>
      <c r="BA14" s="94"/>
      <c r="BB14" s="94"/>
      <c r="BC14" s="99"/>
      <c r="BD14" s="100" t="s">
        <v>581</v>
      </c>
      <c r="BE14" s="101" t="s">
        <v>582</v>
      </c>
      <c r="BF14" s="102" t="s">
        <v>583</v>
      </c>
      <c r="BG14" s="101" t="s">
        <v>193</v>
      </c>
      <c r="BH14" s="101" t="s">
        <v>229</v>
      </c>
      <c r="BI14" s="145" t="s">
        <v>584</v>
      </c>
      <c r="BJ14" s="101" t="s">
        <v>585</v>
      </c>
      <c r="BK14" s="103"/>
      <c r="BL14" s="103"/>
      <c r="BM14" s="103"/>
      <c r="BN14" s="103"/>
      <c r="BO14" s="103"/>
      <c r="BP14" s="103"/>
      <c r="BQ14" s="83"/>
      <c r="BR14" s="104">
        <v>20.0</v>
      </c>
      <c r="BS14" s="104">
        <v>30.0</v>
      </c>
      <c r="BT14" s="104">
        <v>15.0</v>
      </c>
      <c r="BU14" s="104">
        <v>30.0</v>
      </c>
      <c r="BV14" s="105" t="s">
        <v>586</v>
      </c>
      <c r="BW14" s="83"/>
      <c r="BX14" s="106" t="s">
        <v>233</v>
      </c>
      <c r="BY14" s="106" t="s">
        <v>201</v>
      </c>
      <c r="BZ14" s="106" t="s">
        <v>587</v>
      </c>
      <c r="CA14" s="106" t="s">
        <v>179</v>
      </c>
      <c r="CB14" s="106" t="s">
        <v>588</v>
      </c>
      <c r="CC14" s="106" t="s">
        <v>179</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589</v>
      </c>
      <c r="DM14" s="114" t="s">
        <v>590</v>
      </c>
      <c r="DN14" s="114">
        <v>5.0</v>
      </c>
      <c r="DO14" s="114">
        <v>3.0</v>
      </c>
      <c r="DP14" s="114">
        <v>4.0</v>
      </c>
      <c r="DQ14" s="115" t="s">
        <v>591</v>
      </c>
      <c r="DR14" s="124" t="s">
        <v>248</v>
      </c>
      <c r="DS14" s="124" t="s">
        <v>249</v>
      </c>
      <c r="DT14" s="124" t="s">
        <v>249</v>
      </c>
      <c r="DU14" s="124" t="s">
        <v>250</v>
      </c>
      <c r="DV14" s="124" t="s">
        <v>251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592</v>
      </c>
      <c r="B15" s="69" t="s">
        <v>212</v>
      </c>
      <c r="C15" s="150" t="s">
        <v>593</v>
      </c>
      <c r="D15" s="151" t="s">
        <v>594</v>
      </c>
      <c r="E15" s="82" t="s">
        <v>179</v>
      </c>
      <c r="F15" s="82" t="s">
        <v>179</v>
      </c>
      <c r="G15" s="82" t="s">
        <v>595</v>
      </c>
      <c r="H15" s="82" t="s">
        <v>596</v>
      </c>
      <c r="I15" s="82" t="s">
        <v>597</v>
      </c>
      <c r="J15" s="83"/>
      <c r="K15" s="84"/>
      <c r="L15" s="85" t="s">
        <v>184</v>
      </c>
      <c r="M15" s="85" t="s">
        <v>184</v>
      </c>
      <c r="N15" s="85"/>
      <c r="O15" s="85"/>
      <c r="P15" s="85" t="s">
        <v>184</v>
      </c>
      <c r="Q15" s="142"/>
      <c r="R15" s="85"/>
      <c r="S15" s="85"/>
      <c r="T15" s="85"/>
      <c r="U15" s="85"/>
      <c r="V15" s="142"/>
      <c r="W15" s="87"/>
      <c r="X15" s="152" t="s">
        <v>598</v>
      </c>
      <c r="Y15" s="89" t="s">
        <v>599</v>
      </c>
      <c r="Z15" s="89" t="s">
        <v>548</v>
      </c>
      <c r="AA15" s="90"/>
      <c r="AB15" s="91" t="s">
        <v>600</v>
      </c>
      <c r="AC15" s="143" t="s">
        <v>601</v>
      </c>
      <c r="AD15" s="93" t="s">
        <v>602</v>
      </c>
      <c r="AE15" s="92" t="s">
        <v>603</v>
      </c>
      <c r="AF15" s="92" t="s">
        <v>604</v>
      </c>
      <c r="AG15" s="92" t="s">
        <v>605</v>
      </c>
      <c r="AH15" s="92" t="s">
        <v>325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606</v>
      </c>
      <c r="BE15" s="101" t="s">
        <v>607</v>
      </c>
      <c r="BF15" s="102" t="s">
        <v>608</v>
      </c>
      <c r="BG15" s="101" t="s">
        <v>609</v>
      </c>
      <c r="BH15" s="101" t="s">
        <v>231</v>
      </c>
      <c r="BI15" s="145" t="s">
        <v>610</v>
      </c>
      <c r="BJ15" s="101" t="s">
        <v>585</v>
      </c>
      <c r="BK15" s="103">
        <v>3188.0</v>
      </c>
      <c r="BL15" s="103">
        <v>520.0</v>
      </c>
      <c r="BM15" s="103">
        <v>222.0</v>
      </c>
      <c r="BN15" s="103">
        <v>234.0</v>
      </c>
      <c r="BO15" s="103">
        <v>295.0</v>
      </c>
      <c r="BP15" s="103">
        <v>230.0</v>
      </c>
      <c r="BQ15" s="83"/>
      <c r="BR15" s="104">
        <v>20.0</v>
      </c>
      <c r="BS15" s="104">
        <v>35.0</v>
      </c>
      <c r="BT15" s="104">
        <v>35.0</v>
      </c>
      <c r="BU15" s="104">
        <v>10.0</v>
      </c>
      <c r="BV15" s="105" t="s">
        <v>611</v>
      </c>
      <c r="BW15" s="83"/>
      <c r="BX15" s="106" t="s">
        <v>233</v>
      </c>
      <c r="BY15" s="106" t="s">
        <v>201</v>
      </c>
      <c r="BZ15" s="106" t="s">
        <v>612</v>
      </c>
      <c r="CA15" s="106" t="s">
        <v>332</v>
      </c>
      <c r="CB15" s="106" t="s">
        <v>613</v>
      </c>
      <c r="CC15" s="106" t="s">
        <v>454</v>
      </c>
      <c r="CD15" s="122" t="s">
        <v>614</v>
      </c>
      <c r="CE15" s="123" t="s">
        <v>615</v>
      </c>
      <c r="CF15" s="123" t="s">
        <v>616</v>
      </c>
      <c r="CG15" s="109" t="s">
        <v>450</v>
      </c>
      <c r="CH15" s="109" t="s">
        <v>479</v>
      </c>
      <c r="CI15" s="110"/>
      <c r="CJ15" s="83"/>
      <c r="CK15" s="111" t="s">
        <v>617</v>
      </c>
      <c r="CL15" s="112" t="s">
        <v>560</v>
      </c>
      <c r="CM15" s="112" t="s">
        <v>561</v>
      </c>
      <c r="CN15" s="112" t="s">
        <v>598</v>
      </c>
      <c r="CO15" s="112"/>
      <c r="CP15" s="112"/>
      <c r="CQ15" s="112"/>
      <c r="CR15" s="112">
        <v>25.0</v>
      </c>
      <c r="CS15" s="112">
        <v>101.0</v>
      </c>
      <c r="CT15" s="112">
        <v>185.0</v>
      </c>
      <c r="CU15" s="112">
        <v>269.0</v>
      </c>
      <c r="CV15" s="112">
        <v>353.0</v>
      </c>
      <c r="CW15" s="112">
        <v>437.0</v>
      </c>
      <c r="CX15" s="112" t="s">
        <v>112</v>
      </c>
      <c r="CY15" s="112">
        <v>5.0</v>
      </c>
      <c r="CZ15" s="112">
        <v>15.0</v>
      </c>
      <c r="DA15" s="112">
        <v>26.0</v>
      </c>
      <c r="DB15" s="112">
        <v>37.0</v>
      </c>
      <c r="DC15" s="112">
        <v>48.0</v>
      </c>
      <c r="DD15" s="112">
        <v>59.0</v>
      </c>
      <c r="DE15" s="112" t="s">
        <v>116</v>
      </c>
      <c r="DF15" s="112" t="s">
        <v>618</v>
      </c>
      <c r="DG15" s="112" t="s">
        <v>619</v>
      </c>
      <c r="DH15" s="112" t="s">
        <v>620</v>
      </c>
      <c r="DI15" s="112" t="s">
        <v>621</v>
      </c>
      <c r="DJ15" s="112" t="s">
        <v>622</v>
      </c>
      <c r="DK15" s="112"/>
      <c r="DL15" s="113" t="s">
        <v>623</v>
      </c>
      <c r="DM15" s="114" t="s">
        <v>569</v>
      </c>
      <c r="DN15" s="114">
        <v>5.0</v>
      </c>
      <c r="DO15" s="114">
        <v>2.0</v>
      </c>
      <c r="DP15" s="114" t="s">
        <v>347</v>
      </c>
      <c r="DQ15" s="115" t="s">
        <v>624</v>
      </c>
      <c r="DR15" s="116" t="s">
        <v>206</v>
      </c>
      <c r="DS15" s="116" t="s">
        <v>384</v>
      </c>
      <c r="DT15" s="116" t="s">
        <v>453</v>
      </c>
      <c r="DU15" s="139" t="s">
        <v>423</v>
      </c>
      <c r="DV15" s="139" t="s">
        <v>424</v>
      </c>
      <c r="DW15" s="139" t="s">
        <v>625</v>
      </c>
      <c r="DX15" s="139" t="s">
        <v>626</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627</v>
      </c>
      <c r="B16" s="69" t="s">
        <v>212</v>
      </c>
      <c r="C16" s="150" t="s">
        <v>628</v>
      </c>
      <c r="D16" s="151" t="s">
        <v>629</v>
      </c>
      <c r="E16" s="82"/>
      <c r="F16" s="82"/>
      <c r="G16" s="82"/>
      <c r="H16" s="82"/>
      <c r="I16" s="82"/>
      <c r="J16" s="83"/>
      <c r="K16" s="84"/>
      <c r="L16" s="85"/>
      <c r="M16" s="85" t="s">
        <v>184</v>
      </c>
      <c r="N16" s="84"/>
      <c r="O16" s="85"/>
      <c r="P16" s="85" t="s">
        <v>184</v>
      </c>
      <c r="Q16" s="142"/>
      <c r="R16" s="85"/>
      <c r="S16" s="85"/>
      <c r="T16" s="85" t="s">
        <v>184</v>
      </c>
      <c r="U16" s="85"/>
      <c r="V16" s="142"/>
      <c r="W16" s="87"/>
      <c r="X16" s="152" t="s">
        <v>630</v>
      </c>
      <c r="Y16" s="89" t="s">
        <v>631</v>
      </c>
      <c r="Z16" s="89" t="s">
        <v>632</v>
      </c>
      <c r="AA16" s="90"/>
      <c r="AB16" s="91" t="s">
        <v>633</v>
      </c>
      <c r="AC16" s="92" t="s">
        <v>634</v>
      </c>
      <c r="AD16" s="93" t="s">
        <v>635</v>
      </c>
      <c r="AE16" s="92" t="s">
        <v>539</v>
      </c>
      <c r="AF16" s="92" t="s">
        <v>636</v>
      </c>
      <c r="AG16" s="92" t="s">
        <v>326</v>
      </c>
      <c r="AH16" s="92" t="s">
        <v>545</v>
      </c>
      <c r="AI16" s="94"/>
      <c r="AJ16" s="94"/>
      <c r="AK16" s="94"/>
      <c r="AL16" s="94"/>
      <c r="AM16" s="94"/>
      <c r="AN16" s="94"/>
      <c r="AO16" s="95"/>
      <c r="AP16" s="96"/>
      <c r="AQ16" s="97"/>
      <c r="AR16" s="98"/>
      <c r="AS16" s="144"/>
      <c r="AT16" s="97"/>
      <c r="AU16" s="97"/>
      <c r="AV16" s="97"/>
      <c r="AW16" s="94"/>
      <c r="AX16" s="94"/>
      <c r="AY16" s="94"/>
      <c r="AZ16" s="94"/>
      <c r="BA16" s="94"/>
      <c r="BB16" s="94"/>
      <c r="BC16" s="99"/>
      <c r="BD16" s="100" t="s">
        <v>637</v>
      </c>
      <c r="BE16" s="101" t="s">
        <v>638</v>
      </c>
      <c r="BF16" s="102" t="s">
        <v>639</v>
      </c>
      <c r="BG16" s="101" t="s">
        <v>640</v>
      </c>
      <c r="BH16" s="101" t="s">
        <v>325</v>
      </c>
      <c r="BI16" s="101" t="s">
        <v>641</v>
      </c>
      <c r="BJ16" s="101" t="s">
        <v>320</v>
      </c>
      <c r="BK16" s="103"/>
      <c r="BL16" s="103"/>
      <c r="BM16" s="103"/>
      <c r="BN16" s="103"/>
      <c r="BO16" s="103"/>
      <c r="BP16" s="103"/>
      <c r="BQ16" s="83"/>
      <c r="BR16" s="104">
        <v>25.0</v>
      </c>
      <c r="BS16" s="104">
        <v>30.0</v>
      </c>
      <c r="BT16" s="104">
        <v>30.0</v>
      </c>
      <c r="BU16" s="104">
        <v>15.0</v>
      </c>
      <c r="BV16" s="105" t="s">
        <v>642</v>
      </c>
      <c r="BW16" s="83"/>
      <c r="BX16" s="106" t="s">
        <v>233</v>
      </c>
      <c r="BY16" s="106" t="s">
        <v>643</v>
      </c>
      <c r="BZ16" s="106" t="s">
        <v>644</v>
      </c>
      <c r="CA16" s="106" t="s">
        <v>645</v>
      </c>
      <c r="CB16" s="106" t="s">
        <v>646</v>
      </c>
      <c r="CC16" s="106" t="s">
        <v>211</v>
      </c>
      <c r="CD16" s="147"/>
      <c r="CE16" s="123" t="s">
        <v>647</v>
      </c>
      <c r="CF16" s="123" t="s">
        <v>648</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649</v>
      </c>
      <c r="DM16" s="114" t="s">
        <v>305</v>
      </c>
      <c r="DN16" s="114">
        <v>3.0</v>
      </c>
      <c r="DO16" s="114">
        <v>1.0</v>
      </c>
      <c r="DP16" s="114" t="s">
        <v>347</v>
      </c>
      <c r="DQ16" s="115" t="s">
        <v>650</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651</v>
      </c>
      <c r="B17" s="69" t="s">
        <v>386</v>
      </c>
      <c r="C17" s="150" t="s">
        <v>652</v>
      </c>
      <c r="D17" s="151" t="s">
        <v>653</v>
      </c>
      <c r="E17" s="82" t="s">
        <v>179</v>
      </c>
      <c r="F17" s="82" t="s">
        <v>654</v>
      </c>
      <c r="G17" s="82" t="s">
        <v>655</v>
      </c>
      <c r="H17" s="82" t="s">
        <v>656</v>
      </c>
      <c r="I17" s="82" t="s">
        <v>657</v>
      </c>
      <c r="J17" s="83"/>
      <c r="K17" s="84"/>
      <c r="L17" s="85" t="s">
        <v>184</v>
      </c>
      <c r="M17" s="84"/>
      <c r="N17" s="84"/>
      <c r="O17" s="85"/>
      <c r="P17" s="85"/>
      <c r="Q17" s="142"/>
      <c r="R17" s="85"/>
      <c r="S17" s="85"/>
      <c r="T17" s="85"/>
      <c r="U17" s="85"/>
      <c r="V17" s="142" t="s">
        <v>535</v>
      </c>
      <c r="W17" s="87"/>
      <c r="X17" s="88" t="s">
        <v>282</v>
      </c>
      <c r="Y17" s="153" t="s">
        <v>658</v>
      </c>
      <c r="Z17" s="153" t="s">
        <v>659</v>
      </c>
      <c r="AA17" s="90"/>
      <c r="AB17" s="91" t="s">
        <v>219</v>
      </c>
      <c r="AC17" s="92" t="s">
        <v>660</v>
      </c>
      <c r="AD17" s="93" t="s">
        <v>221</v>
      </c>
      <c r="AE17" s="92" t="s">
        <v>465</v>
      </c>
      <c r="AF17" s="92" t="s">
        <v>231</v>
      </c>
      <c r="AG17" s="92" t="s">
        <v>661</v>
      </c>
      <c r="AH17" s="92" t="s">
        <v>662</v>
      </c>
      <c r="AI17" s="94"/>
      <c r="AJ17" s="94"/>
      <c r="AK17" s="94"/>
      <c r="AL17" s="94"/>
      <c r="AM17" s="94"/>
      <c r="AN17" s="94"/>
      <c r="AO17" s="95"/>
      <c r="AP17" s="96" t="s">
        <v>663</v>
      </c>
      <c r="AQ17" s="97" t="s">
        <v>228</v>
      </c>
      <c r="AR17" s="98" t="s">
        <v>664</v>
      </c>
      <c r="AS17" s="144" t="s">
        <v>665</v>
      </c>
      <c r="AT17" s="97" t="s">
        <v>224</v>
      </c>
      <c r="AU17" s="97" t="s">
        <v>223</v>
      </c>
      <c r="AV17" s="97" t="s">
        <v>666</v>
      </c>
      <c r="AW17" s="94">
        <v>2483.0</v>
      </c>
      <c r="AX17" s="94">
        <v>281.0</v>
      </c>
      <c r="AY17" s="94">
        <v>382.0</v>
      </c>
      <c r="AZ17" s="94">
        <v>216.0</v>
      </c>
      <c r="BA17" s="94">
        <v>217.0</v>
      </c>
      <c r="BB17" s="94">
        <v>104.0</v>
      </c>
      <c r="BC17" s="99"/>
      <c r="BD17" s="100" t="s">
        <v>606</v>
      </c>
      <c r="BE17" s="101" t="s">
        <v>667</v>
      </c>
      <c r="BF17" s="102"/>
      <c r="BG17" s="101"/>
      <c r="BH17" s="101"/>
      <c r="BI17" s="101"/>
      <c r="BJ17" s="101"/>
      <c r="BK17" s="103"/>
      <c r="BL17" s="103"/>
      <c r="BM17" s="103"/>
      <c r="BN17" s="103"/>
      <c r="BO17" s="103"/>
      <c r="BP17" s="103"/>
      <c r="BQ17" s="83"/>
      <c r="BR17" s="104">
        <v>35.0</v>
      </c>
      <c r="BS17" s="104">
        <v>10.0</v>
      </c>
      <c r="BT17" s="104">
        <v>35.0</v>
      </c>
      <c r="BU17" s="104">
        <v>15.0</v>
      </c>
      <c r="BV17" s="105" t="s">
        <v>668</v>
      </c>
      <c r="BW17" s="83"/>
      <c r="BX17" s="106" t="s">
        <v>373</v>
      </c>
      <c r="BY17" s="106" t="s">
        <v>669</v>
      </c>
      <c r="BZ17" s="106" t="s">
        <v>670</v>
      </c>
      <c r="CA17" s="106" t="s">
        <v>671</v>
      </c>
      <c r="CB17" s="106" t="s">
        <v>672</v>
      </c>
      <c r="CC17" s="106" t="s">
        <v>673</v>
      </c>
      <c r="CD17" s="147"/>
      <c r="CE17" s="123"/>
      <c r="CF17" s="123"/>
      <c r="CG17" s="109"/>
      <c r="CH17" s="109"/>
      <c r="CI17" s="110"/>
      <c r="CJ17" s="83"/>
      <c r="CK17" s="111" t="s">
        <v>674</v>
      </c>
      <c r="CL17" s="112" t="s">
        <v>560</v>
      </c>
      <c r="CM17" s="112" t="s">
        <v>675</v>
      </c>
      <c r="CN17" s="112" t="s">
        <v>598</v>
      </c>
      <c r="CO17" s="112" t="s">
        <v>282</v>
      </c>
      <c r="CP17" s="112" t="s">
        <v>482</v>
      </c>
      <c r="CQ17" s="112"/>
      <c r="CR17" s="112">
        <v>21.0</v>
      </c>
      <c r="CS17" s="112">
        <v>84.0</v>
      </c>
      <c r="CT17" s="112">
        <v>154.0</v>
      </c>
      <c r="CU17" s="112">
        <v>224.0</v>
      </c>
      <c r="CV17" s="112">
        <v>294.0</v>
      </c>
      <c r="CW17" s="112">
        <v>364.0</v>
      </c>
      <c r="CX17" s="112" t="s">
        <v>112</v>
      </c>
      <c r="CY17" s="112">
        <v>6.0</v>
      </c>
      <c r="CZ17" s="112">
        <v>17.0</v>
      </c>
      <c r="DA17" s="112">
        <v>29.0</v>
      </c>
      <c r="DB17" s="112">
        <v>41.0</v>
      </c>
      <c r="DC17" s="112">
        <v>53.0</v>
      </c>
      <c r="DD17" s="112">
        <v>65.0</v>
      </c>
      <c r="DE17" s="112" t="s">
        <v>116</v>
      </c>
      <c r="DF17" s="112" t="s">
        <v>676</v>
      </c>
      <c r="DG17" s="112" t="s">
        <v>677</v>
      </c>
      <c r="DH17" s="112" t="s">
        <v>678</v>
      </c>
      <c r="DI17" s="112" t="s">
        <v>679</v>
      </c>
      <c r="DJ17" s="112" t="s">
        <v>680</v>
      </c>
      <c r="DK17" s="112"/>
      <c r="DL17" s="113" t="s">
        <v>681</v>
      </c>
      <c r="DM17" s="114" t="s">
        <v>272</v>
      </c>
      <c r="DN17" s="114">
        <v>1.0</v>
      </c>
      <c r="DO17" s="114">
        <v>3.0</v>
      </c>
      <c r="DP17" s="114">
        <v>4.0</v>
      </c>
      <c r="DQ17" s="115" t="s">
        <v>682</v>
      </c>
      <c r="DR17" s="116" t="s">
        <v>248</v>
      </c>
      <c r="DS17" s="116" t="s">
        <v>249</v>
      </c>
      <c r="DT17" s="116" t="s">
        <v>275</v>
      </c>
      <c r="DU17" s="116" t="s">
        <v>250</v>
      </c>
      <c r="DV17" s="116" t="s">
        <v>251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683</v>
      </c>
      <c r="B18" s="69" t="s">
        <v>212</v>
      </c>
      <c r="C18" s="150" t="s">
        <v>684</v>
      </c>
      <c r="D18" s="151" t="s">
        <v>685</v>
      </c>
      <c r="E18" s="82" t="s">
        <v>179</v>
      </c>
      <c r="F18" s="82" t="s">
        <v>179</v>
      </c>
      <c r="G18" s="82" t="s">
        <v>686</v>
      </c>
      <c r="H18" s="82" t="s">
        <v>687</v>
      </c>
      <c r="I18" s="82" t="s">
        <v>688</v>
      </c>
      <c r="J18" s="83"/>
      <c r="K18" s="84"/>
      <c r="L18" s="84"/>
      <c r="M18" s="84"/>
      <c r="N18" s="85" t="s">
        <v>184</v>
      </c>
      <c r="O18" s="85"/>
      <c r="P18" s="85"/>
      <c r="Q18" s="142"/>
      <c r="R18" s="85" t="s">
        <v>184</v>
      </c>
      <c r="S18" s="85" t="s">
        <v>184</v>
      </c>
      <c r="T18" s="85"/>
      <c r="U18" s="85"/>
      <c r="V18" s="142"/>
      <c r="W18" s="87"/>
      <c r="X18" s="88" t="s">
        <v>689</v>
      </c>
      <c r="Y18" s="89" t="s">
        <v>690</v>
      </c>
      <c r="Z18" s="153" t="s">
        <v>691</v>
      </c>
      <c r="AA18" s="90"/>
      <c r="AB18" s="91" t="s">
        <v>401</v>
      </c>
      <c r="AC18" s="92" t="s">
        <v>692</v>
      </c>
      <c r="AD18" s="93" t="s">
        <v>403</v>
      </c>
      <c r="AE18" s="143" t="s">
        <v>693</v>
      </c>
      <c r="AF18" s="92" t="s">
        <v>405</v>
      </c>
      <c r="AG18" s="92" t="s">
        <v>363</v>
      </c>
      <c r="AH18" s="92" t="s">
        <v>694</v>
      </c>
      <c r="AI18" s="94">
        <v>4277.0</v>
      </c>
      <c r="AJ18" s="94">
        <v>502.0</v>
      </c>
      <c r="AK18" s="94">
        <v>225.0</v>
      </c>
      <c r="AL18" s="94">
        <v>314.0</v>
      </c>
      <c r="AM18" s="94">
        <v>264.0</v>
      </c>
      <c r="AN18" s="94">
        <v>122.0</v>
      </c>
      <c r="AO18" s="95"/>
      <c r="AP18" s="96" t="s">
        <v>541</v>
      </c>
      <c r="AQ18" s="97" t="s">
        <v>695</v>
      </c>
      <c r="AR18" s="98" t="s">
        <v>543</v>
      </c>
      <c r="AS18" s="97" t="s">
        <v>696</v>
      </c>
      <c r="AT18" s="97" t="s">
        <v>545</v>
      </c>
      <c r="AU18" s="97" t="s">
        <v>546</v>
      </c>
      <c r="AV18" s="97" t="s">
        <v>196</v>
      </c>
      <c r="AW18" s="94">
        <v>3983.0</v>
      </c>
      <c r="AX18" s="94">
        <v>529.0</v>
      </c>
      <c r="AY18" s="94">
        <v>225.0</v>
      </c>
      <c r="AZ18" s="94">
        <v>291.0</v>
      </c>
      <c r="BA18" s="94">
        <v>315.0</v>
      </c>
      <c r="BB18" s="94">
        <v>175.0</v>
      </c>
      <c r="BC18" s="99"/>
      <c r="BD18" s="100" t="s">
        <v>197</v>
      </c>
      <c r="BE18" s="101" t="s">
        <v>402</v>
      </c>
      <c r="BF18" s="102"/>
      <c r="BG18" s="101"/>
      <c r="BH18" s="101"/>
      <c r="BI18" s="101"/>
      <c r="BJ18" s="101"/>
      <c r="BK18" s="103"/>
      <c r="BL18" s="103"/>
      <c r="BM18" s="103"/>
      <c r="BN18" s="103"/>
      <c r="BO18" s="103"/>
      <c r="BP18" s="103"/>
      <c r="BQ18" s="83"/>
      <c r="BR18" s="104">
        <v>20.0</v>
      </c>
      <c r="BS18" s="104">
        <v>20.0</v>
      </c>
      <c r="BT18" s="104">
        <v>35.0</v>
      </c>
      <c r="BU18" s="104">
        <v>25.0</v>
      </c>
      <c r="BV18" s="105" t="s">
        <v>697</v>
      </c>
      <c r="BW18" s="83"/>
      <c r="BX18" s="106" t="s">
        <v>233</v>
      </c>
      <c r="BY18" s="106" t="s">
        <v>201</v>
      </c>
      <c r="BZ18" s="106" t="s">
        <v>698</v>
      </c>
      <c r="CA18" s="106" t="s">
        <v>332</v>
      </c>
      <c r="CB18" s="106" t="s">
        <v>699</v>
      </c>
      <c r="CC18" s="106" t="s">
        <v>700</v>
      </c>
      <c r="CD18" s="122" t="s">
        <v>701</v>
      </c>
      <c r="CE18" s="123" t="s">
        <v>702</v>
      </c>
      <c r="CF18" s="123" t="s">
        <v>703</v>
      </c>
      <c r="CG18" s="109" t="s">
        <v>558</v>
      </c>
      <c r="CH18" s="109" t="s">
        <v>479</v>
      </c>
      <c r="CI18" s="110"/>
      <c r="CJ18" s="83"/>
      <c r="CK18" s="111" t="s">
        <v>704</v>
      </c>
      <c r="CL18" s="112" t="s">
        <v>560</v>
      </c>
      <c r="CM18" s="112" t="s">
        <v>561</v>
      </c>
      <c r="CN18" s="112" t="s">
        <v>518</v>
      </c>
      <c r="CO18" s="112" t="s">
        <v>562</v>
      </c>
      <c r="CP18" s="112" t="s">
        <v>705</v>
      </c>
      <c r="CQ18" s="112"/>
      <c r="CR18" s="112">
        <v>25.0</v>
      </c>
      <c r="CS18" s="112">
        <v>101.0</v>
      </c>
      <c r="CT18" s="112">
        <v>185.0</v>
      </c>
      <c r="CU18" s="112">
        <v>269.0</v>
      </c>
      <c r="CV18" s="112">
        <v>353.0</v>
      </c>
      <c r="CW18" s="112">
        <v>437.0</v>
      </c>
      <c r="CX18" s="112" t="s">
        <v>112</v>
      </c>
      <c r="CY18" s="112">
        <v>5.0</v>
      </c>
      <c r="CZ18" s="112">
        <v>15.0</v>
      </c>
      <c r="DA18" s="112">
        <v>26.0</v>
      </c>
      <c r="DB18" s="112">
        <v>37.0</v>
      </c>
      <c r="DC18" s="112">
        <v>48.0</v>
      </c>
      <c r="DD18" s="112">
        <v>59.0</v>
      </c>
      <c r="DE18" s="112" t="s">
        <v>116</v>
      </c>
      <c r="DF18" s="112" t="s">
        <v>706</v>
      </c>
      <c r="DG18" s="112" t="s">
        <v>707</v>
      </c>
      <c r="DH18" s="112" t="s">
        <v>708</v>
      </c>
      <c r="DI18" s="112" t="s">
        <v>709</v>
      </c>
      <c r="DJ18" s="112" t="s">
        <v>710</v>
      </c>
      <c r="DK18" s="112"/>
      <c r="DL18" s="113" t="s">
        <v>711</v>
      </c>
      <c r="DM18" s="114" t="s">
        <v>569</v>
      </c>
      <c r="DN18" s="114">
        <v>5.0</v>
      </c>
      <c r="DO18" s="114">
        <v>3.0</v>
      </c>
      <c r="DP18" s="114" t="s">
        <v>712</v>
      </c>
      <c r="DQ18" s="115" t="s">
        <v>713</v>
      </c>
      <c r="DR18" s="124" t="s">
        <v>206</v>
      </c>
      <c r="DS18" s="124" t="s">
        <v>207</v>
      </c>
      <c r="DT18" s="124" t="s">
        <v>208</v>
      </c>
      <c r="DU18" s="148" t="s">
        <v>423</v>
      </c>
      <c r="DV18" s="148" t="s">
        <v>424</v>
      </c>
      <c r="DW18" s="148" t="s">
        <v>714</v>
      </c>
      <c r="DX18" s="148" t="s">
        <v>715</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552</v>
      </c>
      <c r="B19" s="69" t="s">
        <v>176</v>
      </c>
      <c r="C19" s="80" t="s">
        <v>716</v>
      </c>
      <c r="D19" s="81" t="s">
        <v>717</v>
      </c>
      <c r="E19" s="82" t="s">
        <v>179</v>
      </c>
      <c r="F19" s="82" t="s">
        <v>718</v>
      </c>
      <c r="G19" s="82" t="s">
        <v>719</v>
      </c>
      <c r="H19" s="82" t="s">
        <v>720</v>
      </c>
      <c r="I19" s="82" t="s">
        <v>721</v>
      </c>
      <c r="J19" s="83"/>
      <c r="K19" s="84"/>
      <c r="L19" s="84"/>
      <c r="M19" s="84"/>
      <c r="N19" s="85" t="s">
        <v>184</v>
      </c>
      <c r="O19" s="85" t="s">
        <v>184</v>
      </c>
      <c r="P19" s="84"/>
      <c r="Q19" s="86"/>
      <c r="R19" s="84"/>
      <c r="S19" s="84"/>
      <c r="T19" s="84"/>
      <c r="U19" s="84"/>
      <c r="V19" s="86"/>
      <c r="W19" s="87"/>
      <c r="X19" s="88" t="s">
        <v>216</v>
      </c>
      <c r="Y19" s="89" t="s">
        <v>272</v>
      </c>
      <c r="Z19" s="89" t="s">
        <v>722</v>
      </c>
      <c r="AA19" s="90"/>
      <c r="AB19" s="91" t="s">
        <v>606</v>
      </c>
      <c r="AC19" s="92" t="s">
        <v>723</v>
      </c>
      <c r="AD19" s="93"/>
      <c r="AE19" s="92"/>
      <c r="AF19" s="92"/>
      <c r="AG19" s="92"/>
      <c r="AH19" s="92"/>
      <c r="AI19" s="94"/>
      <c r="AJ19" s="94"/>
      <c r="AK19" s="94"/>
      <c r="AL19" s="94"/>
      <c r="AM19" s="94"/>
      <c r="AN19" s="94"/>
      <c r="AO19" s="95"/>
      <c r="AP19" s="96" t="s">
        <v>219</v>
      </c>
      <c r="AQ19" s="97" t="s">
        <v>260</v>
      </c>
      <c r="AR19" s="98" t="s">
        <v>221</v>
      </c>
      <c r="AS19" s="97" t="s">
        <v>724</v>
      </c>
      <c r="AT19" s="97" t="s">
        <v>219</v>
      </c>
      <c r="AU19" s="97" t="s">
        <v>220</v>
      </c>
      <c r="AV19" s="97" t="s">
        <v>320</v>
      </c>
      <c r="AW19" s="94">
        <v>2348.0</v>
      </c>
      <c r="AX19" s="94">
        <v>274.0</v>
      </c>
      <c r="AY19" s="94">
        <v>312.0</v>
      </c>
      <c r="AZ19" s="94">
        <v>183.0</v>
      </c>
      <c r="BA19" s="94">
        <v>281.0</v>
      </c>
      <c r="BB19" s="94">
        <v>75.0</v>
      </c>
      <c r="BC19" s="99"/>
      <c r="BD19" s="100" t="s">
        <v>725</v>
      </c>
      <c r="BE19" s="101" t="s">
        <v>726</v>
      </c>
      <c r="BF19" s="102"/>
      <c r="BG19" s="101"/>
      <c r="BH19" s="101"/>
      <c r="BI19" s="101"/>
      <c r="BJ19" s="154"/>
      <c r="BK19" s="103"/>
      <c r="BL19" s="103"/>
      <c r="BM19" s="103"/>
      <c r="BN19" s="103"/>
      <c r="BO19" s="103"/>
      <c r="BP19" s="103"/>
      <c r="BQ19" s="83"/>
      <c r="BR19" s="104">
        <v>10.0</v>
      </c>
      <c r="BS19" s="104">
        <v>10.0</v>
      </c>
      <c r="BT19" s="104">
        <v>35.0</v>
      </c>
      <c r="BU19" s="104">
        <v>35.0</v>
      </c>
      <c r="BV19" s="105" t="s">
        <v>727</v>
      </c>
      <c r="BW19" s="83"/>
      <c r="BX19" s="106" t="s">
        <v>233</v>
      </c>
      <c r="BY19" s="106" t="s">
        <v>267</v>
      </c>
      <c r="BZ19" s="106" t="s">
        <v>728</v>
      </c>
      <c r="CA19" s="106" t="s">
        <v>729</v>
      </c>
      <c r="CB19" s="106" t="s">
        <v>730</v>
      </c>
      <c r="CC19" s="106" t="s">
        <v>529</v>
      </c>
      <c r="CD19" s="107"/>
      <c r="CE19" s="108"/>
      <c r="CF19" s="108"/>
      <c r="CG19" s="109" t="s">
        <v>478</v>
      </c>
      <c r="CH19" s="109" t="s">
        <v>380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248</v>
      </c>
      <c r="DS19" s="116" t="s">
        <v>249</v>
      </c>
      <c r="DT19" s="116" t="s">
        <v>275</v>
      </c>
      <c r="DU19" s="116" t="s">
        <v>250</v>
      </c>
      <c r="DV19" s="116" t="s">
        <v>251</v>
      </c>
      <c r="DW19" s="116"/>
      <c r="DX19" s="116"/>
      <c r="DY19" s="117"/>
      <c r="DZ19" s="118"/>
      <c r="EA19" s="119" t="str">
        <f t="array" ref="EA19">if(ISBLANK(X19),,(XLOOKUP(X19,Classes!A:A,Classes!A:A,CONCAT("ERROR-Class: ",X19))))</f>
        <v>Sister</v>
      </c>
      <c r="EB19" s="149" t="s">
        <v>493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236</v>
      </c>
      <c r="B20" s="155" t="s">
        <v>212</v>
      </c>
      <c r="C20" s="80" t="s">
        <v>731</v>
      </c>
      <c r="D20" s="81" t="s">
        <v>732</v>
      </c>
      <c r="E20" s="82"/>
      <c r="F20" s="82"/>
      <c r="G20" s="82"/>
      <c r="H20" s="82"/>
      <c r="I20" s="82"/>
      <c r="J20" s="83"/>
      <c r="K20" s="85"/>
      <c r="L20" s="84"/>
      <c r="M20" s="85"/>
      <c r="N20" s="85"/>
      <c r="O20" s="156"/>
      <c r="P20" s="156" t="s">
        <v>184</v>
      </c>
      <c r="Q20" s="86"/>
      <c r="R20" s="85"/>
      <c r="S20" s="85" t="s">
        <v>184</v>
      </c>
      <c r="T20" s="85" t="s">
        <v>184</v>
      </c>
      <c r="U20" s="85"/>
      <c r="V20" s="142"/>
      <c r="W20" s="87"/>
      <c r="X20" s="88" t="s">
        <v>733</v>
      </c>
      <c r="Y20" s="89" t="s">
        <v>734</v>
      </c>
      <c r="Z20" s="89" t="s">
        <v>735</v>
      </c>
      <c r="AA20" s="90"/>
      <c r="AB20" s="91" t="s">
        <v>736</v>
      </c>
      <c r="AC20" s="157" t="s">
        <v>737</v>
      </c>
      <c r="AD20" s="93" t="s">
        <v>738</v>
      </c>
      <c r="AE20" s="92" t="s">
        <v>739</v>
      </c>
      <c r="AF20" s="92" t="s">
        <v>405</v>
      </c>
      <c r="AG20" s="92" t="s">
        <v>740</v>
      </c>
      <c r="AH20" s="92" t="s">
        <v>371</v>
      </c>
      <c r="AI20" s="94"/>
      <c r="AJ20" s="94"/>
      <c r="AK20" s="94"/>
      <c r="AL20" s="94"/>
      <c r="AM20" s="94"/>
      <c r="AN20" s="94"/>
      <c r="AO20" s="95"/>
      <c r="AP20" s="96"/>
      <c r="AQ20" s="97"/>
      <c r="AR20" s="98"/>
      <c r="AS20" s="97"/>
      <c r="AT20" s="97"/>
      <c r="AU20" s="97"/>
      <c r="AV20" s="97"/>
      <c r="AW20" s="94"/>
      <c r="AX20" s="94"/>
      <c r="AY20" s="94"/>
      <c r="AZ20" s="94"/>
      <c r="BA20" s="94"/>
      <c r="BB20" s="94"/>
      <c r="BC20" s="99"/>
      <c r="BD20" s="100" t="s">
        <v>741</v>
      </c>
      <c r="BE20" s="101" t="s">
        <v>692</v>
      </c>
      <c r="BF20" s="102" t="s">
        <v>742</v>
      </c>
      <c r="BG20" s="145" t="s">
        <v>432</v>
      </c>
      <c r="BH20" s="101" t="s">
        <v>399</v>
      </c>
      <c r="BI20" s="145" t="s">
        <v>542</v>
      </c>
      <c r="BJ20" s="101" t="s">
        <v>540</v>
      </c>
      <c r="BK20" s="103"/>
      <c r="BL20" s="103"/>
      <c r="BM20" s="103"/>
      <c r="BN20" s="103"/>
      <c r="BO20" s="103"/>
      <c r="BP20" s="103"/>
      <c r="BQ20" s="83"/>
      <c r="BR20" s="104">
        <v>20.0</v>
      </c>
      <c r="BS20" s="104">
        <v>35.0</v>
      </c>
      <c r="BT20" s="104">
        <v>30.0</v>
      </c>
      <c r="BU20" s="104">
        <v>15.0</v>
      </c>
      <c r="BV20" s="105" t="s">
        <v>743</v>
      </c>
      <c r="BW20" s="83"/>
      <c r="BX20" s="106" t="s">
        <v>200</v>
      </c>
      <c r="BY20" s="106" t="s">
        <v>201</v>
      </c>
      <c r="BZ20" s="106" t="s">
        <v>744</v>
      </c>
      <c r="CA20" s="106" t="s">
        <v>745</v>
      </c>
      <c r="CB20" s="106" t="s">
        <v>746</v>
      </c>
      <c r="CC20" s="106" t="s">
        <v>747</v>
      </c>
      <c r="CD20" s="122" t="s">
        <v>748</v>
      </c>
      <c r="CE20" s="123" t="s">
        <v>749</v>
      </c>
      <c r="CF20" s="123" t="s">
        <v>750</v>
      </c>
      <c r="CG20" s="109" t="s">
        <v>751</v>
      </c>
      <c r="CH20" s="109" t="s">
        <v>479</v>
      </c>
      <c r="CI20" s="109"/>
      <c r="CJ20" s="83"/>
      <c r="CK20" s="111" t="s">
        <v>752</v>
      </c>
      <c r="CL20" s="112" t="s">
        <v>560</v>
      </c>
      <c r="CM20" s="112" t="s">
        <v>561</v>
      </c>
      <c r="CN20" s="112" t="s">
        <v>705</v>
      </c>
      <c r="CO20" s="112"/>
      <c r="CP20" s="112"/>
      <c r="CQ20" s="112"/>
      <c r="CR20" s="112">
        <v>25.0</v>
      </c>
      <c r="CS20" s="112">
        <v>101.0</v>
      </c>
      <c r="CT20" s="112">
        <v>185.0</v>
      </c>
      <c r="CU20" s="112">
        <v>269.0</v>
      </c>
      <c r="CV20" s="112">
        <v>353.0</v>
      </c>
      <c r="CW20" s="112">
        <v>437.0</v>
      </c>
      <c r="CX20" s="112" t="s">
        <v>112</v>
      </c>
      <c r="CY20" s="112">
        <v>5.0</v>
      </c>
      <c r="CZ20" s="112">
        <v>15.0</v>
      </c>
      <c r="DA20" s="112">
        <v>26.0</v>
      </c>
      <c r="DB20" s="112">
        <v>37.0</v>
      </c>
      <c r="DC20" s="112">
        <v>48.0</v>
      </c>
      <c r="DD20" s="112">
        <v>59.0</v>
      </c>
      <c r="DE20" s="112" t="s">
        <v>116</v>
      </c>
      <c r="DF20" s="112" t="s">
        <v>753</v>
      </c>
      <c r="DG20" s="112" t="s">
        <v>754</v>
      </c>
      <c r="DH20" s="112" t="s">
        <v>755</v>
      </c>
      <c r="DI20" s="112" t="s">
        <v>756</v>
      </c>
      <c r="DJ20" s="112" t="s">
        <v>757</v>
      </c>
      <c r="DK20" s="112"/>
      <c r="DL20" s="113" t="s">
        <v>758</v>
      </c>
      <c r="DM20" s="114" t="s">
        <v>569</v>
      </c>
      <c r="DN20" s="114">
        <v>3.0</v>
      </c>
      <c r="DO20" s="114">
        <v>3.0</v>
      </c>
      <c r="DP20" s="114">
        <v>1.0</v>
      </c>
      <c r="DQ20" s="115" t="s">
        <v>759</v>
      </c>
      <c r="DR20" s="124" t="s">
        <v>206</v>
      </c>
      <c r="DS20" s="124" t="s">
        <v>207</v>
      </c>
      <c r="DT20" s="124" t="s">
        <v>275</v>
      </c>
      <c r="DU20" s="148" t="s">
        <v>423</v>
      </c>
      <c r="DV20" s="148" t="s">
        <v>424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760</v>
      </c>
      <c r="B21" s="155" t="s">
        <v>212</v>
      </c>
      <c r="C21" s="80" t="s">
        <v>761</v>
      </c>
      <c r="D21" s="81" t="s">
        <v>762</v>
      </c>
      <c r="E21" s="82" t="s">
        <v>179</v>
      </c>
      <c r="F21" s="82" t="s">
        <v>179</v>
      </c>
      <c r="G21" s="82" t="s">
        <v>763</v>
      </c>
      <c r="H21" s="82" t="s">
        <v>764</v>
      </c>
      <c r="I21" s="82" t="s">
        <v>765</v>
      </c>
      <c r="J21" s="83"/>
      <c r="K21" s="85" t="s">
        <v>184</v>
      </c>
      <c r="L21" s="84"/>
      <c r="M21" s="84"/>
      <c r="N21" s="84"/>
      <c r="O21" s="158" t="s">
        <v>184</v>
      </c>
      <c r="P21" s="84"/>
      <c r="Q21" s="142"/>
      <c r="R21" s="85"/>
      <c r="S21" s="85"/>
      <c r="T21" s="85"/>
      <c r="U21" s="85" t="s">
        <v>535</v>
      </c>
      <c r="V21" s="142"/>
      <c r="W21" s="87"/>
      <c r="X21" s="88" t="s">
        <v>393</v>
      </c>
      <c r="Y21" s="89" t="s">
        <v>505</v>
      </c>
      <c r="Z21" s="89" t="s">
        <v>766</v>
      </c>
      <c r="AA21" s="90"/>
      <c r="AB21" s="91" t="s">
        <v>541</v>
      </c>
      <c r="AC21" s="143" t="s">
        <v>767</v>
      </c>
      <c r="AD21" s="93" t="s">
        <v>543</v>
      </c>
      <c r="AE21" s="92" t="s">
        <v>768</v>
      </c>
      <c r="AF21" s="92" t="s">
        <v>769</v>
      </c>
      <c r="AG21" s="92" t="s">
        <v>690</v>
      </c>
      <c r="AH21" s="92" t="s">
        <v>196</v>
      </c>
      <c r="AI21" s="94"/>
      <c r="AJ21" s="94"/>
      <c r="AK21" s="94"/>
      <c r="AL21" s="94"/>
      <c r="AM21" s="94"/>
      <c r="AN21" s="94"/>
      <c r="AO21" s="95"/>
      <c r="AP21" s="96" t="s">
        <v>197</v>
      </c>
      <c r="AQ21" s="97" t="s">
        <v>193</v>
      </c>
      <c r="AR21" s="98" t="s">
        <v>770</v>
      </c>
      <c r="AS21" s="144" t="s">
        <v>771</v>
      </c>
      <c r="AT21" s="97" t="s">
        <v>772</v>
      </c>
      <c r="AU21" s="144" t="s">
        <v>773</v>
      </c>
      <c r="AV21" s="97" t="s">
        <v>399</v>
      </c>
      <c r="AW21" s="94"/>
      <c r="AX21" s="94"/>
      <c r="AY21" s="94"/>
      <c r="AZ21" s="94"/>
      <c r="BA21" s="94"/>
      <c r="BB21" s="94"/>
      <c r="BC21" s="99"/>
      <c r="BD21" s="100" t="s">
        <v>578</v>
      </c>
      <c r="BE21" s="101" t="s">
        <v>318</v>
      </c>
      <c r="BF21" s="102"/>
      <c r="BG21" s="101"/>
      <c r="BH21" s="101"/>
      <c r="BI21" s="101"/>
      <c r="BJ21" s="101"/>
      <c r="BK21" s="103"/>
      <c r="BL21" s="103"/>
      <c r="BM21" s="103"/>
      <c r="BN21" s="103"/>
      <c r="BO21" s="103"/>
      <c r="BP21" s="103"/>
      <c r="BQ21" s="83"/>
      <c r="BR21" s="104">
        <v>15.0</v>
      </c>
      <c r="BS21" s="104">
        <v>40.0</v>
      </c>
      <c r="BT21" s="104">
        <v>30.0</v>
      </c>
      <c r="BU21" s="104">
        <v>15.0</v>
      </c>
      <c r="BV21" s="105" t="s">
        <v>774</v>
      </c>
      <c r="BW21" s="83"/>
      <c r="BX21" s="106" t="s">
        <v>233</v>
      </c>
      <c r="BY21" s="106" t="s">
        <v>775</v>
      </c>
      <c r="BZ21" s="106" t="s">
        <v>776</v>
      </c>
      <c r="CA21" s="106" t="s">
        <v>777</v>
      </c>
      <c r="CB21" s="106" t="s">
        <v>778</v>
      </c>
      <c r="CC21" s="106" t="s">
        <v>779</v>
      </c>
      <c r="CD21" s="122" t="s">
        <v>780</v>
      </c>
      <c r="CE21" s="123" t="s">
        <v>781</v>
      </c>
      <c r="CF21" s="123" t="s">
        <v>782</v>
      </c>
      <c r="CG21" s="109" t="s">
        <v>558</v>
      </c>
      <c r="CH21" s="109" t="s">
        <v>303</v>
      </c>
      <c r="CI21" s="109"/>
      <c r="CJ21" s="83"/>
      <c r="CK21" s="111" t="s">
        <v>783</v>
      </c>
      <c r="CL21" s="112" t="s">
        <v>560</v>
      </c>
      <c r="CM21" s="112" t="s">
        <v>561</v>
      </c>
      <c r="CN21" s="112" t="s">
        <v>518</v>
      </c>
      <c r="CO21" s="112" t="s">
        <v>562</v>
      </c>
      <c r="CP21" s="112" t="s">
        <v>282</v>
      </c>
      <c r="CQ21" s="112"/>
      <c r="CR21" s="112">
        <v>25.0</v>
      </c>
      <c r="CS21" s="112">
        <v>101.0</v>
      </c>
      <c r="CT21" s="112">
        <v>185.0</v>
      </c>
      <c r="CU21" s="112">
        <v>269.0</v>
      </c>
      <c r="CV21" s="112">
        <v>353.0</v>
      </c>
      <c r="CW21" s="112">
        <v>437.0</v>
      </c>
      <c r="CX21" s="112" t="s">
        <v>112</v>
      </c>
      <c r="CY21" s="112">
        <v>5.0</v>
      </c>
      <c r="CZ21" s="112">
        <v>15.0</v>
      </c>
      <c r="DA21" s="112">
        <v>26.0</v>
      </c>
      <c r="DB21" s="112">
        <v>37.0</v>
      </c>
      <c r="DC21" s="112">
        <v>48.0</v>
      </c>
      <c r="DD21" s="112">
        <v>59.0</v>
      </c>
      <c r="DE21" s="112" t="s">
        <v>116</v>
      </c>
      <c r="DF21" s="112" t="s">
        <v>784</v>
      </c>
      <c r="DG21" s="112" t="s">
        <v>785</v>
      </c>
      <c r="DH21" s="112" t="s">
        <v>786</v>
      </c>
      <c r="DI21" s="112" t="s">
        <v>787</v>
      </c>
      <c r="DJ21" s="112" t="s">
        <v>788</v>
      </c>
      <c r="DK21" s="112"/>
      <c r="DL21" s="113" t="s">
        <v>789</v>
      </c>
      <c r="DM21" s="114" t="s">
        <v>489</v>
      </c>
      <c r="DN21" s="114">
        <v>4.0</v>
      </c>
      <c r="DO21" s="114" t="s">
        <v>273</v>
      </c>
      <c r="DP21" s="114" t="s">
        <v>347</v>
      </c>
      <c r="DQ21" s="115" t="s">
        <v>790</v>
      </c>
      <c r="DR21" s="116" t="s">
        <v>206</v>
      </c>
      <c r="DS21" s="116" t="s">
        <v>383</v>
      </c>
      <c r="DT21" s="116" t="s">
        <v>208</v>
      </c>
      <c r="DU21" s="139" t="s">
        <v>423</v>
      </c>
      <c r="DV21" s="139" t="s">
        <v>424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791</v>
      </c>
      <c r="B22" s="155" t="s">
        <v>212</v>
      </c>
      <c r="C22" s="80" t="s">
        <v>792</v>
      </c>
      <c r="D22" s="81" t="s">
        <v>793</v>
      </c>
      <c r="E22" s="82" t="s">
        <v>179</v>
      </c>
      <c r="F22" s="82" t="s">
        <v>179</v>
      </c>
      <c r="G22" s="82" t="s">
        <v>794</v>
      </c>
      <c r="H22" s="82" t="s">
        <v>795</v>
      </c>
      <c r="I22" s="82" t="s">
        <v>796</v>
      </c>
      <c r="J22" s="83"/>
      <c r="K22" s="84"/>
      <c r="L22" s="84"/>
      <c r="M22" s="84"/>
      <c r="N22" s="84"/>
      <c r="O22" s="85"/>
      <c r="P22" s="84"/>
      <c r="Q22" s="142"/>
      <c r="R22" s="85"/>
      <c r="S22" s="85"/>
      <c r="T22" s="85" t="s">
        <v>184</v>
      </c>
      <c r="U22" s="85" t="s">
        <v>184</v>
      </c>
      <c r="V22" s="142" t="s">
        <v>184</v>
      </c>
      <c r="W22" s="87"/>
      <c r="X22" s="88" t="s">
        <v>185</v>
      </c>
      <c r="Y22" s="153" t="s">
        <v>797</v>
      </c>
      <c r="Z22" s="89" t="s">
        <v>195</v>
      </c>
      <c r="AA22" s="90"/>
      <c r="AB22" s="91" t="s">
        <v>500</v>
      </c>
      <c r="AC22" s="92" t="s">
        <v>798</v>
      </c>
      <c r="AD22" s="93" t="s">
        <v>799</v>
      </c>
      <c r="AE22" s="92" t="s">
        <v>800</v>
      </c>
      <c r="AF22" s="92" t="s">
        <v>540</v>
      </c>
      <c r="AG22" s="92" t="s">
        <v>440</v>
      </c>
      <c r="AH22" s="92" t="s">
        <v>801</v>
      </c>
      <c r="AI22" s="94"/>
      <c r="AJ22" s="94"/>
      <c r="AK22" s="94"/>
      <c r="AL22" s="94"/>
      <c r="AM22" s="94"/>
      <c r="AN22" s="94"/>
      <c r="AO22" s="95"/>
      <c r="AP22" s="96"/>
      <c r="AQ22" s="97"/>
      <c r="AR22" s="98"/>
      <c r="AS22" s="97"/>
      <c r="AT22" s="97"/>
      <c r="AU22" s="97"/>
      <c r="AV22" s="97"/>
      <c r="AW22" s="94"/>
      <c r="AX22" s="94"/>
      <c r="AY22" s="94"/>
      <c r="AZ22" s="94"/>
      <c r="BA22" s="94"/>
      <c r="BB22" s="94"/>
      <c r="BC22" s="99"/>
      <c r="BD22" s="100" t="s">
        <v>802</v>
      </c>
      <c r="BE22" s="101" t="s">
        <v>803</v>
      </c>
      <c r="BF22" s="102" t="s">
        <v>792</v>
      </c>
      <c r="BG22" s="101" t="s">
        <v>804</v>
      </c>
      <c r="BH22" s="101" t="s">
        <v>662</v>
      </c>
      <c r="BI22" s="101" t="s">
        <v>805</v>
      </c>
      <c r="BJ22" s="101" t="s">
        <v>196</v>
      </c>
      <c r="BK22" s="103"/>
      <c r="BL22" s="103"/>
      <c r="BM22" s="103"/>
      <c r="BN22" s="103"/>
      <c r="BO22" s="103"/>
      <c r="BP22" s="103"/>
      <c r="BQ22" s="83"/>
      <c r="BR22" s="104">
        <v>15.0</v>
      </c>
      <c r="BS22" s="104">
        <v>20.0</v>
      </c>
      <c r="BT22" s="104">
        <v>30.0</v>
      </c>
      <c r="BU22" s="104">
        <v>35.0</v>
      </c>
      <c r="BV22" s="105" t="s">
        <v>806</v>
      </c>
      <c r="BW22" s="83"/>
      <c r="BX22" s="106" t="s">
        <v>373</v>
      </c>
      <c r="BY22" s="106" t="s">
        <v>201</v>
      </c>
      <c r="BZ22" s="106" t="s">
        <v>807</v>
      </c>
      <c r="CA22" s="106" t="s">
        <v>179</v>
      </c>
      <c r="CB22" s="106" t="s">
        <v>808</v>
      </c>
      <c r="CC22" s="106" t="s">
        <v>179</v>
      </c>
      <c r="CD22" s="122" t="s">
        <v>809</v>
      </c>
      <c r="CE22" s="123" t="s">
        <v>810</v>
      </c>
      <c r="CF22" s="123" t="s">
        <v>811</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812</v>
      </c>
      <c r="DM22" s="114" t="s">
        <v>569</v>
      </c>
      <c r="DN22" s="114">
        <v>6.0</v>
      </c>
      <c r="DO22" s="114" t="s">
        <v>273</v>
      </c>
      <c r="DP22" s="114">
        <v>3.0</v>
      </c>
      <c r="DQ22" s="115" t="s">
        <v>813</v>
      </c>
      <c r="DR22" s="124" t="s">
        <v>206</v>
      </c>
      <c r="DS22" s="124" t="s">
        <v>208</v>
      </c>
      <c r="DT22" s="124" t="s">
        <v>275</v>
      </c>
      <c r="DU22" s="124" t="s">
        <v>209</v>
      </c>
      <c r="DV22" s="124" t="s">
        <v>210</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814</v>
      </c>
      <c r="B23" s="155" t="s">
        <v>212</v>
      </c>
      <c r="C23" s="80" t="s">
        <v>815</v>
      </c>
      <c r="D23" s="81" t="s">
        <v>816</v>
      </c>
      <c r="E23" s="82"/>
      <c r="F23" s="82"/>
      <c r="G23" s="82"/>
      <c r="H23" s="82"/>
      <c r="I23" s="82"/>
      <c r="J23" s="83"/>
      <c r="K23" s="84"/>
      <c r="L23" s="84"/>
      <c r="M23" s="121" t="s">
        <v>184</v>
      </c>
      <c r="N23" s="121" t="s">
        <v>184</v>
      </c>
      <c r="O23" s="85"/>
      <c r="P23" s="84"/>
      <c r="Q23" s="142"/>
      <c r="R23" s="85"/>
      <c r="S23" s="85"/>
      <c r="T23" s="85" t="s">
        <v>184</v>
      </c>
      <c r="U23" s="85"/>
      <c r="V23" s="142"/>
      <c r="W23" s="87"/>
      <c r="X23" s="88" t="s">
        <v>282</v>
      </c>
      <c r="Y23" s="153" t="s">
        <v>817</v>
      </c>
      <c r="Z23" s="89" t="s">
        <v>818</v>
      </c>
      <c r="AA23" s="90"/>
      <c r="AB23" s="91" t="s">
        <v>578</v>
      </c>
      <c r="AC23" s="92" t="s">
        <v>819</v>
      </c>
      <c r="AD23" s="93" t="s">
        <v>820</v>
      </c>
      <c r="AE23" s="92" t="s">
        <v>226</v>
      </c>
      <c r="AF23" s="92" t="s">
        <v>229</v>
      </c>
      <c r="AG23" s="92" t="s">
        <v>821</v>
      </c>
      <c r="AH23" s="92" t="s">
        <v>231</v>
      </c>
      <c r="AI23" s="94"/>
      <c r="AJ23" s="94"/>
      <c r="AK23" s="94"/>
      <c r="AL23" s="94"/>
      <c r="AM23" s="94"/>
      <c r="AN23" s="94"/>
      <c r="AO23" s="95"/>
      <c r="AP23" s="96"/>
      <c r="AQ23" s="97"/>
      <c r="AR23" s="98"/>
      <c r="AS23" s="97"/>
      <c r="AT23" s="97"/>
      <c r="AU23" s="97"/>
      <c r="AV23" s="97"/>
      <c r="AW23" s="94"/>
      <c r="AX23" s="94"/>
      <c r="AY23" s="94"/>
      <c r="AZ23" s="94"/>
      <c r="BA23" s="94"/>
      <c r="BB23" s="94"/>
      <c r="BC23" s="99"/>
      <c r="BD23" s="100" t="s">
        <v>822</v>
      </c>
      <c r="BE23" s="101" t="s">
        <v>823</v>
      </c>
      <c r="BF23" s="102" t="s">
        <v>824</v>
      </c>
      <c r="BG23" s="101" t="s">
        <v>723</v>
      </c>
      <c r="BH23" s="101" t="s">
        <v>219</v>
      </c>
      <c r="BI23" s="101" t="s">
        <v>825</v>
      </c>
      <c r="BJ23" s="101" t="s">
        <v>265</v>
      </c>
      <c r="BK23" s="103"/>
      <c r="BL23" s="103"/>
      <c r="BM23" s="103"/>
      <c r="BN23" s="103"/>
      <c r="BO23" s="103"/>
      <c r="BP23" s="103"/>
      <c r="BQ23" s="83"/>
      <c r="BR23" s="104">
        <v>25.0</v>
      </c>
      <c r="BS23" s="104">
        <v>40.0</v>
      </c>
      <c r="BT23" s="104">
        <v>15.0</v>
      </c>
      <c r="BU23" s="104">
        <v>20.0</v>
      </c>
      <c r="BV23" s="105" t="s">
        <v>826</v>
      </c>
      <c r="BW23" s="83"/>
      <c r="BX23" s="106" t="s">
        <v>200</v>
      </c>
      <c r="BY23" s="106" t="s">
        <v>827</v>
      </c>
      <c r="BZ23" s="106" t="s">
        <v>828</v>
      </c>
      <c r="CA23" s="106" t="s">
        <v>745</v>
      </c>
      <c r="CB23" s="106" t="s">
        <v>829</v>
      </c>
      <c r="CC23" s="106" t="s">
        <v>830</v>
      </c>
      <c r="CD23" s="122" t="s">
        <v>614</v>
      </c>
      <c r="CE23" s="123" t="s">
        <v>831</v>
      </c>
      <c r="CF23" s="123" t="s">
        <v>832</v>
      </c>
      <c r="CG23" s="109" t="s">
        <v>833</v>
      </c>
      <c r="CH23" s="109" t="s">
        <v>303</v>
      </c>
      <c r="CI23" s="109"/>
      <c r="CJ23" s="83"/>
      <c r="CK23" s="111" t="s">
        <v>834</v>
      </c>
      <c r="CL23" s="112" t="s">
        <v>560</v>
      </c>
      <c r="CM23" s="112" t="s">
        <v>675</v>
      </c>
      <c r="CN23" s="112" t="s">
        <v>282</v>
      </c>
      <c r="CO23" s="112" t="s">
        <v>482</v>
      </c>
      <c r="CP23" s="112"/>
      <c r="CQ23" s="112"/>
      <c r="CR23" s="112">
        <v>21.0</v>
      </c>
      <c r="CS23" s="112">
        <v>84.0</v>
      </c>
      <c r="CT23" s="112">
        <v>154.0</v>
      </c>
      <c r="CU23" s="112">
        <v>224.0</v>
      </c>
      <c r="CV23" s="112">
        <v>294.0</v>
      </c>
      <c r="CW23" s="112">
        <v>364.0</v>
      </c>
      <c r="CX23" s="112" t="s">
        <v>112</v>
      </c>
      <c r="CY23" s="112">
        <v>6.0</v>
      </c>
      <c r="CZ23" s="112">
        <v>17.0</v>
      </c>
      <c r="DA23" s="112">
        <v>29.0</v>
      </c>
      <c r="DB23" s="112">
        <v>41.0</v>
      </c>
      <c r="DC23" s="112">
        <v>53.0</v>
      </c>
      <c r="DD23" s="112">
        <v>65.0</v>
      </c>
      <c r="DE23" s="112" t="s">
        <v>116</v>
      </c>
      <c r="DF23" s="112" t="s">
        <v>835</v>
      </c>
      <c r="DG23" s="112" t="s">
        <v>836</v>
      </c>
      <c r="DH23" s="112" t="s">
        <v>837</v>
      </c>
      <c r="DI23" s="112" t="s">
        <v>838</v>
      </c>
      <c r="DJ23" s="112" t="s">
        <v>839</v>
      </c>
      <c r="DK23" s="112"/>
      <c r="DL23" s="113" t="s">
        <v>840</v>
      </c>
      <c r="DM23" s="114" t="s">
        <v>245</v>
      </c>
      <c r="DN23" s="114">
        <v>3.0</v>
      </c>
      <c r="DO23" s="114">
        <v>2.0</v>
      </c>
      <c r="DP23" s="114" t="s">
        <v>347</v>
      </c>
      <c r="DQ23" s="115" t="s">
        <v>841</v>
      </c>
      <c r="DR23" s="139" t="s">
        <v>248</v>
      </c>
      <c r="DS23" s="139" t="s">
        <v>249</v>
      </c>
      <c r="DT23" s="139" t="s">
        <v>275</v>
      </c>
      <c r="DU23" s="139" t="s">
        <v>250</v>
      </c>
      <c r="DV23" s="139" t="s">
        <v>251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842</v>
      </c>
      <c r="B24" s="69" t="s">
        <v>212</v>
      </c>
      <c r="C24" s="80" t="s">
        <v>843</v>
      </c>
      <c r="D24" s="159" t="s">
        <v>844</v>
      </c>
      <c r="E24" s="82" t="s">
        <v>179</v>
      </c>
      <c r="F24" s="82" t="s">
        <v>179</v>
      </c>
      <c r="G24" s="160" t="s">
        <v>845</v>
      </c>
      <c r="H24" s="160" t="s">
        <v>846</v>
      </c>
      <c r="I24" s="160" t="s">
        <v>847</v>
      </c>
      <c r="J24" s="83"/>
      <c r="K24" s="84"/>
      <c r="L24" s="84"/>
      <c r="M24" s="84"/>
      <c r="N24" s="84"/>
      <c r="O24" s="85"/>
      <c r="P24" s="85" t="s">
        <v>184</v>
      </c>
      <c r="Q24" s="142" t="s">
        <v>184</v>
      </c>
      <c r="R24" s="85"/>
      <c r="S24" s="85"/>
      <c r="T24" s="85"/>
      <c r="U24" s="85"/>
      <c r="V24" s="142" t="s">
        <v>184</v>
      </c>
      <c r="W24" s="87"/>
      <c r="X24" s="88" t="s">
        <v>848</v>
      </c>
      <c r="Y24" s="153" t="s">
        <v>849</v>
      </c>
      <c r="Z24" s="89" t="s">
        <v>850</v>
      </c>
      <c r="AA24" s="90"/>
      <c r="AB24" s="91" t="s">
        <v>541</v>
      </c>
      <c r="AC24" s="92" t="s">
        <v>193</v>
      </c>
      <c r="AD24" s="93" t="s">
        <v>543</v>
      </c>
      <c r="AE24" s="92" t="s">
        <v>546</v>
      </c>
      <c r="AF24" s="92" t="s">
        <v>327</v>
      </c>
      <c r="AG24" s="143" t="s">
        <v>851</v>
      </c>
      <c r="AH24" s="92" t="s">
        <v>295</v>
      </c>
      <c r="AI24" s="94"/>
      <c r="AJ24" s="94"/>
      <c r="AK24" s="94"/>
      <c r="AL24" s="94"/>
      <c r="AM24" s="94"/>
      <c r="AN24" s="94"/>
      <c r="AO24" s="95"/>
      <c r="AP24" s="96"/>
      <c r="AQ24" s="97"/>
      <c r="AR24" s="98"/>
      <c r="AS24" s="97"/>
      <c r="AT24" s="97"/>
      <c r="AU24" s="97"/>
      <c r="AV24" s="97"/>
      <c r="AW24" s="94"/>
      <c r="AX24" s="94"/>
      <c r="AY24" s="94"/>
      <c r="AZ24" s="94"/>
      <c r="BA24" s="94"/>
      <c r="BB24" s="94"/>
      <c r="BC24" s="99"/>
      <c r="BD24" s="100" t="s">
        <v>547</v>
      </c>
      <c r="BE24" s="101" t="s">
        <v>638</v>
      </c>
      <c r="BF24" s="102" t="s">
        <v>852</v>
      </c>
      <c r="BG24" s="101" t="s">
        <v>667</v>
      </c>
      <c r="BH24" s="101" t="s">
        <v>325</v>
      </c>
      <c r="BI24" s="145" t="s">
        <v>853</v>
      </c>
      <c r="BJ24" s="101" t="s">
        <v>290</v>
      </c>
      <c r="BK24" s="103"/>
      <c r="BL24" s="103"/>
      <c r="BM24" s="103"/>
      <c r="BN24" s="103"/>
      <c r="BO24" s="103"/>
      <c r="BP24" s="103"/>
      <c r="BQ24" s="83"/>
      <c r="BR24" s="104">
        <v>40.0</v>
      </c>
      <c r="BS24" s="104">
        <v>40.0</v>
      </c>
      <c r="BT24" s="104">
        <v>10.0</v>
      </c>
      <c r="BU24" s="104">
        <v>10.0</v>
      </c>
      <c r="BV24" s="105" t="s">
        <v>854</v>
      </c>
      <c r="BW24" s="83"/>
      <c r="BX24" s="106" t="s">
        <v>233</v>
      </c>
      <c r="BY24" s="106" t="s">
        <v>201</v>
      </c>
      <c r="BZ24" s="106" t="s">
        <v>550</v>
      </c>
      <c r="CA24" s="106" t="s">
        <v>179</v>
      </c>
      <c r="CB24" s="106" t="s">
        <v>855</v>
      </c>
      <c r="CC24" s="106" t="s">
        <v>179</v>
      </c>
      <c r="CD24" s="122" t="s">
        <v>333</v>
      </c>
      <c r="CE24" s="123" t="s">
        <v>856</v>
      </c>
      <c r="CF24" s="123" t="s">
        <v>857</v>
      </c>
      <c r="CG24" s="109" t="s">
        <v>558</v>
      </c>
      <c r="CH24" s="109" t="s">
        <v>479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858</v>
      </c>
      <c r="DM24" s="114" t="s">
        <v>569</v>
      </c>
      <c r="DN24" s="114">
        <v>0.0</v>
      </c>
      <c r="DO24" s="114">
        <v>1.0</v>
      </c>
      <c r="DP24" s="114" t="s">
        <v>347</v>
      </c>
      <c r="DQ24" s="115" t="s">
        <v>859</v>
      </c>
      <c r="DR24" s="148" t="s">
        <v>206</v>
      </c>
      <c r="DS24" s="148" t="s">
        <v>383</v>
      </c>
      <c r="DT24" s="148" t="s">
        <v>208</v>
      </c>
      <c r="DU24" s="148" t="s">
        <v>209</v>
      </c>
      <c r="DV24" s="148" t="s">
        <v>210</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860</v>
      </c>
      <c r="B25" s="69" t="s">
        <v>212</v>
      </c>
      <c r="C25" s="80" t="s">
        <v>861</v>
      </c>
      <c r="D25" s="159" t="s">
        <v>862</v>
      </c>
      <c r="E25" s="82" t="s">
        <v>179</v>
      </c>
      <c r="F25" s="82" t="s">
        <v>179</v>
      </c>
      <c r="G25" s="160"/>
      <c r="H25" s="160"/>
      <c r="I25" s="160"/>
      <c r="J25" s="83"/>
      <c r="K25" s="84"/>
      <c r="L25" s="84"/>
      <c r="M25" s="84"/>
      <c r="N25" s="84"/>
      <c r="O25" s="85" t="s">
        <v>184</v>
      </c>
      <c r="P25" s="85"/>
      <c r="Q25" s="142"/>
      <c r="R25" s="85"/>
      <c r="S25" s="85"/>
      <c r="T25" s="85"/>
      <c r="U25" s="85" t="s">
        <v>184</v>
      </c>
      <c r="V25" s="142"/>
      <c r="W25" s="87"/>
      <c r="X25" s="88" t="s">
        <v>393</v>
      </c>
      <c r="Y25" s="153" t="s">
        <v>863</v>
      </c>
      <c r="Z25" s="89" t="s">
        <v>864</v>
      </c>
      <c r="AA25" s="90"/>
      <c r="AB25" s="91" t="s">
        <v>188</v>
      </c>
      <c r="AC25" s="92" t="s">
        <v>189</v>
      </c>
      <c r="AD25" s="93" t="s">
        <v>865</v>
      </c>
      <c r="AE25" s="92" t="s">
        <v>506</v>
      </c>
      <c r="AF25" s="92" t="s">
        <v>399</v>
      </c>
      <c r="AG25" s="143" t="s">
        <v>866</v>
      </c>
      <c r="AH25" s="92" t="s">
        <v>366</v>
      </c>
      <c r="AI25" s="94"/>
      <c r="AJ25" s="94"/>
      <c r="AK25" s="94"/>
      <c r="AL25" s="94"/>
      <c r="AM25" s="94"/>
      <c r="AN25" s="94"/>
      <c r="AO25" s="95"/>
      <c r="AP25" s="96" t="s">
        <v>197</v>
      </c>
      <c r="AQ25" s="97" t="s">
        <v>798</v>
      </c>
      <c r="AR25" s="98" t="s">
        <v>770</v>
      </c>
      <c r="AS25" s="97" t="s">
        <v>867</v>
      </c>
      <c r="AT25" s="97" t="s">
        <v>507</v>
      </c>
      <c r="AU25" s="97" t="s">
        <v>396</v>
      </c>
      <c r="AV25" s="97" t="s">
        <v>295</v>
      </c>
      <c r="AW25" s="94"/>
      <c r="AX25" s="94"/>
      <c r="AY25" s="94"/>
      <c r="AZ25" s="94"/>
      <c r="BA25" s="94"/>
      <c r="BB25" s="94"/>
      <c r="BC25" s="99"/>
      <c r="BD25" s="100" t="s">
        <v>190</v>
      </c>
      <c r="BE25" s="101" t="s">
        <v>539</v>
      </c>
      <c r="BF25" s="102"/>
      <c r="BG25" s="101"/>
      <c r="BH25" s="101"/>
      <c r="BI25" s="145"/>
      <c r="BJ25" s="101"/>
      <c r="BK25" s="103"/>
      <c r="BL25" s="103"/>
      <c r="BM25" s="103"/>
      <c r="BN25" s="103"/>
      <c r="BO25" s="103"/>
      <c r="BP25" s="103"/>
      <c r="BQ25" s="83"/>
      <c r="BR25" s="104">
        <v>40.0</v>
      </c>
      <c r="BS25" s="104">
        <v>10.0</v>
      </c>
      <c r="BT25" s="104">
        <v>40.0</v>
      </c>
      <c r="BU25" s="104">
        <v>10.0</v>
      </c>
      <c r="BV25" s="105" t="s">
        <v>868</v>
      </c>
      <c r="BW25" s="83"/>
      <c r="BX25" s="106" t="s">
        <v>200</v>
      </c>
      <c r="BY25" s="106" t="s">
        <v>869</v>
      </c>
      <c r="BZ25" s="106" t="s">
        <v>870</v>
      </c>
      <c r="CA25" s="106" t="s">
        <v>760</v>
      </c>
      <c r="CB25" s="106" t="s">
        <v>871</v>
      </c>
      <c r="CC25" s="106" t="s">
        <v>872</v>
      </c>
      <c r="CD25" s="147"/>
      <c r="CE25" s="123" t="s">
        <v>873</v>
      </c>
      <c r="CF25" s="123" t="s">
        <v>874</v>
      </c>
      <c r="CG25" s="109" t="s">
        <v>205</v>
      </c>
      <c r="CH25" s="109" t="s">
        <v>303</v>
      </c>
      <c r="CI25" s="109"/>
      <c r="CJ25" s="83"/>
      <c r="CK25" s="111" t="s">
        <v>875</v>
      </c>
      <c r="CL25" s="112" t="s">
        <v>515</v>
      </c>
      <c r="CM25" s="112" t="s">
        <v>516</v>
      </c>
      <c r="CN25" s="112"/>
      <c r="CO25" s="112"/>
      <c r="CP25" s="112"/>
      <c r="CQ25" s="112"/>
      <c r="CR25" s="112">
        <v>25.0</v>
      </c>
      <c r="CS25" s="112">
        <v>101.0</v>
      </c>
      <c r="CT25" s="112">
        <v>185.0</v>
      </c>
      <c r="CU25" s="112">
        <v>269.0</v>
      </c>
      <c r="CV25" s="112">
        <v>353.0</v>
      </c>
      <c r="CW25" s="112">
        <v>437.0</v>
      </c>
      <c r="CX25" s="112" t="s">
        <v>112</v>
      </c>
      <c r="CY25" s="112">
        <v>6.0</v>
      </c>
      <c r="CZ25" s="112">
        <v>17.0</v>
      </c>
      <c r="DA25" s="112">
        <v>29.0</v>
      </c>
      <c r="DB25" s="112">
        <v>41.0</v>
      </c>
      <c r="DC25" s="112">
        <v>53.0</v>
      </c>
      <c r="DD25" s="112">
        <v>65.0</v>
      </c>
      <c r="DE25" s="112" t="s">
        <v>115</v>
      </c>
      <c r="DF25" s="112" t="s">
        <v>876</v>
      </c>
      <c r="DG25" s="112" t="s">
        <v>877</v>
      </c>
      <c r="DH25" s="112" t="s">
        <v>878</v>
      </c>
      <c r="DI25" s="112" t="s">
        <v>879</v>
      </c>
      <c r="DJ25" s="112" t="s">
        <v>880</v>
      </c>
      <c r="DK25" s="112"/>
      <c r="DL25" s="113" t="s">
        <v>881</v>
      </c>
      <c r="DM25" s="114" t="s">
        <v>569</v>
      </c>
      <c r="DN25" s="114">
        <v>5.0</v>
      </c>
      <c r="DO25" s="114">
        <v>6.0</v>
      </c>
      <c r="DP25" s="114" t="s">
        <v>882</v>
      </c>
      <c r="DQ25" s="115" t="s">
        <v>883</v>
      </c>
      <c r="DR25" s="116" t="s">
        <v>206</v>
      </c>
      <c r="DS25" s="116" t="s">
        <v>383</v>
      </c>
      <c r="DT25" s="116" t="s">
        <v>384</v>
      </c>
      <c r="DU25" s="116" t="s">
        <v>209</v>
      </c>
      <c r="DV25" s="116" t="s">
        <v>210</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884</v>
      </c>
      <c r="B26" s="69" t="s">
        <v>212</v>
      </c>
      <c r="C26" s="80" t="s">
        <v>885</v>
      </c>
      <c r="D26" s="159" t="s">
        <v>886</v>
      </c>
      <c r="E26" s="82"/>
      <c r="F26" s="82"/>
      <c r="G26" s="160"/>
      <c r="H26" s="160"/>
      <c r="I26" s="160"/>
      <c r="J26" s="83"/>
      <c r="K26" s="84"/>
      <c r="L26" s="84"/>
      <c r="M26" s="84"/>
      <c r="N26" s="84"/>
      <c r="O26" s="85"/>
      <c r="P26" s="85"/>
      <c r="Q26" s="142" t="s">
        <v>184</v>
      </c>
      <c r="R26" s="85"/>
      <c r="S26" s="85"/>
      <c r="T26" s="85" t="s">
        <v>184</v>
      </c>
      <c r="U26" s="85"/>
      <c r="V26" s="142" t="s">
        <v>535</v>
      </c>
      <c r="W26" s="87"/>
      <c r="X26" s="88" t="s">
        <v>887</v>
      </c>
      <c r="Y26" s="153" t="s">
        <v>888</v>
      </c>
      <c r="Z26" s="89" t="s">
        <v>283</v>
      </c>
      <c r="AA26" s="90"/>
      <c r="AB26" s="91" t="s">
        <v>889</v>
      </c>
      <c r="AC26" s="92" t="s">
        <v>890</v>
      </c>
      <c r="AD26" s="93" t="s">
        <v>891</v>
      </c>
      <c r="AE26" s="92" t="s">
        <v>892</v>
      </c>
      <c r="AF26" s="92" t="s">
        <v>229</v>
      </c>
      <c r="AG26" s="92" t="s">
        <v>893</v>
      </c>
      <c r="AH26" s="92" t="s">
        <v>894</v>
      </c>
      <c r="AI26" s="94"/>
      <c r="AJ26" s="94"/>
      <c r="AK26" s="94"/>
      <c r="AL26" s="94"/>
      <c r="AM26" s="94"/>
      <c r="AN26" s="94"/>
      <c r="AO26" s="95"/>
      <c r="AP26" s="96"/>
      <c r="AQ26" s="97"/>
      <c r="AR26" s="98"/>
      <c r="AS26" s="97"/>
      <c r="AT26" s="97"/>
      <c r="AU26" s="97"/>
      <c r="AV26" s="97"/>
      <c r="AW26" s="94"/>
      <c r="AX26" s="94"/>
      <c r="AY26" s="94"/>
      <c r="AZ26" s="94"/>
      <c r="BA26" s="94"/>
      <c r="BB26" s="94"/>
      <c r="BC26" s="99"/>
      <c r="BD26" s="100" t="s">
        <v>895</v>
      </c>
      <c r="BE26" s="101" t="s">
        <v>226</v>
      </c>
      <c r="BF26" s="102" t="s">
        <v>896</v>
      </c>
      <c r="BG26" s="101" t="s">
        <v>897</v>
      </c>
      <c r="BH26" s="101" t="s">
        <v>231</v>
      </c>
      <c r="BI26" s="101" t="s">
        <v>230</v>
      </c>
      <c r="BJ26" s="101" t="s">
        <v>898</v>
      </c>
      <c r="BK26" s="103"/>
      <c r="BL26" s="103"/>
      <c r="BM26" s="103"/>
      <c r="BN26" s="103"/>
      <c r="BO26" s="103"/>
      <c r="BP26" s="103"/>
      <c r="BQ26" s="83"/>
      <c r="BR26" s="104">
        <v>20.0</v>
      </c>
      <c r="BS26" s="104">
        <v>40.0</v>
      </c>
      <c r="BT26" s="104">
        <v>15.0</v>
      </c>
      <c r="BU26" s="104">
        <v>25.0</v>
      </c>
      <c r="BV26" s="105" t="s">
        <v>899</v>
      </c>
      <c r="BW26" s="83"/>
      <c r="BX26" s="106" t="s">
        <v>200</v>
      </c>
      <c r="BY26" s="106" t="s">
        <v>900</v>
      </c>
      <c r="BZ26" s="106" t="s">
        <v>901</v>
      </c>
      <c r="CA26" s="106" t="s">
        <v>902</v>
      </c>
      <c r="CB26" s="106" t="s">
        <v>903</v>
      </c>
      <c r="CC26" s="106" t="s">
        <v>211</v>
      </c>
      <c r="CD26" s="147"/>
      <c r="CE26" s="123" t="s">
        <v>904</v>
      </c>
      <c r="CF26" s="123" t="s">
        <v>905</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906</v>
      </c>
      <c r="DM26" s="114" t="s">
        <v>590</v>
      </c>
      <c r="DN26" s="114">
        <v>4.0</v>
      </c>
      <c r="DO26" s="114">
        <v>3.0</v>
      </c>
      <c r="DP26" s="114">
        <v>3.0</v>
      </c>
      <c r="DQ26" s="115" t="s">
        <v>907</v>
      </c>
      <c r="DR26" s="148" t="s">
        <v>248</v>
      </c>
      <c r="DS26" s="148" t="s">
        <v>249</v>
      </c>
      <c r="DT26" s="148" t="s">
        <v>249</v>
      </c>
      <c r="DU26" s="148" t="s">
        <v>250</v>
      </c>
      <c r="DV26" s="148" t="s">
        <v>251</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908</v>
      </c>
      <c r="B27" s="69" t="s">
        <v>212</v>
      </c>
      <c r="C27" s="80" t="s">
        <v>909</v>
      </c>
      <c r="D27" s="159" t="s">
        <v>910</v>
      </c>
      <c r="E27" s="82"/>
      <c r="F27" s="82"/>
      <c r="G27" s="160"/>
      <c r="H27" s="160"/>
      <c r="I27" s="160"/>
      <c r="J27" s="83"/>
      <c r="K27" s="84"/>
      <c r="L27" s="84"/>
      <c r="M27" s="121" t="s">
        <v>184</v>
      </c>
      <c r="N27" s="84"/>
      <c r="O27" s="85"/>
      <c r="P27" s="85" t="s">
        <v>184</v>
      </c>
      <c r="Q27" s="142"/>
      <c r="R27" s="85"/>
      <c r="S27" s="85"/>
      <c r="T27" s="85" t="s">
        <v>184</v>
      </c>
      <c r="U27" s="85"/>
      <c r="V27" s="142"/>
      <c r="W27" s="87"/>
      <c r="X27" s="88" t="s">
        <v>911</v>
      </c>
      <c r="Y27" s="153" t="s">
        <v>912</v>
      </c>
      <c r="Z27" s="89" t="s">
        <v>913</v>
      </c>
      <c r="AA27" s="90"/>
      <c r="AB27" s="91" t="s">
        <v>914</v>
      </c>
      <c r="AC27" s="92" t="s">
        <v>398</v>
      </c>
      <c r="AD27" s="93" t="s">
        <v>915</v>
      </c>
      <c r="AE27" s="92" t="s">
        <v>916</v>
      </c>
      <c r="AF27" s="92" t="s">
        <v>662</v>
      </c>
      <c r="AG27" s="92" t="s">
        <v>917</v>
      </c>
      <c r="AH27" s="92" t="s">
        <v>467</v>
      </c>
      <c r="AI27" s="94"/>
      <c r="AJ27" s="94"/>
      <c r="AK27" s="94"/>
      <c r="AL27" s="94"/>
      <c r="AM27" s="94"/>
      <c r="AN27" s="94"/>
      <c r="AO27" s="95"/>
      <c r="AP27" s="96"/>
      <c r="AQ27" s="97"/>
      <c r="AR27" s="98"/>
      <c r="AS27" s="97"/>
      <c r="AT27" s="97"/>
      <c r="AU27" s="97"/>
      <c r="AV27" s="97"/>
      <c r="AW27" s="94"/>
      <c r="AX27" s="94"/>
      <c r="AY27" s="94"/>
      <c r="AZ27" s="94"/>
      <c r="BA27" s="94"/>
      <c r="BB27" s="94"/>
      <c r="BC27" s="99"/>
      <c r="BD27" s="100" t="s">
        <v>918</v>
      </c>
      <c r="BE27" s="101" t="s">
        <v>696</v>
      </c>
      <c r="BF27" s="102" t="s">
        <v>919</v>
      </c>
      <c r="BG27" s="101" t="s">
        <v>920</v>
      </c>
      <c r="BH27" s="101" t="s">
        <v>801</v>
      </c>
      <c r="BI27" s="145" t="s">
        <v>805</v>
      </c>
      <c r="BJ27" s="101" t="s">
        <v>585</v>
      </c>
      <c r="BK27" s="103"/>
      <c r="BL27" s="103"/>
      <c r="BM27" s="103"/>
      <c r="BN27" s="103"/>
      <c r="BO27" s="103"/>
      <c r="BP27" s="103"/>
      <c r="BQ27" s="83"/>
      <c r="BR27" s="104">
        <v>30.0</v>
      </c>
      <c r="BS27" s="104">
        <v>35.0</v>
      </c>
      <c r="BT27" s="104">
        <v>20.0</v>
      </c>
      <c r="BU27" s="104">
        <v>15.0</v>
      </c>
      <c r="BV27" s="105" t="s">
        <v>921</v>
      </c>
      <c r="BW27" s="83"/>
      <c r="BX27" s="106" t="s">
        <v>373</v>
      </c>
      <c r="BY27" s="106" t="s">
        <v>201</v>
      </c>
      <c r="BZ27" s="106" t="s">
        <v>922</v>
      </c>
      <c r="CA27" s="106" t="s">
        <v>236</v>
      </c>
      <c r="CB27" s="106" t="s">
        <v>923</v>
      </c>
      <c r="CC27" s="106" t="s">
        <v>924</v>
      </c>
      <c r="CD27" s="122" t="s">
        <v>925</v>
      </c>
      <c r="CE27" s="123" t="s">
        <v>926</v>
      </c>
      <c r="CF27" s="123" t="s">
        <v>927</v>
      </c>
      <c r="CG27" s="109"/>
      <c r="CH27" s="109"/>
      <c r="CI27" s="109"/>
      <c r="CJ27" s="83"/>
      <c r="CK27" s="111" t="s">
        <v>928</v>
      </c>
      <c r="CL27" s="112" t="s">
        <v>675</v>
      </c>
      <c r="CM27" s="112" t="s">
        <v>482</v>
      </c>
      <c r="CN27" s="112"/>
      <c r="CO27" s="112"/>
      <c r="CP27" s="112"/>
      <c r="CR27" s="112">
        <v>21.0</v>
      </c>
      <c r="CS27" s="112">
        <v>84.0</v>
      </c>
      <c r="CT27" s="112">
        <v>154.0</v>
      </c>
      <c r="CU27" s="112">
        <v>224.0</v>
      </c>
      <c r="CV27" s="112">
        <v>294.0</v>
      </c>
      <c r="CW27" s="112">
        <v>364.0</v>
      </c>
      <c r="CX27" s="112" t="s">
        <v>112</v>
      </c>
      <c r="CY27" s="112">
        <v>6.0</v>
      </c>
      <c r="CZ27" s="112">
        <v>17.0</v>
      </c>
      <c r="DA27" s="112">
        <v>29.0</v>
      </c>
      <c r="DB27" s="112">
        <v>41.0</v>
      </c>
      <c r="DC27" s="112">
        <v>53.0</v>
      </c>
      <c r="DD27" s="112">
        <v>65.0</v>
      </c>
      <c r="DE27" s="112" t="s">
        <v>116</v>
      </c>
      <c r="DF27" s="112" t="s">
        <v>929</v>
      </c>
      <c r="DG27" s="112" t="s">
        <v>930</v>
      </c>
      <c r="DH27" s="112" t="s">
        <v>931</v>
      </c>
      <c r="DI27" s="112" t="s">
        <v>932</v>
      </c>
      <c r="DJ27" s="112" t="s">
        <v>933</v>
      </c>
      <c r="DK27" s="112"/>
      <c r="DL27" s="113" t="s">
        <v>934</v>
      </c>
      <c r="DM27" s="114" t="s">
        <v>305</v>
      </c>
      <c r="DN27" s="114">
        <v>4.0</v>
      </c>
      <c r="DO27" s="114">
        <v>2.0</v>
      </c>
      <c r="DP27" s="114" t="s">
        <v>347</v>
      </c>
      <c r="DQ27" s="115" t="s">
        <v>935</v>
      </c>
      <c r="DR27" s="116" t="s">
        <v>206</v>
      </c>
      <c r="DS27" s="116" t="s">
        <v>275</v>
      </c>
      <c r="DT27" s="116" t="s">
        <v>275</v>
      </c>
      <c r="DU27" s="139" t="s">
        <v>423</v>
      </c>
      <c r="DV27" s="139" t="s">
        <v>424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936</v>
      </c>
      <c r="B28" s="69" t="s">
        <v>212</v>
      </c>
      <c r="C28" s="80" t="s">
        <v>937</v>
      </c>
      <c r="D28" s="81" t="s">
        <v>938</v>
      </c>
      <c r="E28" s="82" t="s">
        <v>179</v>
      </c>
      <c r="F28" s="82" t="s">
        <v>179</v>
      </c>
      <c r="G28" s="82" t="s">
        <v>939</v>
      </c>
      <c r="H28" s="82" t="s">
        <v>940</v>
      </c>
      <c r="I28" s="82" t="s">
        <v>941</v>
      </c>
      <c r="J28" s="83"/>
      <c r="K28" s="84"/>
      <c r="L28" s="84"/>
      <c r="M28" s="84"/>
      <c r="N28" s="84"/>
      <c r="O28" s="85" t="s">
        <v>535</v>
      </c>
      <c r="P28" s="84"/>
      <c r="Q28" s="142" t="s">
        <v>184</v>
      </c>
      <c r="R28" s="85"/>
      <c r="S28" s="85"/>
      <c r="T28" s="85" t="s">
        <v>184</v>
      </c>
      <c r="U28" s="85"/>
      <c r="V28" s="142"/>
      <c r="W28" s="87"/>
      <c r="X28" s="88" t="s">
        <v>393</v>
      </c>
      <c r="Y28" s="89" t="s">
        <v>863</v>
      </c>
      <c r="Z28" s="89" t="s">
        <v>766</v>
      </c>
      <c r="AA28" s="90"/>
      <c r="AB28" s="91" t="s">
        <v>188</v>
      </c>
      <c r="AC28" s="92" t="s">
        <v>189</v>
      </c>
      <c r="AD28" s="93" t="s">
        <v>942</v>
      </c>
      <c r="AE28" s="92" t="s">
        <v>506</v>
      </c>
      <c r="AF28" s="92" t="s">
        <v>371</v>
      </c>
      <c r="AG28" s="92" t="s">
        <v>943</v>
      </c>
      <c r="AH28" s="92" t="s">
        <v>320</v>
      </c>
      <c r="AI28" s="94">
        <v>4697.0</v>
      </c>
      <c r="AJ28" s="94">
        <v>477.0</v>
      </c>
      <c r="AK28" s="94">
        <v>241.0</v>
      </c>
      <c r="AL28" s="94">
        <v>375.0</v>
      </c>
      <c r="AM28" s="94">
        <v>261.0</v>
      </c>
      <c r="AN28" s="94">
        <v>106.0</v>
      </c>
      <c r="AO28" s="95"/>
      <c r="AP28" s="96" t="s">
        <v>197</v>
      </c>
      <c r="AQ28" s="144" t="s">
        <v>798</v>
      </c>
      <c r="AR28" s="98" t="s">
        <v>770</v>
      </c>
      <c r="AS28" s="144" t="s">
        <v>944</v>
      </c>
      <c r="AT28" s="97" t="s">
        <v>295</v>
      </c>
      <c r="AU28" s="97" t="s">
        <v>945</v>
      </c>
      <c r="AV28" s="97" t="s">
        <v>366</v>
      </c>
      <c r="AW28" s="94">
        <v>4408.0</v>
      </c>
      <c r="AX28" s="94">
        <v>502.0</v>
      </c>
      <c r="AY28" s="94">
        <v>241.0</v>
      </c>
      <c r="AZ28" s="94">
        <v>354.0</v>
      </c>
      <c r="BA28" s="94">
        <v>261.0</v>
      </c>
      <c r="BB28" s="94">
        <v>141.0</v>
      </c>
      <c r="BC28" s="99"/>
      <c r="BD28" s="100" t="s">
        <v>190</v>
      </c>
      <c r="BE28" s="101" t="s">
        <v>946</v>
      </c>
      <c r="BF28" s="102"/>
      <c r="BG28" s="101"/>
      <c r="BH28" s="101"/>
      <c r="BI28" s="101"/>
      <c r="BJ28" s="101"/>
      <c r="BK28" s="103"/>
      <c r="BL28" s="103"/>
      <c r="BM28" s="103"/>
      <c r="BN28" s="103"/>
      <c r="BO28" s="103"/>
      <c r="BP28" s="103"/>
      <c r="BQ28" s="83"/>
      <c r="BR28" s="104">
        <v>35.0</v>
      </c>
      <c r="BS28" s="104">
        <v>35.0</v>
      </c>
      <c r="BT28" s="104">
        <v>15.0</v>
      </c>
      <c r="BU28" s="104">
        <v>15.0</v>
      </c>
      <c r="BV28" s="105" t="s">
        <v>947</v>
      </c>
      <c r="BW28" s="83"/>
      <c r="BX28" s="106" t="s">
        <v>233</v>
      </c>
      <c r="BY28" s="106" t="s">
        <v>775</v>
      </c>
      <c r="BZ28" s="106" t="s">
        <v>948</v>
      </c>
      <c r="CA28" s="106" t="s">
        <v>949</v>
      </c>
      <c r="CB28" s="106" t="s">
        <v>950</v>
      </c>
      <c r="CC28" s="106" t="s">
        <v>779</v>
      </c>
      <c r="CD28" s="122" t="s">
        <v>951</v>
      </c>
      <c r="CE28" s="123" t="s">
        <v>952</v>
      </c>
      <c r="CF28" s="123" t="s">
        <v>953</v>
      </c>
      <c r="CG28" s="109" t="s">
        <v>205</v>
      </c>
      <c r="CH28" s="109" t="s">
        <v>380</v>
      </c>
      <c r="CI28" s="109" t="s">
        <v>954</v>
      </c>
      <c r="CJ28" s="83"/>
      <c r="CK28" s="111" t="s">
        <v>955</v>
      </c>
      <c r="CL28" s="112" t="s">
        <v>515</v>
      </c>
      <c r="CM28" s="112" t="s">
        <v>516</v>
      </c>
      <c r="CN28" s="112" t="s">
        <v>518</v>
      </c>
      <c r="CO28" s="112" t="s">
        <v>517</v>
      </c>
      <c r="CP28" s="112"/>
      <c r="CQ28" s="112"/>
      <c r="CR28" s="112">
        <v>25.0</v>
      </c>
      <c r="CS28" s="112">
        <v>101.0</v>
      </c>
      <c r="CT28" s="112">
        <v>185.0</v>
      </c>
      <c r="CU28" s="112">
        <v>269.0</v>
      </c>
      <c r="CV28" s="112">
        <v>353.0</v>
      </c>
      <c r="CW28" s="112">
        <v>437.0</v>
      </c>
      <c r="CX28" s="112" t="s">
        <v>112</v>
      </c>
      <c r="CY28" s="112">
        <v>6.0</v>
      </c>
      <c r="CZ28" s="112">
        <v>17.0</v>
      </c>
      <c r="DA28" s="112">
        <v>29.0</v>
      </c>
      <c r="DB28" s="112">
        <v>41.0</v>
      </c>
      <c r="DC28" s="112">
        <v>53.0</v>
      </c>
      <c r="DD28" s="112">
        <v>65.0</v>
      </c>
      <c r="DE28" s="112" t="s">
        <v>115</v>
      </c>
      <c r="DF28" s="112" t="s">
        <v>956</v>
      </c>
      <c r="DG28" s="112" t="s">
        <v>957</v>
      </c>
      <c r="DH28" s="112" t="s">
        <v>958</v>
      </c>
      <c r="DI28" s="112" t="s">
        <v>959</v>
      </c>
      <c r="DJ28" s="112" t="s">
        <v>960</v>
      </c>
      <c r="DK28" s="112"/>
      <c r="DL28" s="113" t="s">
        <v>961</v>
      </c>
      <c r="DM28" s="114" t="s">
        <v>962</v>
      </c>
      <c r="DN28" s="114">
        <v>3.0</v>
      </c>
      <c r="DO28" s="114" t="s">
        <v>273</v>
      </c>
      <c r="DP28" s="114" t="s">
        <v>246</v>
      </c>
      <c r="DQ28" s="115" t="s">
        <v>963</v>
      </c>
      <c r="DR28" s="124" t="s">
        <v>206</v>
      </c>
      <c r="DS28" s="124" t="s">
        <v>383</v>
      </c>
      <c r="DT28" s="124" t="s">
        <v>275</v>
      </c>
      <c r="DU28" s="124" t="s">
        <v>209</v>
      </c>
      <c r="DV28" s="124" t="s">
        <v>210</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964</v>
      </c>
      <c r="B29" s="69" t="s">
        <v>212</v>
      </c>
      <c r="C29" s="80" t="s">
        <v>965</v>
      </c>
      <c r="D29" s="81" t="s">
        <v>966</v>
      </c>
      <c r="E29" s="82" t="s">
        <v>179</v>
      </c>
      <c r="F29" s="82" t="s">
        <v>179</v>
      </c>
      <c r="G29" s="82" t="s">
        <v>967</v>
      </c>
      <c r="H29" s="82" t="s">
        <v>968</v>
      </c>
      <c r="I29" s="82" t="s">
        <v>969</v>
      </c>
      <c r="J29" s="83"/>
      <c r="K29" s="84"/>
      <c r="L29" s="85" t="s">
        <v>184</v>
      </c>
      <c r="M29" s="84"/>
      <c r="N29" s="84"/>
      <c r="O29" s="85" t="s">
        <v>184</v>
      </c>
      <c r="P29" s="84"/>
      <c r="Q29" s="142" t="s">
        <v>184</v>
      </c>
      <c r="R29" s="85"/>
      <c r="S29" s="85"/>
      <c r="T29" s="85"/>
      <c r="U29" s="85"/>
      <c r="V29" s="142"/>
      <c r="W29" s="87"/>
      <c r="X29" s="88" t="s">
        <v>393</v>
      </c>
      <c r="Y29" s="89" t="s">
        <v>970</v>
      </c>
      <c r="Z29" s="89" t="s">
        <v>971</v>
      </c>
      <c r="AA29" s="90"/>
      <c r="AB29" s="91" t="s">
        <v>188</v>
      </c>
      <c r="AC29" s="92" t="s">
        <v>946</v>
      </c>
      <c r="AD29" s="93" t="s">
        <v>972</v>
      </c>
      <c r="AE29" s="92" t="s">
        <v>973</v>
      </c>
      <c r="AF29" s="92" t="s">
        <v>290</v>
      </c>
      <c r="AG29" s="92" t="s">
        <v>974</v>
      </c>
      <c r="AH29" s="92" t="s">
        <v>320</v>
      </c>
      <c r="AI29" s="94"/>
      <c r="AJ29" s="94"/>
      <c r="AK29" s="94"/>
      <c r="AL29" s="94"/>
      <c r="AM29" s="94"/>
      <c r="AN29" s="94"/>
      <c r="AO29" s="95"/>
      <c r="AP29" s="96" t="s">
        <v>197</v>
      </c>
      <c r="AQ29" s="97" t="s">
        <v>396</v>
      </c>
      <c r="AR29" s="98" t="s">
        <v>397</v>
      </c>
      <c r="AS29" s="97" t="s">
        <v>975</v>
      </c>
      <c r="AT29" s="97" t="s">
        <v>371</v>
      </c>
      <c r="AU29" s="97" t="s">
        <v>976</v>
      </c>
      <c r="AV29" s="97" t="s">
        <v>366</v>
      </c>
      <c r="AW29" s="94"/>
      <c r="AX29" s="94"/>
      <c r="AY29" s="94"/>
      <c r="AZ29" s="94"/>
      <c r="BA29" s="94"/>
      <c r="BB29" s="94"/>
      <c r="BC29" s="99"/>
      <c r="BD29" s="100" t="s">
        <v>547</v>
      </c>
      <c r="BE29" s="145" t="s">
        <v>977</v>
      </c>
      <c r="BF29" s="102"/>
      <c r="BG29" s="101"/>
      <c r="BH29" s="101"/>
      <c r="BI29" s="101"/>
      <c r="BJ29" s="101"/>
      <c r="BK29" s="103"/>
      <c r="BL29" s="103"/>
      <c r="BM29" s="103"/>
      <c r="BN29" s="103"/>
      <c r="BO29" s="103"/>
      <c r="BP29" s="103"/>
      <c r="BQ29" s="83"/>
      <c r="BR29" s="104">
        <v>20.0</v>
      </c>
      <c r="BS29" s="104">
        <v>25.0</v>
      </c>
      <c r="BT29" s="104">
        <v>35.0</v>
      </c>
      <c r="BU29" s="104">
        <v>20.0</v>
      </c>
      <c r="BV29" s="105" t="s">
        <v>978</v>
      </c>
      <c r="BW29" s="83"/>
      <c r="BX29" s="106" t="s">
        <v>200</v>
      </c>
      <c r="BY29" s="106" t="s">
        <v>201</v>
      </c>
      <c r="BZ29" s="106" t="s">
        <v>373</v>
      </c>
      <c r="CA29" s="106" t="s">
        <v>179</v>
      </c>
      <c r="CB29" s="106" t="s">
        <v>979</v>
      </c>
      <c r="CC29" s="106" t="s">
        <v>208</v>
      </c>
      <c r="CD29" s="147"/>
      <c r="CE29" s="123"/>
      <c r="CF29" s="123"/>
      <c r="CG29" s="109" t="s">
        <v>558</v>
      </c>
      <c r="CH29" s="109"/>
      <c r="CI29" s="110"/>
      <c r="CJ29" s="83"/>
      <c r="CK29" s="111" t="s">
        <v>980</v>
      </c>
      <c r="CL29" s="112" t="s">
        <v>560</v>
      </c>
      <c r="CM29" s="112" t="s">
        <v>516</v>
      </c>
      <c r="CN29" s="112" t="s">
        <v>518</v>
      </c>
      <c r="CO29" s="112"/>
      <c r="CP29" s="112"/>
      <c r="CQ29" s="112"/>
      <c r="CR29" s="112">
        <v>34.0</v>
      </c>
      <c r="CS29" s="112">
        <v>135.0</v>
      </c>
      <c r="CT29" s="112">
        <v>247.0</v>
      </c>
      <c r="CU29" s="112">
        <v>359.0</v>
      </c>
      <c r="CV29" s="112">
        <v>471.0</v>
      </c>
      <c r="CW29" s="112">
        <v>583.0</v>
      </c>
      <c r="CX29" s="112" t="s">
        <v>112</v>
      </c>
      <c r="CY29" s="112">
        <v>4.0</v>
      </c>
      <c r="CZ29" s="112">
        <v>12.0</v>
      </c>
      <c r="DA29" s="112">
        <v>21.0</v>
      </c>
      <c r="DB29" s="112">
        <v>30.0</v>
      </c>
      <c r="DC29" s="112">
        <v>39.0</v>
      </c>
      <c r="DD29" s="112">
        <v>48.0</v>
      </c>
      <c r="DE29" s="112" t="s">
        <v>116</v>
      </c>
      <c r="DF29" s="112" t="s">
        <v>981</v>
      </c>
      <c r="DG29" s="112" t="s">
        <v>982</v>
      </c>
      <c r="DH29" s="112" t="s">
        <v>983</v>
      </c>
      <c r="DI29" s="112" t="s">
        <v>984</v>
      </c>
      <c r="DJ29" s="112" t="s">
        <v>985</v>
      </c>
      <c r="DK29" s="112"/>
      <c r="DL29" s="113" t="s">
        <v>986</v>
      </c>
      <c r="DM29" s="114" t="s">
        <v>987</v>
      </c>
      <c r="DN29" s="114">
        <v>5.0</v>
      </c>
      <c r="DO29" s="114" t="s">
        <v>273</v>
      </c>
      <c r="DP29" s="114" t="s">
        <v>988</v>
      </c>
      <c r="DQ29" s="115" t="s">
        <v>989</v>
      </c>
      <c r="DR29" s="116" t="s">
        <v>206</v>
      </c>
      <c r="DS29" s="116" t="s">
        <v>383</v>
      </c>
      <c r="DT29" s="116" t="s">
        <v>384</v>
      </c>
      <c r="DU29" s="116" t="s">
        <v>209</v>
      </c>
      <c r="DV29" s="116" t="s">
        <v>210</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779</v>
      </c>
      <c r="B30" s="69" t="s">
        <v>212</v>
      </c>
      <c r="C30" s="80" t="s">
        <v>990</v>
      </c>
      <c r="D30" s="81" t="s">
        <v>991</v>
      </c>
      <c r="E30" s="82" t="s">
        <v>179</v>
      </c>
      <c r="F30" s="82" t="s">
        <v>179</v>
      </c>
      <c r="G30" s="82" t="s">
        <v>992</v>
      </c>
      <c r="H30" s="82" t="s">
        <v>993</v>
      </c>
      <c r="I30" s="82" t="s">
        <v>994</v>
      </c>
      <c r="J30" s="83"/>
      <c r="K30" s="84"/>
      <c r="L30" s="84"/>
      <c r="M30" s="84"/>
      <c r="N30" s="84"/>
      <c r="O30" s="84"/>
      <c r="P30" s="84"/>
      <c r="Q30" s="142" t="s">
        <v>535</v>
      </c>
      <c r="R30" s="85"/>
      <c r="S30" s="85"/>
      <c r="T30" s="85" t="s">
        <v>184</v>
      </c>
      <c r="U30" s="85"/>
      <c r="V30" s="142"/>
      <c r="W30" s="87"/>
      <c r="X30" s="88" t="s">
        <v>282</v>
      </c>
      <c r="Y30" s="153" t="s">
        <v>995</v>
      </c>
      <c r="Z30" s="89" t="s">
        <v>226</v>
      </c>
      <c r="AA30" s="90"/>
      <c r="AB30" s="91" t="s">
        <v>996</v>
      </c>
      <c r="AC30" s="92" t="s">
        <v>997</v>
      </c>
      <c r="AD30" s="93" t="s">
        <v>998</v>
      </c>
      <c r="AE30" s="92" t="s">
        <v>999</v>
      </c>
      <c r="AF30" s="92" t="s">
        <v>295</v>
      </c>
      <c r="AG30" s="92" t="s">
        <v>230</v>
      </c>
      <c r="AH30" s="92" t="s">
        <v>224</v>
      </c>
      <c r="AI30" s="94">
        <v>4422.0</v>
      </c>
      <c r="AJ30" s="94">
        <v>261.0</v>
      </c>
      <c r="AK30" s="94">
        <v>371.0</v>
      </c>
      <c r="AL30" s="94">
        <v>287.0</v>
      </c>
      <c r="AM30" s="94">
        <v>359.0</v>
      </c>
      <c r="AN30" s="94">
        <v>87.0</v>
      </c>
      <c r="AO30" s="95"/>
      <c r="AP30" s="96" t="s">
        <v>1000</v>
      </c>
      <c r="AQ30" s="97" t="s">
        <v>289</v>
      </c>
      <c r="AR30" s="98" t="s">
        <v>1001</v>
      </c>
      <c r="AS30" s="144" t="s">
        <v>1002</v>
      </c>
      <c r="AT30" s="97" t="s">
        <v>231</v>
      </c>
      <c r="AU30" s="144" t="s">
        <v>1003</v>
      </c>
      <c r="AV30" s="97" t="s">
        <v>320</v>
      </c>
      <c r="AW30" s="94">
        <v>3839.0</v>
      </c>
      <c r="AX30" s="94">
        <v>261.0</v>
      </c>
      <c r="AY30" s="94">
        <v>371.0</v>
      </c>
      <c r="AZ30" s="94">
        <v>269.0</v>
      </c>
      <c r="BA30" s="94">
        <v>349.0</v>
      </c>
      <c r="BB30" s="94">
        <v>87.0</v>
      </c>
      <c r="BC30" s="99"/>
      <c r="BD30" s="100" t="s">
        <v>725</v>
      </c>
      <c r="BE30" s="101" t="s">
        <v>1004</v>
      </c>
      <c r="BF30" s="102"/>
      <c r="BG30" s="101"/>
      <c r="BH30" s="101"/>
      <c r="BI30" s="101"/>
      <c r="BJ30" s="101"/>
      <c r="BK30" s="103"/>
      <c r="BL30" s="103"/>
      <c r="BM30" s="103"/>
      <c r="BN30" s="103"/>
      <c r="BO30" s="103"/>
      <c r="BP30" s="103"/>
      <c r="BQ30" s="83"/>
      <c r="BR30" s="104">
        <v>40.0</v>
      </c>
      <c r="BS30" s="104">
        <v>10.0</v>
      </c>
      <c r="BT30" s="104">
        <v>10.0</v>
      </c>
      <c r="BU30" s="104">
        <v>40.0</v>
      </c>
      <c r="BV30" s="105" t="s">
        <v>1005</v>
      </c>
      <c r="BW30" s="83"/>
      <c r="BX30" s="106" t="s">
        <v>200</v>
      </c>
      <c r="BY30" s="106" t="s">
        <v>1006</v>
      </c>
      <c r="BZ30" s="106" t="s">
        <v>1007</v>
      </c>
      <c r="CA30" s="106" t="s">
        <v>673</v>
      </c>
      <c r="CB30" s="106" t="s">
        <v>1008</v>
      </c>
      <c r="CC30" s="106" t="s">
        <v>1009</v>
      </c>
      <c r="CD30" s="122" t="s">
        <v>1010</v>
      </c>
      <c r="CE30" s="123" t="s">
        <v>1011</v>
      </c>
      <c r="CF30" s="123" t="s">
        <v>1012</v>
      </c>
      <c r="CG30" s="109" t="s">
        <v>558</v>
      </c>
      <c r="CH30" s="109" t="s">
        <v>243</v>
      </c>
      <c r="CI30" s="110"/>
      <c r="CJ30" s="83"/>
      <c r="CK30" s="111" t="s">
        <v>1013</v>
      </c>
      <c r="CL30" s="112" t="s">
        <v>515</v>
      </c>
      <c r="CM30" s="112" t="s">
        <v>675</v>
      </c>
      <c r="CN30" s="112" t="s">
        <v>282</v>
      </c>
      <c r="CO30" s="112" t="s">
        <v>1014</v>
      </c>
      <c r="CP30" s="112"/>
      <c r="CQ30" s="112"/>
      <c r="CR30" s="112">
        <v>34.0</v>
      </c>
      <c r="CS30" s="112">
        <v>135.0</v>
      </c>
      <c r="CT30" s="112">
        <v>247.0</v>
      </c>
      <c r="CU30" s="112">
        <v>359.0</v>
      </c>
      <c r="CV30" s="112">
        <v>471.0</v>
      </c>
      <c r="CW30" s="112">
        <v>583.0</v>
      </c>
      <c r="CX30" s="112" t="s">
        <v>112</v>
      </c>
      <c r="CY30" s="112">
        <v>5.0</v>
      </c>
      <c r="CZ30" s="112">
        <v>14.0</v>
      </c>
      <c r="DA30" s="112">
        <v>24.0</v>
      </c>
      <c r="DB30" s="112">
        <v>34.0</v>
      </c>
      <c r="DC30" s="112">
        <v>44.0</v>
      </c>
      <c r="DD30" s="112">
        <v>54.0</v>
      </c>
      <c r="DE30" s="112" t="s">
        <v>115</v>
      </c>
      <c r="DF30" s="112" t="s">
        <v>1015</v>
      </c>
      <c r="DG30" s="112" t="s">
        <v>1016</v>
      </c>
      <c r="DH30" s="112" t="s">
        <v>1017</v>
      </c>
      <c r="DI30" s="112" t="s">
        <v>1018</v>
      </c>
      <c r="DJ30" s="112" t="s">
        <v>1019</v>
      </c>
      <c r="DK30" s="112"/>
      <c r="DL30" s="113" t="s">
        <v>1020</v>
      </c>
      <c r="DM30" s="114" t="s">
        <v>590</v>
      </c>
      <c r="DN30" s="114" t="s">
        <v>179</v>
      </c>
      <c r="DO30" s="114" t="s">
        <v>273</v>
      </c>
      <c r="DP30" s="114">
        <v>5.0</v>
      </c>
      <c r="DQ30" s="115" t="s">
        <v>1021</v>
      </c>
      <c r="DR30" s="124" t="s">
        <v>248</v>
      </c>
      <c r="DS30" s="124" t="s">
        <v>249</v>
      </c>
      <c r="DT30" s="124" t="s">
        <v>249</v>
      </c>
      <c r="DU30" s="124" t="s">
        <v>250</v>
      </c>
      <c r="DV30" s="124" t="s">
        <v>251</v>
      </c>
      <c r="DW30" s="148" t="s">
        <v>1022</v>
      </c>
      <c r="DX30" s="148" t="s">
        <v>1023</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745</v>
      </c>
      <c r="B31" s="69" t="s">
        <v>212</v>
      </c>
      <c r="C31" s="80" t="s">
        <v>1024</v>
      </c>
      <c r="D31" s="81" t="s">
        <v>1025</v>
      </c>
      <c r="E31" s="82" t="s">
        <v>179</v>
      </c>
      <c r="F31" s="82" t="s">
        <v>179</v>
      </c>
      <c r="G31" s="82" t="s">
        <v>1026</v>
      </c>
      <c r="H31" s="82" t="s">
        <v>1027</v>
      </c>
      <c r="I31" s="82" t="s">
        <v>1028</v>
      </c>
      <c r="J31" s="83"/>
      <c r="K31" s="84"/>
      <c r="L31" s="85"/>
      <c r="M31" s="84"/>
      <c r="N31" s="85"/>
      <c r="O31" s="84"/>
      <c r="P31" s="84"/>
      <c r="Q31" s="86"/>
      <c r="R31" s="85" t="s">
        <v>184</v>
      </c>
      <c r="S31" s="85" t="s">
        <v>184</v>
      </c>
      <c r="T31" s="85"/>
      <c r="U31" s="85"/>
      <c r="V31" s="142"/>
      <c r="W31" s="87"/>
      <c r="X31" s="88" t="s">
        <v>848</v>
      </c>
      <c r="Y31" s="89" t="s">
        <v>603</v>
      </c>
      <c r="Z31" s="89" t="s">
        <v>667</v>
      </c>
      <c r="AA31" s="90"/>
      <c r="AB31" s="91" t="s">
        <v>500</v>
      </c>
      <c r="AC31" s="92" t="s">
        <v>195</v>
      </c>
      <c r="AD31" s="93" t="s">
        <v>1029</v>
      </c>
      <c r="AE31" s="92" t="s">
        <v>1030</v>
      </c>
      <c r="AF31" s="92" t="s">
        <v>194</v>
      </c>
      <c r="AG31" s="92" t="s">
        <v>504</v>
      </c>
      <c r="AH31" s="92" t="s">
        <v>507</v>
      </c>
      <c r="AI31" s="94"/>
      <c r="AJ31" s="94"/>
      <c r="AK31" s="94"/>
      <c r="AL31" s="94"/>
      <c r="AM31" s="94"/>
      <c r="AN31" s="94"/>
      <c r="AO31" s="95"/>
      <c r="AP31" s="96" t="s">
        <v>547</v>
      </c>
      <c r="AQ31" s="97" t="s">
        <v>1031</v>
      </c>
      <c r="AR31" s="98" t="s">
        <v>852</v>
      </c>
      <c r="AS31" s="97" t="s">
        <v>1032</v>
      </c>
      <c r="AT31" s="97" t="s">
        <v>366</v>
      </c>
      <c r="AU31" s="144" t="s">
        <v>1033</v>
      </c>
      <c r="AV31" s="97" t="s">
        <v>1034</v>
      </c>
      <c r="AW31" s="94"/>
      <c r="AX31" s="94"/>
      <c r="AY31" s="94"/>
      <c r="AZ31" s="94"/>
      <c r="BA31" s="94"/>
      <c r="BB31" s="94"/>
      <c r="BC31" s="99"/>
      <c r="BD31" s="100" t="s">
        <v>407</v>
      </c>
      <c r="BE31" s="101" t="s">
        <v>434</v>
      </c>
      <c r="BF31" s="102"/>
      <c r="BG31" s="101"/>
      <c r="BH31" s="101"/>
      <c r="BI31" s="101"/>
      <c r="BJ31" s="101"/>
      <c r="BK31" s="103"/>
      <c r="BL31" s="103"/>
      <c r="BM31" s="103"/>
      <c r="BN31" s="103"/>
      <c r="BO31" s="103"/>
      <c r="BP31" s="103"/>
      <c r="BQ31" s="83"/>
      <c r="BR31" s="104">
        <v>15.0</v>
      </c>
      <c r="BS31" s="104">
        <v>35.0</v>
      </c>
      <c r="BT31" s="104">
        <v>35.0</v>
      </c>
      <c r="BU31" s="104">
        <v>15.0</v>
      </c>
      <c r="BV31" s="105" t="s">
        <v>1035</v>
      </c>
      <c r="BW31" s="83"/>
      <c r="BX31" s="106" t="s">
        <v>233</v>
      </c>
      <c r="BY31" s="106" t="s">
        <v>201</v>
      </c>
      <c r="BZ31" s="106" t="s">
        <v>1036</v>
      </c>
      <c r="CA31" s="106" t="s">
        <v>1037</v>
      </c>
      <c r="CB31" s="106" t="s">
        <v>1038</v>
      </c>
      <c r="CC31" s="106" t="s">
        <v>1039</v>
      </c>
      <c r="CD31" s="122" t="s">
        <v>1040</v>
      </c>
      <c r="CE31" s="123" t="s">
        <v>1041</v>
      </c>
      <c r="CF31" s="123" t="s">
        <v>1042</v>
      </c>
      <c r="CG31" s="109"/>
      <c r="CH31" s="109"/>
      <c r="CI31" s="110"/>
      <c r="CJ31" s="83"/>
      <c r="CK31" s="111" t="s">
        <v>1043</v>
      </c>
      <c r="CL31" s="112" t="s">
        <v>515</v>
      </c>
      <c r="CM31" s="112" t="s">
        <v>516</v>
      </c>
      <c r="CN31" s="112" t="s">
        <v>517</v>
      </c>
      <c r="CO31" s="112" t="s">
        <v>339</v>
      </c>
      <c r="CP31" s="112" t="s">
        <v>1044</v>
      </c>
      <c r="CQ31" s="112"/>
      <c r="CR31" s="112">
        <v>25.0</v>
      </c>
      <c r="CS31" s="112">
        <v>101.0</v>
      </c>
      <c r="CT31" s="112">
        <v>185.0</v>
      </c>
      <c r="CU31" s="112">
        <v>269.0</v>
      </c>
      <c r="CV31" s="112">
        <v>353.0</v>
      </c>
      <c r="CW31" s="112">
        <v>437.0</v>
      </c>
      <c r="CX31" s="112" t="s">
        <v>112</v>
      </c>
      <c r="CY31" s="112">
        <v>6.0</v>
      </c>
      <c r="CZ31" s="112">
        <v>17.0</v>
      </c>
      <c r="DA31" s="112">
        <v>29.0</v>
      </c>
      <c r="DB31" s="112">
        <v>41.0</v>
      </c>
      <c r="DC31" s="112">
        <v>53.0</v>
      </c>
      <c r="DD31" s="112">
        <v>65.0</v>
      </c>
      <c r="DE31" s="112" t="s">
        <v>115</v>
      </c>
      <c r="DF31" s="112" t="s">
        <v>1045</v>
      </c>
      <c r="DG31" s="112" t="s">
        <v>1046</v>
      </c>
      <c r="DH31" s="112" t="s">
        <v>1047</v>
      </c>
      <c r="DI31" s="112" t="s">
        <v>1048</v>
      </c>
      <c r="DJ31" s="112" t="s">
        <v>1049</v>
      </c>
      <c r="DK31" s="112"/>
      <c r="DL31" s="113" t="s">
        <v>1050</v>
      </c>
      <c r="DM31" s="114" t="s">
        <v>569</v>
      </c>
      <c r="DN31" s="114">
        <v>5.0</v>
      </c>
      <c r="DO31" s="114">
        <v>2.0</v>
      </c>
      <c r="DP31" s="114" t="s">
        <v>347</v>
      </c>
      <c r="DQ31" s="115" t="s">
        <v>1051</v>
      </c>
      <c r="DR31" s="116" t="s">
        <v>206</v>
      </c>
      <c r="DS31" s="116" t="s">
        <v>383</v>
      </c>
      <c r="DT31" s="116" t="s">
        <v>208</v>
      </c>
      <c r="DU31" s="116" t="s">
        <v>209</v>
      </c>
      <c r="DV31" s="116" t="s">
        <v>210</v>
      </c>
      <c r="DW31" s="116" t="s">
        <v>1052</v>
      </c>
      <c r="DX31" s="139" t="s">
        <v>1053</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1054</v>
      </c>
      <c r="B32" s="69" t="s">
        <v>212</v>
      </c>
      <c r="C32" s="80" t="s">
        <v>1055</v>
      </c>
      <c r="D32" s="81" t="s">
        <v>1056</v>
      </c>
      <c r="E32" s="82"/>
      <c r="F32" s="82"/>
      <c r="G32" s="82"/>
      <c r="H32" s="82"/>
      <c r="I32" s="82"/>
      <c r="J32" s="83"/>
      <c r="K32" s="84"/>
      <c r="L32" s="85" t="s">
        <v>184</v>
      </c>
      <c r="M32" s="84"/>
      <c r="N32" s="85"/>
      <c r="O32" s="121" t="s">
        <v>184</v>
      </c>
      <c r="P32" s="121" t="s">
        <v>184</v>
      </c>
      <c r="Q32" s="86"/>
      <c r="R32" s="85"/>
      <c r="S32" s="85"/>
      <c r="T32" s="85"/>
      <c r="U32" s="85"/>
      <c r="V32" s="142"/>
      <c r="W32" s="87"/>
      <c r="X32" s="88" t="s">
        <v>848</v>
      </c>
      <c r="Y32" s="89" t="s">
        <v>638</v>
      </c>
      <c r="Z32" s="89" t="s">
        <v>696</v>
      </c>
      <c r="AA32" s="90"/>
      <c r="AB32" s="91" t="s">
        <v>1057</v>
      </c>
      <c r="AC32" s="92" t="s">
        <v>1058</v>
      </c>
      <c r="AD32" s="93" t="s">
        <v>1059</v>
      </c>
      <c r="AE32" s="92" t="s">
        <v>1060</v>
      </c>
      <c r="AF32" s="92" t="s">
        <v>196</v>
      </c>
      <c r="AG32" s="92" t="s">
        <v>641</v>
      </c>
      <c r="AH32" s="92" t="s">
        <v>366</v>
      </c>
      <c r="AI32" s="94"/>
      <c r="AJ32" s="94"/>
      <c r="AK32" s="94"/>
      <c r="AL32" s="94"/>
      <c r="AM32" s="94"/>
      <c r="AN32" s="94"/>
      <c r="AO32" s="95"/>
      <c r="AP32" s="96"/>
      <c r="AQ32" s="97"/>
      <c r="AR32" s="98"/>
      <c r="AS32" s="97"/>
      <c r="AT32" s="97"/>
      <c r="AU32" s="144"/>
      <c r="AV32" s="97"/>
      <c r="AW32" s="94"/>
      <c r="AX32" s="94"/>
      <c r="AY32" s="94"/>
      <c r="AZ32" s="94"/>
      <c r="BA32" s="94"/>
      <c r="BB32" s="94"/>
      <c r="BC32" s="99"/>
      <c r="BD32" s="100" t="s">
        <v>1061</v>
      </c>
      <c r="BE32" s="101" t="s">
        <v>850</v>
      </c>
      <c r="BF32" s="102" t="s">
        <v>1062</v>
      </c>
      <c r="BG32" s="101" t="s">
        <v>326</v>
      </c>
      <c r="BH32" s="101" t="s">
        <v>325</v>
      </c>
      <c r="BI32" s="101" t="s">
        <v>1063</v>
      </c>
      <c r="BJ32" s="101" t="s">
        <v>585</v>
      </c>
      <c r="BK32" s="103"/>
      <c r="BL32" s="103"/>
      <c r="BM32" s="103"/>
      <c r="BN32" s="103"/>
      <c r="BO32" s="103"/>
      <c r="BP32" s="103"/>
      <c r="BQ32" s="83"/>
      <c r="BR32" s="104">
        <v>35.0</v>
      </c>
      <c r="BS32" s="104">
        <v>35.0</v>
      </c>
      <c r="BT32" s="104">
        <v>20.0</v>
      </c>
      <c r="BU32" s="104">
        <v>10.0</v>
      </c>
      <c r="BV32" s="105" t="s">
        <v>1064</v>
      </c>
      <c r="BW32" s="83"/>
      <c r="BX32" s="106" t="s">
        <v>233</v>
      </c>
      <c r="BY32" s="106" t="s">
        <v>1065</v>
      </c>
      <c r="BZ32" s="106" t="s">
        <v>1066</v>
      </c>
      <c r="CA32" s="106" t="s">
        <v>1067</v>
      </c>
      <c r="CB32" s="106" t="s">
        <v>1068</v>
      </c>
      <c r="CC32" s="106" t="s">
        <v>1069</v>
      </c>
      <c r="CD32" s="122" t="s">
        <v>1070</v>
      </c>
      <c r="CE32" s="123" t="s">
        <v>1071</v>
      </c>
      <c r="CF32" s="123" t="s">
        <v>1072</v>
      </c>
      <c r="CG32" s="109"/>
      <c r="CH32" s="109"/>
      <c r="CI32" s="110"/>
      <c r="CJ32" s="83"/>
      <c r="CK32" s="111" t="s">
        <v>1073</v>
      </c>
      <c r="CL32" s="112" t="s">
        <v>560</v>
      </c>
      <c r="CM32" s="112" t="s">
        <v>516</v>
      </c>
      <c r="CN32" s="112" t="s">
        <v>339</v>
      </c>
      <c r="CO32" s="112"/>
      <c r="CP32" s="112"/>
      <c r="CQ32" s="112"/>
      <c r="CR32" s="112">
        <v>34.0</v>
      </c>
      <c r="CS32" s="112">
        <v>135.0</v>
      </c>
      <c r="CT32" s="112">
        <v>247.0</v>
      </c>
      <c r="CU32" s="112">
        <v>359.0</v>
      </c>
      <c r="CV32" s="112">
        <v>471.0</v>
      </c>
      <c r="CW32" s="112">
        <v>583.0</v>
      </c>
      <c r="CX32" s="112" t="s">
        <v>112</v>
      </c>
      <c r="CY32" s="112">
        <v>4.0</v>
      </c>
      <c r="CZ32" s="112">
        <v>12.0</v>
      </c>
      <c r="DA32" s="112">
        <v>21.0</v>
      </c>
      <c r="DB32" s="112">
        <v>30.0</v>
      </c>
      <c r="DC32" s="112">
        <v>39.0</v>
      </c>
      <c r="DD32" s="112">
        <v>48.0</v>
      </c>
      <c r="DE32" s="112" t="s">
        <v>116</v>
      </c>
      <c r="DF32" s="112" t="s">
        <v>1074</v>
      </c>
      <c r="DG32" s="112" t="s">
        <v>1075</v>
      </c>
      <c r="DH32" s="112" t="s">
        <v>1076</v>
      </c>
      <c r="DI32" s="112" t="s">
        <v>1077</v>
      </c>
      <c r="DJ32" s="112" t="s">
        <v>1078</v>
      </c>
      <c r="DK32" s="112"/>
      <c r="DL32" s="113" t="s">
        <v>1079</v>
      </c>
      <c r="DM32" s="114" t="s">
        <v>569</v>
      </c>
      <c r="DN32" s="114">
        <v>6.0</v>
      </c>
      <c r="DO32" s="114">
        <v>2.0</v>
      </c>
      <c r="DP32" s="114">
        <v>3.0</v>
      </c>
      <c r="DQ32" s="115" t="s">
        <v>1080</v>
      </c>
      <c r="DR32" s="124" t="s">
        <v>206</v>
      </c>
      <c r="DS32" s="124" t="s">
        <v>383</v>
      </c>
      <c r="DT32" s="124" t="s">
        <v>208</v>
      </c>
      <c r="DU32" s="124" t="s">
        <v>209</v>
      </c>
      <c r="DV32" s="124" t="s">
        <v>210</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203</v>
      </c>
      <c r="B33" s="69" t="s">
        <v>212</v>
      </c>
      <c r="C33" s="80" t="s">
        <v>1081</v>
      </c>
      <c r="D33" s="81" t="s">
        <v>1082</v>
      </c>
      <c r="E33" s="82" t="s">
        <v>179</v>
      </c>
      <c r="F33" s="82" t="s">
        <v>179</v>
      </c>
      <c r="G33" s="82" t="s">
        <v>1083</v>
      </c>
      <c r="H33" s="82" t="s">
        <v>1084</v>
      </c>
      <c r="I33" s="82" t="s">
        <v>1085</v>
      </c>
      <c r="J33" s="83"/>
      <c r="K33" s="84"/>
      <c r="L33" s="85" t="s">
        <v>184</v>
      </c>
      <c r="M33" s="84"/>
      <c r="N33" s="85" t="s">
        <v>184</v>
      </c>
      <c r="O33" s="84"/>
      <c r="P33" s="84"/>
      <c r="Q33" s="86"/>
      <c r="R33" s="85" t="s">
        <v>184</v>
      </c>
      <c r="S33" s="85"/>
      <c r="T33" s="85"/>
      <c r="U33" s="85"/>
      <c r="V33" s="142"/>
      <c r="W33" s="87"/>
      <c r="X33" s="88" t="s">
        <v>536</v>
      </c>
      <c r="Y33" s="89" t="s">
        <v>690</v>
      </c>
      <c r="Z33" s="89" t="s">
        <v>1086</v>
      </c>
      <c r="AA33" s="90"/>
      <c r="AB33" s="91" t="s">
        <v>1087</v>
      </c>
      <c r="AC33" s="92" t="s">
        <v>404</v>
      </c>
      <c r="AD33" s="93"/>
      <c r="AE33" s="92"/>
      <c r="AF33" s="92"/>
      <c r="AG33" s="92"/>
      <c r="AH33" s="92"/>
      <c r="AI33" s="94"/>
      <c r="AJ33" s="94"/>
      <c r="AK33" s="94"/>
      <c r="AL33" s="94"/>
      <c r="AM33" s="94"/>
      <c r="AN33" s="94"/>
      <c r="AO33" s="95"/>
      <c r="AP33" s="96" t="s">
        <v>541</v>
      </c>
      <c r="AQ33" s="97" t="s">
        <v>193</v>
      </c>
      <c r="AR33" s="98" t="s">
        <v>543</v>
      </c>
      <c r="AS33" s="97" t="s">
        <v>768</v>
      </c>
      <c r="AT33" s="97" t="s">
        <v>545</v>
      </c>
      <c r="AU33" s="144" t="s">
        <v>1088</v>
      </c>
      <c r="AV33" s="97" t="s">
        <v>196</v>
      </c>
      <c r="AW33" s="94">
        <v>3489.0</v>
      </c>
      <c r="AX33" s="94">
        <v>558.0</v>
      </c>
      <c r="AY33" s="94">
        <v>197.0</v>
      </c>
      <c r="AZ33" s="94">
        <v>265.0</v>
      </c>
      <c r="BA33" s="94">
        <v>310.0</v>
      </c>
      <c r="BB33" s="94">
        <v>208.0</v>
      </c>
      <c r="BC33" s="99"/>
      <c r="BD33" s="100" t="s">
        <v>407</v>
      </c>
      <c r="BE33" s="101" t="s">
        <v>434</v>
      </c>
      <c r="BF33" s="102" t="s">
        <v>1089</v>
      </c>
      <c r="BG33" s="101" t="s">
        <v>1090</v>
      </c>
      <c r="BH33" s="101" t="s">
        <v>438</v>
      </c>
      <c r="BI33" s="101" t="s">
        <v>1091</v>
      </c>
      <c r="BJ33" s="101" t="s">
        <v>470</v>
      </c>
      <c r="BK33" s="103">
        <v>3489.0</v>
      </c>
      <c r="BL33" s="103">
        <v>504.0</v>
      </c>
      <c r="BM33" s="103">
        <v>216.0</v>
      </c>
      <c r="BN33" s="103">
        <v>254.0</v>
      </c>
      <c r="BO33" s="103">
        <v>259.0</v>
      </c>
      <c r="BP33" s="103">
        <v>309.0</v>
      </c>
      <c r="BQ33" s="83"/>
      <c r="BR33" s="104">
        <v>10.0</v>
      </c>
      <c r="BS33" s="104">
        <v>20.0</v>
      </c>
      <c r="BT33" s="104">
        <v>35.0</v>
      </c>
      <c r="BU33" s="104">
        <v>35.0</v>
      </c>
      <c r="BV33" s="105" t="s">
        <v>1092</v>
      </c>
      <c r="BW33" s="83"/>
      <c r="BX33" s="106" t="s">
        <v>373</v>
      </c>
      <c r="BY33" s="106" t="s">
        <v>201</v>
      </c>
      <c r="BZ33" s="106" t="s">
        <v>1093</v>
      </c>
      <c r="CA33" s="106" t="s">
        <v>1094</v>
      </c>
      <c r="CB33" s="106" t="s">
        <v>1095</v>
      </c>
      <c r="CC33" s="106" t="s">
        <v>671</v>
      </c>
      <c r="CD33" s="122" t="s">
        <v>1096</v>
      </c>
      <c r="CE33" s="123" t="s">
        <v>1097</v>
      </c>
      <c r="CF33" s="123" t="s">
        <v>1098</v>
      </c>
      <c r="CG33" s="109" t="s">
        <v>450</v>
      </c>
      <c r="CH33" s="109" t="s">
        <v>303</v>
      </c>
      <c r="CI33" s="110"/>
      <c r="CJ33" s="83"/>
      <c r="CK33" s="111" t="s">
        <v>1099</v>
      </c>
      <c r="CL33" s="112" t="s">
        <v>515</v>
      </c>
      <c r="CM33" s="112" t="s">
        <v>561</v>
      </c>
      <c r="CN33" s="112" t="s">
        <v>562</v>
      </c>
      <c r="CO33" s="112" t="s">
        <v>1044</v>
      </c>
      <c r="CP33" s="112" t="s">
        <v>482</v>
      </c>
      <c r="CQ33" s="112"/>
      <c r="CR33" s="112">
        <v>29.0</v>
      </c>
      <c r="CS33" s="112">
        <v>117.0</v>
      </c>
      <c r="CT33" s="112">
        <v>215.0</v>
      </c>
      <c r="CU33" s="112">
        <v>313.0</v>
      </c>
      <c r="CV33" s="112">
        <v>411.0</v>
      </c>
      <c r="CW33" s="112">
        <v>509.0</v>
      </c>
      <c r="CX33" s="112" t="s">
        <v>112</v>
      </c>
      <c r="CY33" s="112">
        <v>5.0</v>
      </c>
      <c r="CZ33" s="112">
        <v>15.0</v>
      </c>
      <c r="DA33" s="112">
        <v>26.0</v>
      </c>
      <c r="DB33" s="112">
        <v>37.0</v>
      </c>
      <c r="DC33" s="112">
        <v>48.0</v>
      </c>
      <c r="DD33" s="112">
        <v>59.0</v>
      </c>
      <c r="DE33" s="112" t="s">
        <v>115</v>
      </c>
      <c r="DF33" s="112" t="s">
        <v>1100</v>
      </c>
      <c r="DG33" s="112" t="s">
        <v>1101</v>
      </c>
      <c r="DH33" s="112" t="s">
        <v>1102</v>
      </c>
      <c r="DI33" s="112" t="s">
        <v>1103</v>
      </c>
      <c r="DJ33" s="112" t="s">
        <v>1104</v>
      </c>
      <c r="DK33" s="112"/>
      <c r="DL33" s="113" t="s">
        <v>1105</v>
      </c>
      <c r="DM33" s="114" t="s">
        <v>569</v>
      </c>
      <c r="DN33" s="114">
        <v>5.0</v>
      </c>
      <c r="DO33" s="114">
        <v>1.0</v>
      </c>
      <c r="DP33" s="114" t="s">
        <v>347</v>
      </c>
      <c r="DQ33" s="115" t="s">
        <v>1106</v>
      </c>
      <c r="DR33" s="116" t="s">
        <v>206</v>
      </c>
      <c r="DS33" s="116" t="s">
        <v>208</v>
      </c>
      <c r="DT33" s="116" t="s">
        <v>207</v>
      </c>
      <c r="DU33" s="139" t="s">
        <v>423</v>
      </c>
      <c r="DV33" s="139" t="s">
        <v>424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474</v>
      </c>
      <c r="B34" s="69" t="s">
        <v>386</v>
      </c>
      <c r="C34" s="80" t="s">
        <v>1107</v>
      </c>
      <c r="D34" s="81" t="s">
        <v>1108</v>
      </c>
      <c r="E34" s="82" t="s">
        <v>179</v>
      </c>
      <c r="F34" s="82" t="s">
        <v>1109</v>
      </c>
      <c r="G34" s="82" t="s">
        <v>1110</v>
      </c>
      <c r="H34" s="82" t="s">
        <v>1111</v>
      </c>
      <c r="I34" s="82" t="s">
        <v>1112</v>
      </c>
      <c r="J34" s="83"/>
      <c r="K34" s="85" t="s">
        <v>184</v>
      </c>
      <c r="L34" s="85" t="s">
        <v>184</v>
      </c>
      <c r="M34" s="84"/>
      <c r="N34" s="85" t="s">
        <v>184</v>
      </c>
      <c r="O34" s="84"/>
      <c r="P34" s="84"/>
      <c r="Q34" s="86"/>
      <c r="R34" s="84"/>
      <c r="S34" s="84"/>
      <c r="T34" s="84"/>
      <c r="U34" s="84"/>
      <c r="V34" s="86"/>
      <c r="W34" s="87"/>
      <c r="X34" s="88" t="s">
        <v>1113</v>
      </c>
      <c r="Y34" s="89" t="s">
        <v>916</v>
      </c>
      <c r="Z34" s="89" t="s">
        <v>723</v>
      </c>
      <c r="AA34" s="90"/>
      <c r="AB34" s="91" t="s">
        <v>471</v>
      </c>
      <c r="AC34" s="92" t="s">
        <v>260</v>
      </c>
      <c r="AD34" s="93"/>
      <c r="AE34" s="92"/>
      <c r="AF34" s="92"/>
      <c r="AG34" s="92"/>
      <c r="AH34" s="92"/>
      <c r="AI34" s="94"/>
      <c r="AJ34" s="94"/>
      <c r="AK34" s="94"/>
      <c r="AL34" s="94"/>
      <c r="AM34" s="94"/>
      <c r="AN34" s="94"/>
      <c r="AO34" s="95"/>
      <c r="AP34" s="96" t="s">
        <v>1114</v>
      </c>
      <c r="AQ34" s="97" t="s">
        <v>913</v>
      </c>
      <c r="AR34" s="98" t="s">
        <v>1115</v>
      </c>
      <c r="AS34" s="144" t="s">
        <v>1116</v>
      </c>
      <c r="AT34" s="97" t="s">
        <v>662</v>
      </c>
      <c r="AU34" s="144" t="s">
        <v>1117</v>
      </c>
      <c r="AV34" s="97" t="s">
        <v>399</v>
      </c>
      <c r="AW34" s="94">
        <v>3782.0</v>
      </c>
      <c r="AX34" s="94">
        <v>278.0</v>
      </c>
      <c r="AY34" s="94">
        <v>467.0</v>
      </c>
      <c r="AZ34" s="94">
        <v>279.0</v>
      </c>
      <c r="BA34" s="94">
        <v>328.0</v>
      </c>
      <c r="BB34" s="94">
        <v>95.0</v>
      </c>
      <c r="BC34" s="99"/>
      <c r="BD34" s="100" t="s">
        <v>219</v>
      </c>
      <c r="BE34" s="101" t="s">
        <v>294</v>
      </c>
      <c r="BF34" s="102" t="s">
        <v>1118</v>
      </c>
      <c r="BG34" s="101" t="s">
        <v>724</v>
      </c>
      <c r="BH34" s="101" t="s">
        <v>219</v>
      </c>
      <c r="BI34" s="101" t="s">
        <v>660</v>
      </c>
      <c r="BJ34" s="101" t="s">
        <v>470</v>
      </c>
      <c r="BK34" s="103">
        <v>3128.0</v>
      </c>
      <c r="BL34" s="103">
        <v>302.0</v>
      </c>
      <c r="BM34" s="103">
        <v>442.0</v>
      </c>
      <c r="BN34" s="103">
        <v>250.0</v>
      </c>
      <c r="BO34" s="103">
        <v>356.0</v>
      </c>
      <c r="BP34" s="103">
        <v>82.0</v>
      </c>
      <c r="BQ34" s="83"/>
      <c r="BR34" s="104">
        <v>10.0</v>
      </c>
      <c r="BS34" s="104">
        <v>10.0</v>
      </c>
      <c r="BT34" s="104">
        <v>35.0</v>
      </c>
      <c r="BU34" s="104">
        <v>40.0</v>
      </c>
      <c r="BV34" s="105" t="s">
        <v>1119</v>
      </c>
      <c r="BW34" s="83"/>
      <c r="BX34" s="106" t="s">
        <v>373</v>
      </c>
      <c r="BY34" s="106" t="s">
        <v>1120</v>
      </c>
      <c r="BZ34" s="106" t="s">
        <v>1121</v>
      </c>
      <c r="CA34" s="106" t="s">
        <v>208</v>
      </c>
      <c r="CB34" s="106" t="s">
        <v>1122</v>
      </c>
      <c r="CC34" s="106" t="s">
        <v>1123</v>
      </c>
      <c r="CD34" s="122" t="s">
        <v>1124</v>
      </c>
      <c r="CE34" s="123" t="s">
        <v>1125</v>
      </c>
      <c r="CF34" s="123" t="s">
        <v>1126</v>
      </c>
      <c r="CG34" s="109" t="s">
        <v>478</v>
      </c>
      <c r="CH34" s="109" t="s">
        <v>243</v>
      </c>
      <c r="CI34" s="109"/>
      <c r="CJ34" s="83"/>
      <c r="CK34" s="111" t="s">
        <v>1127</v>
      </c>
      <c r="CL34" s="112" t="s">
        <v>560</v>
      </c>
      <c r="CM34" s="112" t="s">
        <v>561</v>
      </c>
      <c r="CN34" s="112" t="s">
        <v>482</v>
      </c>
      <c r="CO34" s="112"/>
      <c r="CP34" s="112"/>
      <c r="CQ34" s="112"/>
      <c r="CR34" s="112">
        <v>25.0</v>
      </c>
      <c r="CS34" s="112">
        <v>101.0</v>
      </c>
      <c r="CT34" s="112">
        <v>185.0</v>
      </c>
      <c r="CU34" s="112">
        <v>269.0</v>
      </c>
      <c r="CV34" s="112">
        <v>353.0</v>
      </c>
      <c r="CW34" s="112">
        <v>437.0</v>
      </c>
      <c r="CX34" s="112" t="s">
        <v>112</v>
      </c>
      <c r="CY34" s="112">
        <v>5.0</v>
      </c>
      <c r="CZ34" s="112">
        <v>15.0</v>
      </c>
      <c r="DA34" s="112">
        <v>26.0</v>
      </c>
      <c r="DB34" s="112">
        <v>37.0</v>
      </c>
      <c r="DC34" s="112">
        <v>48.0</v>
      </c>
      <c r="DD34" s="112">
        <v>59.0</v>
      </c>
      <c r="DE34" s="112" t="s">
        <v>116</v>
      </c>
      <c r="DF34" s="112" t="s">
        <v>1128</v>
      </c>
      <c r="DG34" s="112" t="s">
        <v>1129</v>
      </c>
      <c r="DH34" s="112" t="s">
        <v>1130</v>
      </c>
      <c r="DI34" s="112" t="s">
        <v>1131</v>
      </c>
      <c r="DJ34" s="112" t="s">
        <v>1132</v>
      </c>
      <c r="DK34" s="112"/>
      <c r="DL34" s="113" t="s">
        <v>1133</v>
      </c>
      <c r="DM34" s="114" t="s">
        <v>590</v>
      </c>
      <c r="DN34" s="114">
        <v>4.0</v>
      </c>
      <c r="DO34" s="114">
        <v>2.0</v>
      </c>
      <c r="DP34" s="114" t="s">
        <v>347</v>
      </c>
      <c r="DQ34" s="115" t="s">
        <v>1134</v>
      </c>
      <c r="DR34" s="124" t="s">
        <v>248</v>
      </c>
      <c r="DS34" s="124" t="s">
        <v>249</v>
      </c>
      <c r="DT34" s="124" t="s">
        <v>275</v>
      </c>
      <c r="DU34" s="148" t="s">
        <v>1135</v>
      </c>
      <c r="DV34" s="148" t="s">
        <v>1136</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1137</v>
      </c>
      <c r="B35" s="69" t="s">
        <v>212</v>
      </c>
      <c r="C35" s="150" t="s">
        <v>1138</v>
      </c>
      <c r="D35" s="151" t="s">
        <v>1139</v>
      </c>
      <c r="E35" s="82"/>
      <c r="F35" s="82"/>
      <c r="G35" s="82"/>
      <c r="H35" s="82"/>
      <c r="I35" s="82"/>
      <c r="J35" s="83"/>
      <c r="K35" s="85"/>
      <c r="L35" s="84"/>
      <c r="M35" s="85"/>
      <c r="N35" s="85" t="s">
        <v>184</v>
      </c>
      <c r="O35" s="121" t="s">
        <v>184</v>
      </c>
      <c r="P35" s="84"/>
      <c r="Q35" s="86"/>
      <c r="R35" s="85"/>
      <c r="S35" s="85"/>
      <c r="T35" s="85"/>
      <c r="U35" s="85" t="s">
        <v>184</v>
      </c>
      <c r="V35" s="142"/>
      <c r="W35" s="87"/>
      <c r="X35" s="88" t="s">
        <v>393</v>
      </c>
      <c r="Y35" s="89" t="s">
        <v>1140</v>
      </c>
      <c r="Z35" s="89" t="s">
        <v>920</v>
      </c>
      <c r="AA35" s="90"/>
      <c r="AB35" s="91" t="s">
        <v>547</v>
      </c>
      <c r="AC35" s="143" t="s">
        <v>667</v>
      </c>
      <c r="AD35" s="93" t="s">
        <v>852</v>
      </c>
      <c r="AE35" s="92" t="s">
        <v>1141</v>
      </c>
      <c r="AF35" s="92" t="s">
        <v>467</v>
      </c>
      <c r="AG35" s="143" t="s">
        <v>1142</v>
      </c>
      <c r="AH35" s="92" t="s">
        <v>545</v>
      </c>
      <c r="AI35" s="94"/>
      <c r="AJ35" s="94"/>
      <c r="AK35" s="94"/>
      <c r="AL35" s="94"/>
      <c r="AM35" s="94"/>
      <c r="AN35" s="94"/>
      <c r="AO35" s="95"/>
      <c r="AP35" s="96" t="s">
        <v>188</v>
      </c>
      <c r="AQ35" s="97" t="s">
        <v>1143</v>
      </c>
      <c r="AR35" s="98" t="s">
        <v>1144</v>
      </c>
      <c r="AS35" s="97" t="s">
        <v>542</v>
      </c>
      <c r="AT35" s="97" t="s">
        <v>371</v>
      </c>
      <c r="AU35" s="97" t="s">
        <v>1145</v>
      </c>
      <c r="AV35" s="97" t="s">
        <v>194</v>
      </c>
      <c r="AW35" s="94"/>
      <c r="AX35" s="94"/>
      <c r="AY35" s="94"/>
      <c r="AZ35" s="94"/>
      <c r="BA35" s="94"/>
      <c r="BB35" s="94"/>
      <c r="BC35" s="99"/>
      <c r="BD35" s="100" t="s">
        <v>190</v>
      </c>
      <c r="BE35" s="101" t="s">
        <v>1146</v>
      </c>
      <c r="BF35" s="102"/>
      <c r="BG35" s="101"/>
      <c r="BH35" s="101"/>
      <c r="BI35" s="101"/>
      <c r="BJ35" s="101"/>
      <c r="BK35" s="103"/>
      <c r="BL35" s="103"/>
      <c r="BM35" s="103"/>
      <c r="BN35" s="103"/>
      <c r="BO35" s="103"/>
      <c r="BP35" s="103"/>
      <c r="BQ35" s="83"/>
      <c r="BR35" s="104">
        <v>20.0</v>
      </c>
      <c r="BS35" s="104">
        <v>20.0</v>
      </c>
      <c r="BT35" s="104">
        <v>30.0</v>
      </c>
      <c r="BU35" s="104">
        <v>30.0</v>
      </c>
      <c r="BV35" s="105" t="s">
        <v>1147</v>
      </c>
      <c r="BW35" s="83"/>
      <c r="BX35" s="106" t="s">
        <v>200</v>
      </c>
      <c r="BY35" s="106" t="s">
        <v>1148</v>
      </c>
      <c r="BZ35" s="106" t="s">
        <v>1149</v>
      </c>
      <c r="CA35" s="106" t="s">
        <v>1150</v>
      </c>
      <c r="CB35" s="106" t="s">
        <v>1151</v>
      </c>
      <c r="CC35" s="106" t="s">
        <v>830</v>
      </c>
      <c r="CD35" s="147"/>
      <c r="CE35" s="123"/>
      <c r="CF35" s="123"/>
      <c r="CG35" s="109" t="s">
        <v>205</v>
      </c>
      <c r="CH35" s="109" t="s">
        <v>479</v>
      </c>
      <c r="CI35" s="109"/>
      <c r="CJ35" s="83"/>
      <c r="CK35" s="111" t="s">
        <v>1152</v>
      </c>
      <c r="CL35" s="112" t="s">
        <v>560</v>
      </c>
      <c r="CM35" s="112" t="s">
        <v>516</v>
      </c>
      <c r="CN35" s="112" t="s">
        <v>517</v>
      </c>
      <c r="CO35" s="112" t="s">
        <v>518</v>
      </c>
      <c r="CP35" s="112" t="s">
        <v>339</v>
      </c>
      <c r="CQ35" s="112"/>
      <c r="CR35" s="112">
        <v>34.0</v>
      </c>
      <c r="CS35" s="112">
        <v>135.0</v>
      </c>
      <c r="CT35" s="112">
        <v>247.0</v>
      </c>
      <c r="CU35" s="112">
        <v>359.0</v>
      </c>
      <c r="CV35" s="112">
        <v>471.0</v>
      </c>
      <c r="CW35" s="112">
        <v>583.0</v>
      </c>
      <c r="CX35" s="112" t="s">
        <v>112</v>
      </c>
      <c r="CY35" s="112">
        <v>4.0</v>
      </c>
      <c r="CZ35" s="112">
        <v>12.0</v>
      </c>
      <c r="DA35" s="112">
        <v>21.0</v>
      </c>
      <c r="DB35" s="112">
        <v>30.0</v>
      </c>
      <c r="DC35" s="112">
        <v>39.0</v>
      </c>
      <c r="DD35" s="112">
        <v>48.0</v>
      </c>
      <c r="DE35" s="112" t="s">
        <v>116</v>
      </c>
      <c r="DF35" s="112" t="s">
        <v>1153</v>
      </c>
      <c r="DG35" s="112" t="s">
        <v>1154</v>
      </c>
      <c r="DH35" s="112" t="s">
        <v>1155</v>
      </c>
      <c r="DI35" s="112" t="s">
        <v>1156</v>
      </c>
      <c r="DJ35" s="112" t="s">
        <v>1157</v>
      </c>
      <c r="DK35" s="112"/>
      <c r="DL35" s="113" t="s">
        <v>1158</v>
      </c>
      <c r="DM35" s="114" t="s">
        <v>1159</v>
      </c>
      <c r="DN35" s="114">
        <v>3.0</v>
      </c>
      <c r="DO35" s="114" t="s">
        <v>273</v>
      </c>
      <c r="DP35" s="114" t="s">
        <v>246</v>
      </c>
      <c r="DQ35" s="115" t="s">
        <v>1160</v>
      </c>
      <c r="DR35" s="116" t="s">
        <v>206</v>
      </c>
      <c r="DS35" s="116" t="s">
        <v>383</v>
      </c>
      <c r="DT35" s="116" t="s">
        <v>208</v>
      </c>
      <c r="DU35" s="116" t="s">
        <v>209</v>
      </c>
      <c r="DV35" s="116" t="s">
        <v>210</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413</v>
      </c>
      <c r="B36" s="69" t="s">
        <v>212</v>
      </c>
      <c r="C36" s="150" t="s">
        <v>1161</v>
      </c>
      <c r="D36" s="151" t="s">
        <v>1162</v>
      </c>
      <c r="E36" s="82" t="s">
        <v>179</v>
      </c>
      <c r="F36" s="82" t="s">
        <v>179</v>
      </c>
      <c r="G36" s="82" t="s">
        <v>1163</v>
      </c>
      <c r="H36" s="82" t="s">
        <v>1164</v>
      </c>
      <c r="I36" s="82" t="s">
        <v>1165</v>
      </c>
      <c r="J36" s="83"/>
      <c r="K36" s="85"/>
      <c r="L36" s="84"/>
      <c r="M36" s="85"/>
      <c r="N36" s="85" t="s">
        <v>184</v>
      </c>
      <c r="O36" s="84"/>
      <c r="P36" s="84"/>
      <c r="Q36" s="86"/>
      <c r="R36" s="85" t="s">
        <v>184</v>
      </c>
      <c r="S36" s="85" t="s">
        <v>184</v>
      </c>
      <c r="T36" s="85"/>
      <c r="U36" s="85"/>
      <c r="V36" s="142"/>
      <c r="W36" s="87"/>
      <c r="X36" s="88" t="s">
        <v>536</v>
      </c>
      <c r="Y36" s="89" t="s">
        <v>768</v>
      </c>
      <c r="Z36" s="89" t="s">
        <v>404</v>
      </c>
      <c r="AA36" s="90"/>
      <c r="AB36" s="91" t="s">
        <v>541</v>
      </c>
      <c r="AC36" s="143" t="s">
        <v>1166</v>
      </c>
      <c r="AD36" s="93" t="s">
        <v>543</v>
      </c>
      <c r="AE36" s="92" t="s">
        <v>408</v>
      </c>
      <c r="AF36" s="92" t="s">
        <v>545</v>
      </c>
      <c r="AG36" s="143" t="s">
        <v>1167</v>
      </c>
      <c r="AH36" s="92" t="s">
        <v>196</v>
      </c>
      <c r="AI36" s="94">
        <v>3820.0</v>
      </c>
      <c r="AJ36" s="94">
        <v>558.0</v>
      </c>
      <c r="AK36" s="94">
        <v>197.0</v>
      </c>
      <c r="AL36" s="94">
        <v>277.0</v>
      </c>
      <c r="AM36" s="94">
        <v>302.0</v>
      </c>
      <c r="AN36" s="94">
        <v>179.0</v>
      </c>
      <c r="AO36" s="95"/>
      <c r="AP36" s="96" t="s">
        <v>197</v>
      </c>
      <c r="AQ36" s="97" t="s">
        <v>505</v>
      </c>
      <c r="AR36" s="98" t="s">
        <v>1168</v>
      </c>
      <c r="AS36" s="97" t="s">
        <v>440</v>
      </c>
      <c r="AT36" s="97" t="s">
        <v>399</v>
      </c>
      <c r="AU36" s="97" t="s">
        <v>607</v>
      </c>
      <c r="AV36" s="97" t="s">
        <v>772</v>
      </c>
      <c r="AW36" s="94">
        <v>4111.0</v>
      </c>
      <c r="AX36" s="94">
        <v>558.0</v>
      </c>
      <c r="AY36" s="94">
        <v>216.0</v>
      </c>
      <c r="AZ36" s="94">
        <v>277.0</v>
      </c>
      <c r="BA36" s="94">
        <v>269.0</v>
      </c>
      <c r="BB36" s="94">
        <v>231.0</v>
      </c>
      <c r="BC36" s="99"/>
      <c r="BD36" s="100" t="s">
        <v>547</v>
      </c>
      <c r="BE36" s="101" t="s">
        <v>850</v>
      </c>
      <c r="BF36" s="102"/>
      <c r="BG36" s="101"/>
      <c r="BH36" s="101"/>
      <c r="BI36" s="101"/>
      <c r="BJ36" s="101"/>
      <c r="BK36" s="103"/>
      <c r="BL36" s="103"/>
      <c r="BM36" s="103"/>
      <c r="BN36" s="103"/>
      <c r="BO36" s="103"/>
      <c r="BP36" s="103"/>
      <c r="BQ36" s="83"/>
      <c r="BR36" s="104">
        <v>10.0</v>
      </c>
      <c r="BS36" s="104">
        <v>25.0</v>
      </c>
      <c r="BT36" s="104">
        <v>35.0</v>
      </c>
      <c r="BU36" s="104">
        <v>30.0</v>
      </c>
      <c r="BV36" s="105" t="s">
        <v>1169</v>
      </c>
      <c r="BW36" s="83"/>
      <c r="BX36" s="106" t="s">
        <v>200</v>
      </c>
      <c r="BY36" s="106" t="s">
        <v>201</v>
      </c>
      <c r="BZ36" s="106" t="s">
        <v>1170</v>
      </c>
      <c r="CA36" s="106" t="s">
        <v>1171</v>
      </c>
      <c r="CB36" s="106" t="s">
        <v>1172</v>
      </c>
      <c r="CC36" s="106" t="s">
        <v>411</v>
      </c>
      <c r="CD36" s="122" t="s">
        <v>333</v>
      </c>
      <c r="CE36" s="123" t="s">
        <v>1173</v>
      </c>
      <c r="CF36" s="123" t="s">
        <v>1174</v>
      </c>
      <c r="CG36" s="109" t="s">
        <v>1175</v>
      </c>
      <c r="CH36" s="109"/>
      <c r="CI36" s="109"/>
      <c r="CJ36" s="83"/>
      <c r="CK36" s="111" t="s">
        <v>1176</v>
      </c>
      <c r="CL36" s="112" t="s">
        <v>560</v>
      </c>
      <c r="CM36" s="112" t="s">
        <v>561</v>
      </c>
      <c r="CN36" s="112" t="s">
        <v>518</v>
      </c>
      <c r="CO36" s="112" t="s">
        <v>339</v>
      </c>
      <c r="CP36" s="112" t="s">
        <v>562</v>
      </c>
      <c r="CQ36" s="112"/>
      <c r="CR36" s="112">
        <v>25.0</v>
      </c>
      <c r="CS36" s="112">
        <v>101.0</v>
      </c>
      <c r="CT36" s="112">
        <v>185.0</v>
      </c>
      <c r="CU36" s="112">
        <v>269.0</v>
      </c>
      <c r="CV36" s="112">
        <v>353.0</v>
      </c>
      <c r="CW36" s="112">
        <v>437.0</v>
      </c>
      <c r="CX36" s="112" t="s">
        <v>112</v>
      </c>
      <c r="CY36" s="112">
        <v>5.0</v>
      </c>
      <c r="CZ36" s="112">
        <v>15.0</v>
      </c>
      <c r="DA36" s="112">
        <v>26.0</v>
      </c>
      <c r="DB36" s="112">
        <v>37.0</v>
      </c>
      <c r="DC36" s="112">
        <v>48.0</v>
      </c>
      <c r="DD36" s="112">
        <v>59.0</v>
      </c>
      <c r="DE36" s="112" t="s">
        <v>116</v>
      </c>
      <c r="DF36" s="112" t="s">
        <v>1177</v>
      </c>
      <c r="DG36" s="112" t="s">
        <v>1178</v>
      </c>
      <c r="DH36" s="112" t="s">
        <v>1179</v>
      </c>
      <c r="DI36" s="112" t="s">
        <v>1180</v>
      </c>
      <c r="DJ36" s="112" t="s">
        <v>1181</v>
      </c>
      <c r="DK36" s="112"/>
      <c r="DL36" s="113" t="s">
        <v>1182</v>
      </c>
      <c r="DM36" s="114" t="s">
        <v>569</v>
      </c>
      <c r="DN36" s="114">
        <v>5.0</v>
      </c>
      <c r="DO36" s="114">
        <v>1.0</v>
      </c>
      <c r="DP36" s="114" t="s">
        <v>347</v>
      </c>
      <c r="DQ36" s="115" t="s">
        <v>1183</v>
      </c>
      <c r="DR36" s="124" t="s">
        <v>206</v>
      </c>
      <c r="DS36" s="124" t="s">
        <v>207</v>
      </c>
      <c r="DT36" s="124" t="s">
        <v>208</v>
      </c>
      <c r="DU36" s="148" t="s">
        <v>423</v>
      </c>
      <c r="DV36" s="148" t="s">
        <v>424</v>
      </c>
      <c r="DW36" s="148" t="s">
        <v>1184</v>
      </c>
      <c r="DX36" s="148" t="s">
        <v>1185</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1186</v>
      </c>
      <c r="B37" s="155" t="s">
        <v>212</v>
      </c>
      <c r="C37" s="80" t="s">
        <v>1187</v>
      </c>
      <c r="D37" s="81" t="s">
        <v>1188</v>
      </c>
      <c r="E37" s="82" t="s">
        <v>179</v>
      </c>
      <c r="F37" s="82" t="s">
        <v>179</v>
      </c>
      <c r="G37" s="82" t="s">
        <v>1189</v>
      </c>
      <c r="H37" s="82" t="s">
        <v>1190</v>
      </c>
      <c r="I37" s="82" t="s">
        <v>1191</v>
      </c>
      <c r="J37" s="83"/>
      <c r="K37" s="85"/>
      <c r="L37" s="84"/>
      <c r="M37" s="85"/>
      <c r="N37" s="85"/>
      <c r="O37" s="156" t="s">
        <v>184</v>
      </c>
      <c r="P37" s="156" t="s">
        <v>184</v>
      </c>
      <c r="Q37" s="86"/>
      <c r="R37" s="85"/>
      <c r="S37" s="85"/>
      <c r="T37" s="85"/>
      <c r="U37" s="85"/>
      <c r="V37" s="142"/>
      <c r="W37" s="87"/>
      <c r="X37" s="88" t="s">
        <v>1192</v>
      </c>
      <c r="Y37" s="89" t="s">
        <v>1193</v>
      </c>
      <c r="Z37" s="89" t="s">
        <v>819</v>
      </c>
      <c r="AA37" s="90"/>
      <c r="AB37" s="91" t="s">
        <v>1194</v>
      </c>
      <c r="AC37" s="157" t="s">
        <v>1195</v>
      </c>
      <c r="AD37" s="93" t="s">
        <v>1196</v>
      </c>
      <c r="AE37" s="92" t="s">
        <v>1197</v>
      </c>
      <c r="AF37" s="92" t="s">
        <v>399</v>
      </c>
      <c r="AG37" s="92" t="s">
        <v>863</v>
      </c>
      <c r="AH37" s="92" t="s">
        <v>371</v>
      </c>
      <c r="AI37" s="94"/>
      <c r="AJ37" s="94"/>
      <c r="AK37" s="94"/>
      <c r="AL37" s="94"/>
      <c r="AM37" s="94"/>
      <c r="AN37" s="94"/>
      <c r="AO37" s="95"/>
      <c r="AP37" s="96"/>
      <c r="AQ37" s="97"/>
      <c r="AR37" s="98"/>
      <c r="AS37" s="97"/>
      <c r="AT37" s="97"/>
      <c r="AU37" s="97"/>
      <c r="AV37" s="97"/>
      <c r="AW37" s="94"/>
      <c r="AX37" s="94"/>
      <c r="AY37" s="94"/>
      <c r="AZ37" s="94"/>
      <c r="BA37" s="94"/>
      <c r="BB37" s="94"/>
      <c r="BC37" s="99"/>
      <c r="BD37" s="100" t="s">
        <v>1198</v>
      </c>
      <c r="BE37" s="101" t="s">
        <v>1199</v>
      </c>
      <c r="BF37" s="102" t="s">
        <v>1200</v>
      </c>
      <c r="BG37" s="145" t="s">
        <v>1201</v>
      </c>
      <c r="BH37" s="101" t="s">
        <v>662</v>
      </c>
      <c r="BI37" s="145" t="s">
        <v>1202</v>
      </c>
      <c r="BJ37" s="101" t="s">
        <v>540</v>
      </c>
      <c r="BK37" s="103"/>
      <c r="BL37" s="103"/>
      <c r="BM37" s="103"/>
      <c r="BN37" s="103"/>
      <c r="BO37" s="103"/>
      <c r="BP37" s="103"/>
      <c r="BQ37" s="83"/>
      <c r="BR37" s="104">
        <v>15.0</v>
      </c>
      <c r="BS37" s="104">
        <v>35.0</v>
      </c>
      <c r="BT37" s="104">
        <v>35.0</v>
      </c>
      <c r="BU37" s="104">
        <v>15.0</v>
      </c>
      <c r="BV37" s="105" t="s">
        <v>1203</v>
      </c>
      <c r="BW37" s="83"/>
      <c r="BX37" s="106" t="s">
        <v>200</v>
      </c>
      <c r="BY37" s="106" t="s">
        <v>1204</v>
      </c>
      <c r="BZ37" s="106" t="s">
        <v>1205</v>
      </c>
      <c r="CA37" s="106" t="s">
        <v>1206</v>
      </c>
      <c r="CB37" s="106" t="s">
        <v>1207</v>
      </c>
      <c r="CC37" s="106" t="s">
        <v>1206</v>
      </c>
      <c r="CD37" s="122" t="s">
        <v>333</v>
      </c>
      <c r="CE37" s="123" t="s">
        <v>1208</v>
      </c>
      <c r="CF37" s="123" t="s">
        <v>1209</v>
      </c>
      <c r="CG37" s="109" t="s">
        <v>302</v>
      </c>
      <c r="CH37" s="109" t="s">
        <v>380</v>
      </c>
      <c r="CI37" s="109"/>
      <c r="CJ37" s="83"/>
      <c r="CK37" s="111" t="s">
        <v>1210</v>
      </c>
      <c r="CL37" s="112" t="s">
        <v>560</v>
      </c>
      <c r="CM37" s="112" t="s">
        <v>282</v>
      </c>
      <c r="CN37" s="112" t="s">
        <v>383</v>
      </c>
      <c r="CO37" s="112"/>
      <c r="CP37" s="112"/>
      <c r="CQ37" s="112"/>
      <c r="CR37" s="112">
        <v>21.0</v>
      </c>
      <c r="CS37" s="112">
        <v>84.0</v>
      </c>
      <c r="CT37" s="112">
        <v>154.0</v>
      </c>
      <c r="CU37" s="112">
        <v>224.0</v>
      </c>
      <c r="CV37" s="112">
        <v>294.0</v>
      </c>
      <c r="CW37" s="112">
        <v>364.0</v>
      </c>
      <c r="CX37" s="112" t="s">
        <v>112</v>
      </c>
      <c r="CY37" s="112">
        <v>6.0</v>
      </c>
      <c r="CZ37" s="112">
        <v>17.0</v>
      </c>
      <c r="DA37" s="112">
        <v>29.0</v>
      </c>
      <c r="DB37" s="112">
        <v>41.0</v>
      </c>
      <c r="DC37" s="112">
        <v>53.0</v>
      </c>
      <c r="DD37" s="112">
        <v>65.0</v>
      </c>
      <c r="DE37" s="112" t="s">
        <v>116</v>
      </c>
      <c r="DF37" s="112" t="s">
        <v>1211</v>
      </c>
      <c r="DG37" s="112" t="s">
        <v>1212</v>
      </c>
      <c r="DH37" s="112" t="s">
        <v>1213</v>
      </c>
      <c r="DI37" s="112" t="s">
        <v>1214</v>
      </c>
      <c r="DJ37" s="112" t="s">
        <v>1215</v>
      </c>
      <c r="DK37" s="112"/>
      <c r="DL37" s="113" t="s">
        <v>1216</v>
      </c>
      <c r="DM37" s="114" t="s">
        <v>179</v>
      </c>
      <c r="DN37" s="114">
        <v>4.0</v>
      </c>
      <c r="DO37" s="114" t="s">
        <v>179</v>
      </c>
      <c r="DP37" s="114" t="s">
        <v>179</v>
      </c>
      <c r="DQ37" s="115" t="s">
        <v>1217</v>
      </c>
      <c r="DR37" s="116" t="s">
        <v>349</v>
      </c>
      <c r="DS37" s="116" t="s">
        <v>383</v>
      </c>
      <c r="DT37" s="116" t="s">
        <v>383</v>
      </c>
      <c r="DU37" s="116" t="s">
        <v>209</v>
      </c>
      <c r="DV37" s="116" t="s">
        <v>210</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1218</v>
      </c>
      <c r="B38" s="155" t="s">
        <v>212</v>
      </c>
      <c r="C38" s="80" t="s">
        <v>1219</v>
      </c>
      <c r="D38" s="81" t="s">
        <v>1220</v>
      </c>
      <c r="E38" s="82" t="s">
        <v>179</v>
      </c>
      <c r="F38" s="82" t="s">
        <v>179</v>
      </c>
      <c r="G38" s="82" t="s">
        <v>1221</v>
      </c>
      <c r="H38" s="82" t="s">
        <v>1222</v>
      </c>
      <c r="I38" s="82" t="s">
        <v>1223</v>
      </c>
      <c r="J38" s="83"/>
      <c r="K38" s="85"/>
      <c r="L38" s="84"/>
      <c r="M38" s="85" t="s">
        <v>184</v>
      </c>
      <c r="N38" s="85" t="s">
        <v>184</v>
      </c>
      <c r="O38" s="84"/>
      <c r="P38" s="84"/>
      <c r="Q38" s="86"/>
      <c r="R38" s="85"/>
      <c r="S38" s="85"/>
      <c r="T38" s="85"/>
      <c r="U38" s="85"/>
      <c r="V38" s="142" t="s">
        <v>184</v>
      </c>
      <c r="W38" s="87"/>
      <c r="X38" s="88" t="s">
        <v>265</v>
      </c>
      <c r="Y38" s="89" t="s">
        <v>228</v>
      </c>
      <c r="Z38" s="89" t="s">
        <v>1224</v>
      </c>
      <c r="AA38" s="90"/>
      <c r="AB38" s="91" t="s">
        <v>1225</v>
      </c>
      <c r="AC38" s="157" t="s">
        <v>1226</v>
      </c>
      <c r="AD38" s="93" t="s">
        <v>1227</v>
      </c>
      <c r="AE38" s="92" t="s">
        <v>395</v>
      </c>
      <c r="AF38" s="92" t="s">
        <v>399</v>
      </c>
      <c r="AG38" s="157" t="s">
        <v>1228</v>
      </c>
      <c r="AH38" s="92" t="s">
        <v>467</v>
      </c>
      <c r="AI38" s="94"/>
      <c r="AJ38" s="94"/>
      <c r="AK38" s="94"/>
      <c r="AL38" s="94"/>
      <c r="AM38" s="94"/>
      <c r="AN38" s="94"/>
      <c r="AO38" s="95"/>
      <c r="AP38" s="96"/>
      <c r="AQ38" s="97"/>
      <c r="AR38" s="98"/>
      <c r="AS38" s="97"/>
      <c r="AT38" s="97"/>
      <c r="AU38" s="97"/>
      <c r="AV38" s="97"/>
      <c r="AW38" s="94"/>
      <c r="AX38" s="94"/>
      <c r="AY38" s="94"/>
      <c r="AZ38" s="94"/>
      <c r="BA38" s="94"/>
      <c r="BB38" s="94"/>
      <c r="BC38" s="99"/>
      <c r="BD38" s="100" t="s">
        <v>1229</v>
      </c>
      <c r="BE38" s="101" t="s">
        <v>819</v>
      </c>
      <c r="BF38" s="102" t="s">
        <v>470</v>
      </c>
      <c r="BG38" s="145" t="s">
        <v>437</v>
      </c>
      <c r="BH38" s="101" t="s">
        <v>470</v>
      </c>
      <c r="BI38" s="145" t="s">
        <v>1230</v>
      </c>
      <c r="BJ38" s="101" t="s">
        <v>224</v>
      </c>
      <c r="BK38" s="103"/>
      <c r="BL38" s="103"/>
      <c r="BM38" s="103"/>
      <c r="BN38" s="103"/>
      <c r="BO38" s="103"/>
      <c r="BP38" s="103"/>
      <c r="BQ38" s="83"/>
      <c r="BR38" s="104">
        <v>15.0</v>
      </c>
      <c r="BS38" s="104">
        <v>35.0</v>
      </c>
      <c r="BT38" s="104">
        <v>15.0</v>
      </c>
      <c r="BU38" s="104">
        <v>35.0</v>
      </c>
      <c r="BV38" s="105" t="s">
        <v>1231</v>
      </c>
      <c r="BW38" s="83"/>
      <c r="BX38" s="106" t="s">
        <v>200</v>
      </c>
      <c r="BY38" s="106" t="s">
        <v>201</v>
      </c>
      <c r="BZ38" s="106" t="s">
        <v>1232</v>
      </c>
      <c r="CA38" s="106" t="s">
        <v>179</v>
      </c>
      <c r="CB38" s="106" t="s">
        <v>1233</v>
      </c>
      <c r="CC38" s="106" t="s">
        <v>179</v>
      </c>
      <c r="CD38" s="122" t="s">
        <v>1234</v>
      </c>
      <c r="CE38" s="123" t="s">
        <v>1235</v>
      </c>
      <c r="CF38" s="123" t="s">
        <v>1236</v>
      </c>
      <c r="CG38" s="109" t="s">
        <v>205</v>
      </c>
      <c r="CH38" s="109" t="s">
        <v>380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1237</v>
      </c>
      <c r="DM38" s="114" t="s">
        <v>1238</v>
      </c>
      <c r="DN38" s="114">
        <v>3.0</v>
      </c>
      <c r="DO38" s="114">
        <v>2.0</v>
      </c>
      <c r="DP38" s="114" t="s">
        <v>347</v>
      </c>
      <c r="DQ38" s="115" t="s">
        <v>1239</v>
      </c>
      <c r="DR38" s="124" t="s">
        <v>248</v>
      </c>
      <c r="DS38" s="124" t="s">
        <v>249</v>
      </c>
      <c r="DT38" s="124" t="s">
        <v>249</v>
      </c>
      <c r="DU38" s="124" t="s">
        <v>250</v>
      </c>
      <c r="DV38" s="124" t="s">
        <v>251</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1240</v>
      </c>
      <c r="B39" s="69" t="s">
        <v>212</v>
      </c>
      <c r="C39" s="80" t="s">
        <v>1241</v>
      </c>
      <c r="D39" s="81" t="s">
        <v>1242</v>
      </c>
      <c r="E39" s="82" t="s">
        <v>179</v>
      </c>
      <c r="F39" s="82" t="s">
        <v>179</v>
      </c>
      <c r="G39" s="82" t="s">
        <v>1243</v>
      </c>
      <c r="H39" s="82" t="s">
        <v>1244</v>
      </c>
      <c r="I39" s="82" t="s">
        <v>1245</v>
      </c>
      <c r="J39" s="83"/>
      <c r="K39" s="85" t="s">
        <v>184</v>
      </c>
      <c r="L39" s="84"/>
      <c r="M39" s="85" t="s">
        <v>535</v>
      </c>
      <c r="N39" s="84"/>
      <c r="O39" s="84"/>
      <c r="P39" s="84"/>
      <c r="Q39" s="86"/>
      <c r="R39" s="85" t="s">
        <v>184</v>
      </c>
      <c r="S39" s="85"/>
      <c r="T39" s="85"/>
      <c r="U39" s="85"/>
      <c r="V39" s="142"/>
      <c r="W39" s="87"/>
      <c r="X39" s="88" t="s">
        <v>848</v>
      </c>
      <c r="Y39" s="89" t="s">
        <v>603</v>
      </c>
      <c r="Z39" s="89" t="s">
        <v>1031</v>
      </c>
      <c r="AA39" s="90"/>
      <c r="AB39" s="91" t="s">
        <v>407</v>
      </c>
      <c r="AC39" s="92" t="s">
        <v>1246</v>
      </c>
      <c r="AD39" s="93" t="s">
        <v>1089</v>
      </c>
      <c r="AE39" s="143" t="s">
        <v>1247</v>
      </c>
      <c r="AF39" s="92" t="s">
        <v>438</v>
      </c>
      <c r="AG39" s="143" t="s">
        <v>1248</v>
      </c>
      <c r="AH39" s="92" t="s">
        <v>604</v>
      </c>
      <c r="AI39" s="94">
        <v>3744.0</v>
      </c>
      <c r="AJ39" s="94">
        <v>510.0</v>
      </c>
      <c r="AK39" s="94">
        <v>222.0</v>
      </c>
      <c r="AL39" s="94">
        <v>262.0</v>
      </c>
      <c r="AM39" s="94">
        <v>244.0</v>
      </c>
      <c r="AN39" s="94">
        <v>296.0</v>
      </c>
      <c r="AO39" s="95"/>
      <c r="AP39" s="96" t="s">
        <v>547</v>
      </c>
      <c r="AQ39" s="97" t="s">
        <v>1032</v>
      </c>
      <c r="AR39" s="98" t="s">
        <v>852</v>
      </c>
      <c r="AS39" s="144" t="s">
        <v>1249</v>
      </c>
      <c r="AT39" s="97" t="s">
        <v>196</v>
      </c>
      <c r="AU39" s="97" t="s">
        <v>1063</v>
      </c>
      <c r="AV39" s="97" t="s">
        <v>545</v>
      </c>
      <c r="AW39" s="94">
        <v>4027.0</v>
      </c>
      <c r="AX39" s="94">
        <v>535.0</v>
      </c>
      <c r="AY39" s="94">
        <v>202.0</v>
      </c>
      <c r="AZ39" s="94">
        <v>273.0</v>
      </c>
      <c r="BA39" s="94">
        <v>262.0</v>
      </c>
      <c r="BB39" s="94">
        <v>152.0</v>
      </c>
      <c r="BC39" s="99"/>
      <c r="BD39" s="100" t="s">
        <v>197</v>
      </c>
      <c r="BE39" s="101" t="s">
        <v>198</v>
      </c>
      <c r="BF39" s="102"/>
      <c r="BG39" s="101"/>
      <c r="BH39" s="101"/>
      <c r="BI39" s="101"/>
      <c r="BJ39" s="101"/>
      <c r="BK39" s="103"/>
      <c r="BL39" s="103"/>
      <c r="BM39" s="103"/>
      <c r="BN39" s="103"/>
      <c r="BO39" s="103"/>
      <c r="BP39" s="103"/>
      <c r="BQ39" s="83"/>
      <c r="BR39" s="104">
        <v>20.0</v>
      </c>
      <c r="BS39" s="104">
        <v>35.0</v>
      </c>
      <c r="BT39" s="104">
        <v>35.0</v>
      </c>
      <c r="BU39" s="104">
        <v>10.0</v>
      </c>
      <c r="BV39" s="105" t="s">
        <v>1250</v>
      </c>
      <c r="BW39" s="83"/>
      <c r="BX39" s="106" t="s">
        <v>200</v>
      </c>
      <c r="BY39" s="106" t="s">
        <v>855</v>
      </c>
      <c r="BZ39" s="106" t="s">
        <v>1251</v>
      </c>
      <c r="CA39" s="106" t="s">
        <v>1252</v>
      </c>
      <c r="CB39" s="106" t="s">
        <v>1253</v>
      </c>
      <c r="CC39" s="106" t="s">
        <v>1254</v>
      </c>
      <c r="CD39" s="122" t="s">
        <v>1255</v>
      </c>
      <c r="CE39" s="123" t="s">
        <v>1256</v>
      </c>
      <c r="CF39" s="123" t="s">
        <v>1257</v>
      </c>
      <c r="CG39" s="109" t="s">
        <v>450</v>
      </c>
      <c r="CH39" s="109" t="s">
        <v>380</v>
      </c>
      <c r="CI39" s="109"/>
      <c r="CJ39" s="83"/>
      <c r="CK39" s="111" t="s">
        <v>1258</v>
      </c>
      <c r="CL39" s="112" t="s">
        <v>560</v>
      </c>
      <c r="CM39" s="112" t="s">
        <v>516</v>
      </c>
      <c r="CN39" s="112" t="s">
        <v>518</v>
      </c>
      <c r="CO39" s="112" t="s">
        <v>339</v>
      </c>
      <c r="CP39" s="112" t="s">
        <v>1044</v>
      </c>
      <c r="CQ39" s="112"/>
      <c r="CR39" s="112">
        <v>34.0</v>
      </c>
      <c r="CS39" s="112">
        <v>135.0</v>
      </c>
      <c r="CT39" s="112">
        <v>247.0</v>
      </c>
      <c r="CU39" s="112">
        <v>359.0</v>
      </c>
      <c r="CV39" s="112">
        <v>471.0</v>
      </c>
      <c r="CW39" s="112">
        <v>583.0</v>
      </c>
      <c r="CX39" s="112" t="s">
        <v>112</v>
      </c>
      <c r="CY39" s="112">
        <v>4.0</v>
      </c>
      <c r="CZ39" s="112">
        <v>12.0</v>
      </c>
      <c r="DA39" s="112">
        <v>21.0</v>
      </c>
      <c r="DB39" s="112">
        <v>30.0</v>
      </c>
      <c r="DC39" s="112">
        <v>39.0</v>
      </c>
      <c r="DD39" s="112">
        <v>48.0</v>
      </c>
      <c r="DE39" s="112" t="s">
        <v>116</v>
      </c>
      <c r="DF39" s="112" t="s">
        <v>1259</v>
      </c>
      <c r="DG39" s="112" t="s">
        <v>1260</v>
      </c>
      <c r="DH39" s="112" t="s">
        <v>1261</v>
      </c>
      <c r="DI39" s="112" t="s">
        <v>1262</v>
      </c>
      <c r="DJ39" s="112" t="s">
        <v>1263</v>
      </c>
      <c r="DK39" s="112"/>
      <c r="DL39" s="113" t="s">
        <v>1264</v>
      </c>
      <c r="DM39" s="114" t="s">
        <v>569</v>
      </c>
      <c r="DN39" s="114">
        <v>4.0</v>
      </c>
      <c r="DO39" s="114">
        <v>2.0</v>
      </c>
      <c r="DP39" s="114" t="s">
        <v>347</v>
      </c>
      <c r="DQ39" s="115" t="s">
        <v>1265</v>
      </c>
      <c r="DR39" s="116" t="s">
        <v>206</v>
      </c>
      <c r="DS39" s="116" t="s">
        <v>384</v>
      </c>
      <c r="DT39" s="116" t="s">
        <v>207</v>
      </c>
      <c r="DU39" s="116" t="s">
        <v>209</v>
      </c>
      <c r="DV39" s="116" t="s">
        <v>210</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1266</v>
      </c>
      <c r="B40" s="69" t="s">
        <v>176</v>
      </c>
      <c r="C40" s="80" t="s">
        <v>1267</v>
      </c>
      <c r="D40" s="81" t="s">
        <v>1268</v>
      </c>
      <c r="E40" s="82" t="s">
        <v>179</v>
      </c>
      <c r="F40" s="82" t="s">
        <v>992</v>
      </c>
      <c r="G40" s="82" t="s">
        <v>1269</v>
      </c>
      <c r="H40" s="82" t="s">
        <v>993</v>
      </c>
      <c r="I40" s="82" t="s">
        <v>1270</v>
      </c>
      <c r="J40" s="83"/>
      <c r="K40" s="84"/>
      <c r="L40" s="84"/>
      <c r="M40" s="85" t="s">
        <v>184</v>
      </c>
      <c r="N40" s="84"/>
      <c r="O40" s="84"/>
      <c r="P40" s="85" t="s">
        <v>184</v>
      </c>
      <c r="Q40" s="86"/>
      <c r="R40" s="84"/>
      <c r="S40" s="84"/>
      <c r="T40" s="84"/>
      <c r="U40" s="84"/>
      <c r="V40" s="86"/>
      <c r="W40" s="87"/>
      <c r="X40" s="88" t="s">
        <v>1271</v>
      </c>
      <c r="Y40" s="89" t="s">
        <v>1272</v>
      </c>
      <c r="Z40" s="89" t="s">
        <v>667</v>
      </c>
      <c r="AA40" s="90"/>
      <c r="AB40" s="91" t="s">
        <v>401</v>
      </c>
      <c r="AC40" s="92" t="s">
        <v>740</v>
      </c>
      <c r="AD40" s="93"/>
      <c r="AE40" s="92"/>
      <c r="AF40" s="92"/>
      <c r="AG40" s="92"/>
      <c r="AH40" s="92"/>
      <c r="AI40" s="94"/>
      <c r="AJ40" s="94"/>
      <c r="AK40" s="94"/>
      <c r="AL40" s="94"/>
      <c r="AM40" s="94"/>
      <c r="AN40" s="94"/>
      <c r="AO40" s="95"/>
      <c r="AP40" s="96" t="s">
        <v>1273</v>
      </c>
      <c r="AQ40" s="97" t="s">
        <v>1274</v>
      </c>
      <c r="AR40" s="98" t="s">
        <v>1275</v>
      </c>
      <c r="AS40" s="97" t="s">
        <v>819</v>
      </c>
      <c r="AT40" s="97" t="s">
        <v>604</v>
      </c>
      <c r="AU40" s="97" t="s">
        <v>1276</v>
      </c>
      <c r="AV40" s="97" t="s">
        <v>196</v>
      </c>
      <c r="AW40" s="94">
        <v>2575.0</v>
      </c>
      <c r="AX40" s="94">
        <v>372.0</v>
      </c>
      <c r="AY40" s="94">
        <v>214.0</v>
      </c>
      <c r="AZ40" s="94">
        <v>167.0</v>
      </c>
      <c r="BA40" s="94">
        <v>242.0</v>
      </c>
      <c r="BB40" s="94">
        <v>176.0</v>
      </c>
      <c r="BC40" s="99"/>
      <c r="BD40" s="100" t="s">
        <v>1061</v>
      </c>
      <c r="BE40" s="101" t="s">
        <v>1277</v>
      </c>
      <c r="BF40" s="102"/>
      <c r="BG40" s="101"/>
      <c r="BH40" s="101"/>
      <c r="BI40" s="101"/>
      <c r="BJ40" s="101"/>
      <c r="BK40" s="103"/>
      <c r="BL40" s="103"/>
      <c r="BM40" s="103"/>
      <c r="BN40" s="103"/>
      <c r="BO40" s="103"/>
      <c r="BP40" s="103"/>
      <c r="BQ40" s="83"/>
      <c r="BR40" s="104">
        <v>35.0</v>
      </c>
      <c r="BS40" s="104">
        <v>35.0</v>
      </c>
      <c r="BT40" s="104">
        <v>10.0</v>
      </c>
      <c r="BU40" s="104">
        <v>10.0</v>
      </c>
      <c r="BV40" s="105" t="s">
        <v>1278</v>
      </c>
      <c r="BW40" s="83"/>
      <c r="BX40" s="106" t="s">
        <v>200</v>
      </c>
      <c r="BY40" s="106" t="s">
        <v>201</v>
      </c>
      <c r="BZ40" s="106" t="s">
        <v>1279</v>
      </c>
      <c r="CA40" s="106" t="s">
        <v>1280</v>
      </c>
      <c r="CB40" s="106" t="s">
        <v>1281</v>
      </c>
      <c r="CC40" s="106" t="s">
        <v>1240</v>
      </c>
      <c r="CD40" s="107"/>
      <c r="CE40" s="108"/>
      <c r="CF40" s="108"/>
      <c r="CG40" s="109" t="s">
        <v>379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206</v>
      </c>
      <c r="DS40" s="124" t="s">
        <v>384</v>
      </c>
      <c r="DT40" s="124" t="s">
        <v>453</v>
      </c>
      <c r="DU40" s="148" t="s">
        <v>423</v>
      </c>
      <c r="DV40" s="148" t="s">
        <v>424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673</v>
      </c>
      <c r="B41" s="69" t="s">
        <v>386</v>
      </c>
      <c r="C41" s="80" t="s">
        <v>1282</v>
      </c>
      <c r="D41" s="81" t="s">
        <v>1283</v>
      </c>
      <c r="E41" s="82" t="s">
        <v>179</v>
      </c>
      <c r="F41" s="82" t="s">
        <v>1284</v>
      </c>
      <c r="G41" s="82" t="s">
        <v>1285</v>
      </c>
      <c r="H41" s="82" t="s">
        <v>1286</v>
      </c>
      <c r="I41" s="82" t="s">
        <v>1287</v>
      </c>
      <c r="J41" s="83"/>
      <c r="K41" s="84"/>
      <c r="L41" s="84"/>
      <c r="M41" s="84"/>
      <c r="N41" s="84"/>
      <c r="O41" s="85" t="s">
        <v>184</v>
      </c>
      <c r="P41" s="85" t="s">
        <v>184</v>
      </c>
      <c r="Q41" s="142" t="s">
        <v>184</v>
      </c>
      <c r="R41" s="85"/>
      <c r="S41" s="85"/>
      <c r="T41" s="85"/>
      <c r="U41" s="85"/>
      <c r="V41" s="142"/>
      <c r="W41" s="87"/>
      <c r="X41" s="88" t="s">
        <v>282</v>
      </c>
      <c r="Y41" s="89" t="s">
        <v>1288</v>
      </c>
      <c r="Z41" s="89" t="s">
        <v>226</v>
      </c>
      <c r="AA41" s="90"/>
      <c r="AB41" s="91" t="s">
        <v>725</v>
      </c>
      <c r="AC41" s="92" t="s">
        <v>1289</v>
      </c>
      <c r="AD41" s="93" t="s">
        <v>1290</v>
      </c>
      <c r="AE41" s="92" t="s">
        <v>283</v>
      </c>
      <c r="AF41" s="162" t="s">
        <v>231</v>
      </c>
      <c r="AG41" s="143" t="s">
        <v>1291</v>
      </c>
      <c r="AH41" s="92" t="s">
        <v>371</v>
      </c>
      <c r="AI41" s="94">
        <v>3407.0</v>
      </c>
      <c r="AJ41" s="94">
        <v>280.0</v>
      </c>
      <c r="AK41" s="94">
        <v>408.0</v>
      </c>
      <c r="AL41" s="94">
        <v>256.0</v>
      </c>
      <c r="AM41" s="94">
        <v>306.0</v>
      </c>
      <c r="AN41" s="94">
        <v>84.0</v>
      </c>
      <c r="AO41" s="95"/>
      <c r="AP41" s="96" t="s">
        <v>578</v>
      </c>
      <c r="AQ41" s="97" t="s">
        <v>1292</v>
      </c>
      <c r="AR41" s="98" t="s">
        <v>1293</v>
      </c>
      <c r="AS41" s="97" t="s">
        <v>1294</v>
      </c>
      <c r="AT41" s="97" t="s">
        <v>224</v>
      </c>
      <c r="AU41" s="97" t="s">
        <v>289</v>
      </c>
      <c r="AV41" s="97" t="s">
        <v>295</v>
      </c>
      <c r="AW41" s="94">
        <v>3260.0</v>
      </c>
      <c r="AX41" s="94">
        <v>254.0</v>
      </c>
      <c r="AY41" s="94">
        <v>433.0</v>
      </c>
      <c r="AZ41" s="94">
        <v>256.0</v>
      </c>
      <c r="BA41" s="94">
        <v>325.0</v>
      </c>
      <c r="BB41" s="94">
        <v>73.0</v>
      </c>
      <c r="BC41" s="99"/>
      <c r="BD41" s="100" t="s">
        <v>190</v>
      </c>
      <c r="BE41" s="101" t="s">
        <v>193</v>
      </c>
      <c r="BF41" s="102"/>
      <c r="BG41" s="101"/>
      <c r="BH41" s="101"/>
      <c r="BI41" s="101"/>
      <c r="BJ41" s="101"/>
      <c r="BK41" s="103"/>
      <c r="BL41" s="103"/>
      <c r="BM41" s="103"/>
      <c r="BN41" s="103"/>
      <c r="BO41" s="103"/>
      <c r="BP41" s="103"/>
      <c r="BQ41" s="83"/>
      <c r="BR41" s="104">
        <v>35.0</v>
      </c>
      <c r="BS41" s="104">
        <v>10.0</v>
      </c>
      <c r="BT41" s="104">
        <v>15.0</v>
      </c>
      <c r="BU41" s="104">
        <v>35.0</v>
      </c>
      <c r="BV41" s="105" t="s">
        <v>1295</v>
      </c>
      <c r="BW41" s="83"/>
      <c r="BX41" s="106" t="s">
        <v>373</v>
      </c>
      <c r="BY41" s="106" t="s">
        <v>1296</v>
      </c>
      <c r="BZ41" s="106" t="s">
        <v>1297</v>
      </c>
      <c r="CA41" s="106" t="s">
        <v>1298</v>
      </c>
      <c r="CB41" s="106" t="s">
        <v>778</v>
      </c>
      <c r="CC41" s="106" t="s">
        <v>779</v>
      </c>
      <c r="CD41" s="122" t="s">
        <v>1299</v>
      </c>
      <c r="CE41" s="123" t="s">
        <v>1300</v>
      </c>
      <c r="CF41" s="123" t="s">
        <v>1301</v>
      </c>
      <c r="CG41" s="109" t="s">
        <v>302</v>
      </c>
      <c r="CH41" s="109" t="s">
        <v>243</v>
      </c>
      <c r="CI41" s="109" t="s">
        <v>1302</v>
      </c>
      <c r="CJ41" s="83"/>
      <c r="CK41" s="111" t="s">
        <v>1303</v>
      </c>
      <c r="CL41" s="112" t="s">
        <v>515</v>
      </c>
      <c r="CM41" s="112" t="s">
        <v>675</v>
      </c>
      <c r="CN41" s="112" t="s">
        <v>517</v>
      </c>
      <c r="CO41" s="112" t="s">
        <v>282</v>
      </c>
      <c r="CP41" s="112"/>
      <c r="CQ41" s="112"/>
      <c r="CR41" s="112">
        <v>34.0</v>
      </c>
      <c r="CS41" s="112">
        <v>135.0</v>
      </c>
      <c r="CT41" s="112">
        <v>247.0</v>
      </c>
      <c r="CU41" s="112">
        <v>359.0</v>
      </c>
      <c r="CV41" s="112">
        <v>471.0</v>
      </c>
      <c r="CW41" s="112">
        <v>583.0</v>
      </c>
      <c r="CX41" s="112" t="s">
        <v>112</v>
      </c>
      <c r="CY41" s="112">
        <v>5.0</v>
      </c>
      <c r="CZ41" s="112">
        <v>14.0</v>
      </c>
      <c r="DA41" s="112">
        <v>24.0</v>
      </c>
      <c r="DB41" s="112">
        <v>34.0</v>
      </c>
      <c r="DC41" s="112">
        <v>44.0</v>
      </c>
      <c r="DD41" s="112">
        <v>54.0</v>
      </c>
      <c r="DE41" s="112" t="s">
        <v>115</v>
      </c>
      <c r="DF41" s="112" t="s">
        <v>1304</v>
      </c>
      <c r="DG41" s="112" t="s">
        <v>1305</v>
      </c>
      <c r="DH41" s="112" t="s">
        <v>1306</v>
      </c>
      <c r="DI41" s="112" t="s">
        <v>1307</v>
      </c>
      <c r="DJ41" s="112" t="s">
        <v>1308</v>
      </c>
      <c r="DK41" s="112"/>
      <c r="DL41" s="113" t="s">
        <v>1309</v>
      </c>
      <c r="DM41" s="114" t="s">
        <v>1310</v>
      </c>
      <c r="DN41" s="114">
        <v>5.0</v>
      </c>
      <c r="DO41" s="114">
        <v>1.0</v>
      </c>
      <c r="DP41" s="114">
        <v>1.0</v>
      </c>
      <c r="DQ41" s="115" t="s">
        <v>1311</v>
      </c>
      <c r="DR41" s="116" t="s">
        <v>248</v>
      </c>
      <c r="DS41" s="116" t="s">
        <v>249</v>
      </c>
      <c r="DT41" s="116" t="s">
        <v>249</v>
      </c>
      <c r="DU41" s="116" t="s">
        <v>250</v>
      </c>
      <c r="DV41" s="116" t="s">
        <v>251</v>
      </c>
      <c r="DW41" s="116" t="s">
        <v>1312</v>
      </c>
      <c r="DX41" s="139" t="s">
        <v>1313</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1314</v>
      </c>
      <c r="B42" s="69" t="s">
        <v>212</v>
      </c>
      <c r="C42" s="125" t="s">
        <v>1315</v>
      </c>
      <c r="D42" s="126" t="s">
        <v>1316</v>
      </c>
      <c r="E42" s="127"/>
      <c r="F42" s="127"/>
      <c r="G42" s="127"/>
      <c r="H42" s="127"/>
      <c r="I42" s="127"/>
      <c r="J42" s="83"/>
      <c r="K42" s="84"/>
      <c r="L42" s="85"/>
      <c r="M42" s="121"/>
      <c r="N42" s="121"/>
      <c r="O42" s="84"/>
      <c r="P42" s="121" t="s">
        <v>184</v>
      </c>
      <c r="Q42" s="86"/>
      <c r="R42" s="121" t="s">
        <v>184</v>
      </c>
      <c r="S42" s="84"/>
      <c r="T42" s="84"/>
      <c r="U42" s="121"/>
      <c r="V42" s="128" t="s">
        <v>184</v>
      </c>
      <c r="W42" s="87"/>
      <c r="X42" s="129" t="s">
        <v>1317</v>
      </c>
      <c r="Y42" s="130" t="s">
        <v>737</v>
      </c>
      <c r="Z42" s="130" t="s">
        <v>766</v>
      </c>
      <c r="AA42" s="90"/>
      <c r="AB42" s="91" t="s">
        <v>197</v>
      </c>
      <c r="AC42" s="131" t="s">
        <v>607</v>
      </c>
      <c r="AD42" s="93" t="s">
        <v>1318</v>
      </c>
      <c r="AE42" s="131" t="s">
        <v>1319</v>
      </c>
      <c r="AF42" s="131" t="s">
        <v>399</v>
      </c>
      <c r="AG42" s="131" t="s">
        <v>1320</v>
      </c>
      <c r="AH42" s="131" t="s">
        <v>772</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1321</v>
      </c>
      <c r="BE42" s="133" t="s">
        <v>1322</v>
      </c>
      <c r="BF42" s="102" t="s">
        <v>1323</v>
      </c>
      <c r="BG42" s="133" t="s">
        <v>440</v>
      </c>
      <c r="BH42" s="133" t="s">
        <v>545</v>
      </c>
      <c r="BI42" s="133" t="s">
        <v>1324</v>
      </c>
      <c r="BJ42" s="133" t="s">
        <v>467</v>
      </c>
      <c r="BK42" s="103"/>
      <c r="BL42" s="103"/>
      <c r="BM42" s="103"/>
      <c r="BN42" s="103"/>
      <c r="BO42" s="103"/>
      <c r="BP42" s="103"/>
      <c r="BQ42" s="83"/>
      <c r="BR42" s="104">
        <v>30.0</v>
      </c>
      <c r="BS42" s="104">
        <v>35.0</v>
      </c>
      <c r="BT42" s="104">
        <v>20.0</v>
      </c>
      <c r="BU42" s="104">
        <v>15.0</v>
      </c>
      <c r="BV42" s="105" t="s">
        <v>1325</v>
      </c>
      <c r="BW42" s="83"/>
      <c r="BX42" s="134" t="s">
        <v>233</v>
      </c>
      <c r="BY42" s="134" t="s">
        <v>201</v>
      </c>
      <c r="BZ42" s="134" t="s">
        <v>1326</v>
      </c>
      <c r="CA42" s="134" t="s">
        <v>179</v>
      </c>
      <c r="CB42" s="134" t="s">
        <v>1327</v>
      </c>
      <c r="CC42" s="134" t="s">
        <v>179</v>
      </c>
      <c r="CD42" s="135"/>
      <c r="CE42" s="136" t="s">
        <v>1328</v>
      </c>
      <c r="CF42" s="136" t="s">
        <v>1329</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1330</v>
      </c>
      <c r="DM42" s="114" t="s">
        <v>569</v>
      </c>
      <c r="DN42" s="114">
        <v>4.0</v>
      </c>
      <c r="DO42" s="114">
        <v>2.0</v>
      </c>
      <c r="DP42" s="114" t="s">
        <v>347</v>
      </c>
      <c r="DQ42" s="115" t="s">
        <v>1331</v>
      </c>
      <c r="DR42" s="148" t="s">
        <v>206</v>
      </c>
      <c r="DS42" s="148" t="s">
        <v>383</v>
      </c>
      <c r="DT42" s="148" t="s">
        <v>384</v>
      </c>
      <c r="DU42" s="148" t="s">
        <v>209</v>
      </c>
      <c r="DV42" s="148" t="s">
        <v>210</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1332</v>
      </c>
      <c r="B43" s="69" t="s">
        <v>212</v>
      </c>
      <c r="C43" s="125" t="s">
        <v>1333</v>
      </c>
      <c r="D43" s="126" t="s">
        <v>1334</v>
      </c>
      <c r="E43" s="127"/>
      <c r="F43" s="127"/>
      <c r="G43" s="127"/>
      <c r="H43" s="127"/>
      <c r="I43" s="127"/>
      <c r="J43" s="83"/>
      <c r="K43" s="84"/>
      <c r="L43" s="85"/>
      <c r="M43" s="121"/>
      <c r="N43" s="121"/>
      <c r="O43" s="84"/>
      <c r="P43" s="121"/>
      <c r="Q43" s="86"/>
      <c r="R43" s="121" t="s">
        <v>184</v>
      </c>
      <c r="S43" s="121" t="s">
        <v>184</v>
      </c>
      <c r="T43" s="121" t="s">
        <v>184</v>
      </c>
      <c r="U43" s="121"/>
      <c r="V43" s="128"/>
      <c r="W43" s="87"/>
      <c r="X43" s="129" t="s">
        <v>1335</v>
      </c>
      <c r="Y43" s="130" t="s">
        <v>638</v>
      </c>
      <c r="Z43" s="130" t="s">
        <v>850</v>
      </c>
      <c r="AA43" s="90"/>
      <c r="AB43" s="91" t="s">
        <v>1336</v>
      </c>
      <c r="AC43" s="131" t="s">
        <v>326</v>
      </c>
      <c r="AD43" s="93" t="s">
        <v>1337</v>
      </c>
      <c r="AE43" s="131" t="s">
        <v>1338</v>
      </c>
      <c r="AF43" s="163" t="s">
        <v>1339</v>
      </c>
      <c r="AG43" s="131" t="s">
        <v>1063</v>
      </c>
      <c r="AH43" s="131" t="s">
        <v>545</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1340</v>
      </c>
      <c r="BE43" s="133" t="s">
        <v>432</v>
      </c>
      <c r="BF43" s="102" t="s">
        <v>1341</v>
      </c>
      <c r="BG43" s="133" t="s">
        <v>1342</v>
      </c>
      <c r="BH43" s="133" t="s">
        <v>366</v>
      </c>
      <c r="BI43" s="133" t="s">
        <v>1343</v>
      </c>
      <c r="BJ43" s="133" t="s">
        <v>662</v>
      </c>
      <c r="BK43" s="103"/>
      <c r="BL43" s="103"/>
      <c r="BM43" s="103"/>
      <c r="BN43" s="103"/>
      <c r="BO43" s="103"/>
      <c r="BP43" s="103"/>
      <c r="BQ43" s="83"/>
      <c r="BR43" s="104">
        <v>25.0</v>
      </c>
      <c r="BS43" s="104">
        <v>35.0</v>
      </c>
      <c r="BT43" s="104">
        <v>25.0</v>
      </c>
      <c r="BU43" s="104">
        <v>15.0</v>
      </c>
      <c r="BV43" s="105" t="s">
        <v>1344</v>
      </c>
      <c r="BW43" s="83"/>
      <c r="BX43" s="134" t="s">
        <v>233</v>
      </c>
      <c r="BY43" s="134" t="s">
        <v>1345</v>
      </c>
      <c r="BZ43" s="134" t="s">
        <v>1346</v>
      </c>
      <c r="CA43" s="134" t="s">
        <v>211</v>
      </c>
      <c r="CB43" s="134" t="s">
        <v>1347</v>
      </c>
      <c r="CC43" s="134" t="s">
        <v>1348</v>
      </c>
      <c r="CD43" s="135"/>
      <c r="CE43" s="136" t="s">
        <v>1349</v>
      </c>
      <c r="CF43" s="136" t="s">
        <v>1350</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t="s">
        <v>1351</v>
      </c>
      <c r="DM43" s="114" t="s">
        <v>346</v>
      </c>
      <c r="DN43" s="114">
        <v>4.0</v>
      </c>
      <c r="DO43" s="114">
        <v>2.0</v>
      </c>
      <c r="DP43" s="114" t="s">
        <v>347</v>
      </c>
      <c r="DQ43" s="115" t="s">
        <v>1352</v>
      </c>
      <c r="DR43" s="139" t="s">
        <v>206</v>
      </c>
      <c r="DS43" s="139" t="s">
        <v>383</v>
      </c>
      <c r="DT43" s="139" t="s">
        <v>1353</v>
      </c>
      <c r="DU43" s="139" t="s">
        <v>209</v>
      </c>
      <c r="DV43" s="139" t="s">
        <v>210</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1354</v>
      </c>
      <c r="B44" s="164" t="s">
        <v>212</v>
      </c>
      <c r="C44" s="80" t="s">
        <v>1355</v>
      </c>
      <c r="D44" s="81" t="s">
        <v>1356</v>
      </c>
      <c r="E44" s="82" t="s">
        <v>179</v>
      </c>
      <c r="F44" s="82" t="s">
        <v>179</v>
      </c>
      <c r="G44" s="82"/>
      <c r="H44" s="82"/>
      <c r="I44" s="82"/>
      <c r="J44" s="83"/>
      <c r="K44" s="85" t="s">
        <v>184</v>
      </c>
      <c r="L44" s="85" t="s">
        <v>184</v>
      </c>
      <c r="M44" s="84"/>
      <c r="N44" s="84"/>
      <c r="O44" s="85"/>
      <c r="P44" s="85"/>
      <c r="Q44" s="142"/>
      <c r="R44" s="85"/>
      <c r="S44" s="85"/>
      <c r="T44" s="85"/>
      <c r="U44" s="85" t="s">
        <v>184</v>
      </c>
      <c r="V44" s="142"/>
      <c r="W44" s="87"/>
      <c r="X44" s="88" t="s">
        <v>216</v>
      </c>
      <c r="Y44" s="89" t="s">
        <v>272</v>
      </c>
      <c r="Z44" s="89" t="s">
        <v>1357</v>
      </c>
      <c r="AA44" s="90"/>
      <c r="AB44" s="91" t="s">
        <v>1358</v>
      </c>
      <c r="AC44" s="92" t="s">
        <v>916</v>
      </c>
      <c r="AD44" s="93"/>
      <c r="AE44" s="92"/>
      <c r="AF44" s="162"/>
      <c r="AG44" s="143"/>
      <c r="AH44" s="92"/>
      <c r="AI44" s="94"/>
      <c r="AJ44" s="94"/>
      <c r="AK44" s="94"/>
      <c r="AL44" s="94"/>
      <c r="AM44" s="94"/>
      <c r="AN44" s="94"/>
      <c r="AO44" s="95"/>
      <c r="AP44" s="96" t="s">
        <v>219</v>
      </c>
      <c r="AQ44" s="97" t="s">
        <v>465</v>
      </c>
      <c r="AR44" s="98" t="s">
        <v>221</v>
      </c>
      <c r="AS44" s="97" t="s">
        <v>466</v>
      </c>
      <c r="AT44" s="97" t="s">
        <v>265</v>
      </c>
      <c r="AU44" s="97" t="s">
        <v>1141</v>
      </c>
      <c r="AV44" s="97" t="s">
        <v>662</v>
      </c>
      <c r="AW44" s="94"/>
      <c r="AX44" s="94"/>
      <c r="AY44" s="94"/>
      <c r="AZ44" s="94"/>
      <c r="BA44" s="94"/>
      <c r="BB44" s="94"/>
      <c r="BC44" s="99"/>
      <c r="BD44" s="100" t="s">
        <v>257</v>
      </c>
      <c r="BE44" s="101" t="s">
        <v>217</v>
      </c>
      <c r="BF44" s="102" t="s">
        <v>258</v>
      </c>
      <c r="BG44" s="101" t="s">
        <v>464</v>
      </c>
      <c r="BH44" s="101" t="s">
        <v>219</v>
      </c>
      <c r="BI44" s="101" t="s">
        <v>1359</v>
      </c>
      <c r="BJ44" s="101" t="s">
        <v>399</v>
      </c>
      <c r="BK44" s="103"/>
      <c r="BL44" s="103"/>
      <c r="BM44" s="103"/>
      <c r="BN44" s="103"/>
      <c r="BO44" s="103"/>
      <c r="BP44" s="103"/>
      <c r="BQ44" s="83"/>
      <c r="BR44" s="104">
        <v>20.0</v>
      </c>
      <c r="BS44" s="104">
        <v>10.0</v>
      </c>
      <c r="BT44" s="104">
        <v>30.0</v>
      </c>
      <c r="BU44" s="104">
        <v>40.0</v>
      </c>
      <c r="BV44" s="105" t="s">
        <v>1360</v>
      </c>
      <c r="BW44" s="83"/>
      <c r="BX44" s="106" t="s">
        <v>373</v>
      </c>
      <c r="BY44" s="106" t="s">
        <v>201</v>
      </c>
      <c r="BZ44" s="106" t="s">
        <v>1361</v>
      </c>
      <c r="CA44" s="106" t="s">
        <v>760</v>
      </c>
      <c r="CB44" s="106" t="s">
        <v>1362</v>
      </c>
      <c r="CC44" s="106" t="s">
        <v>1363</v>
      </c>
      <c r="CD44" s="147"/>
      <c r="CE44" s="123" t="s">
        <v>1364</v>
      </c>
      <c r="CF44" s="123" t="s">
        <v>1365</v>
      </c>
      <c r="CG44" s="109"/>
      <c r="CH44" s="109"/>
      <c r="CI44" s="109"/>
      <c r="CJ44" s="83"/>
      <c r="CK44" s="111" t="s">
        <v>1366</v>
      </c>
      <c r="CL44" s="112" t="s">
        <v>560</v>
      </c>
      <c r="CM44" s="112" t="s">
        <v>482</v>
      </c>
      <c r="CN44" s="112" t="s">
        <v>383</v>
      </c>
      <c r="CO44" s="112"/>
      <c r="CP44" s="112"/>
      <c r="CQ44" s="112"/>
      <c r="CR44" s="112">
        <v>21.0</v>
      </c>
      <c r="CS44" s="112">
        <v>84.0</v>
      </c>
      <c r="CT44" s="112">
        <v>154.0</v>
      </c>
      <c r="CU44" s="112">
        <v>224.0</v>
      </c>
      <c r="CV44" s="112">
        <v>294.0</v>
      </c>
      <c r="CW44" s="112">
        <v>364.0</v>
      </c>
      <c r="CX44" s="112" t="s">
        <v>112</v>
      </c>
      <c r="CY44" s="112">
        <v>6.0</v>
      </c>
      <c r="CZ44" s="112">
        <v>17.0</v>
      </c>
      <c r="DA44" s="112">
        <v>29.0</v>
      </c>
      <c r="DB44" s="112">
        <v>41.0</v>
      </c>
      <c r="DC44" s="112">
        <v>53.0</v>
      </c>
      <c r="DD44" s="112">
        <v>65.0</v>
      </c>
      <c r="DE44" s="112" t="s">
        <v>116</v>
      </c>
      <c r="DF44" s="112" t="s">
        <v>1367</v>
      </c>
      <c r="DG44" s="112" t="s">
        <v>1368</v>
      </c>
      <c r="DH44" s="112" t="s">
        <v>1369</v>
      </c>
      <c r="DI44" s="112" t="s">
        <v>1370</v>
      </c>
      <c r="DJ44" s="112" t="s">
        <v>1371</v>
      </c>
      <c r="DK44" s="112"/>
      <c r="DL44" s="113" t="s">
        <v>1372</v>
      </c>
      <c r="DM44" s="114" t="s">
        <v>305</v>
      </c>
      <c r="DN44" s="114">
        <v>4.0</v>
      </c>
      <c r="DO44" s="114" t="s">
        <v>273</v>
      </c>
      <c r="DP44" s="114">
        <v>5.0</v>
      </c>
      <c r="DQ44" s="115" t="s">
        <v>1373</v>
      </c>
      <c r="DR44" s="124" t="s">
        <v>248</v>
      </c>
      <c r="DS44" s="124" t="s">
        <v>249</v>
      </c>
      <c r="DT44" s="124" t="s">
        <v>275</v>
      </c>
      <c r="DU44" s="124" t="s">
        <v>250</v>
      </c>
      <c r="DV44" s="124" t="s">
        <v>251</v>
      </c>
      <c r="DW44" s="124"/>
      <c r="DX44" s="124"/>
      <c r="DY44" s="117"/>
      <c r="DZ44" s="118"/>
      <c r="EA44" s="119" t="str">
        <f t="array" ref="EA44">if(ISBLANK(X44),,(XLOOKUP(X44,Classes!A:A,Classes!A:A,CONCAT("ERROR-Class: ",X44))))</f>
        <v>Sister</v>
      </c>
      <c r="EB44" s="149" t="s">
        <v>493</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1374</v>
      </c>
      <c r="B45" s="69" t="s">
        <v>212</v>
      </c>
      <c r="C45" s="80" t="s">
        <v>1375</v>
      </c>
      <c r="D45" s="81" t="s">
        <v>1376</v>
      </c>
      <c r="E45" s="82" t="s">
        <v>179</v>
      </c>
      <c r="F45" s="82" t="s">
        <v>179</v>
      </c>
      <c r="G45" s="82" t="s">
        <v>1377</v>
      </c>
      <c r="H45" s="82" t="s">
        <v>1378</v>
      </c>
      <c r="I45" s="82" t="s">
        <v>1379</v>
      </c>
      <c r="J45" s="83"/>
      <c r="K45" s="85" t="s">
        <v>184</v>
      </c>
      <c r="L45" s="85" t="s">
        <v>535</v>
      </c>
      <c r="M45" s="84"/>
      <c r="N45" s="84"/>
      <c r="O45" s="85" t="s">
        <v>184</v>
      </c>
      <c r="P45" s="84"/>
      <c r="Q45" s="86"/>
      <c r="R45" s="84"/>
      <c r="S45" s="84"/>
      <c r="T45" s="84"/>
      <c r="U45" s="84"/>
      <c r="V45" s="86"/>
      <c r="W45" s="87"/>
      <c r="X45" s="88" t="s">
        <v>393</v>
      </c>
      <c r="Y45" s="89" t="s">
        <v>737</v>
      </c>
      <c r="Z45" s="89" t="s">
        <v>198</v>
      </c>
      <c r="AA45" s="90"/>
      <c r="AB45" s="91" t="s">
        <v>547</v>
      </c>
      <c r="AC45" s="92" t="s">
        <v>408</v>
      </c>
      <c r="AD45" s="93"/>
      <c r="AE45" s="92"/>
      <c r="AF45" s="92"/>
      <c r="AG45" s="92"/>
      <c r="AH45" s="92"/>
      <c r="AI45" s="94"/>
      <c r="AJ45" s="94"/>
      <c r="AK45" s="94"/>
      <c r="AL45" s="94"/>
      <c r="AM45" s="94"/>
      <c r="AN45" s="94"/>
      <c r="AO45" s="95"/>
      <c r="AP45" s="96" t="s">
        <v>197</v>
      </c>
      <c r="AQ45" s="97" t="s">
        <v>505</v>
      </c>
      <c r="AR45" s="98" t="s">
        <v>1380</v>
      </c>
      <c r="AS45" s="144" t="s">
        <v>1381</v>
      </c>
      <c r="AT45" s="97" t="s">
        <v>399</v>
      </c>
      <c r="AU45" s="144" t="s">
        <v>1382</v>
      </c>
      <c r="AV45" s="97" t="s">
        <v>540</v>
      </c>
      <c r="AW45" s="94">
        <v>4516.0</v>
      </c>
      <c r="AX45" s="94">
        <v>527.0</v>
      </c>
      <c r="AY45" s="94">
        <v>235.0</v>
      </c>
      <c r="AZ45" s="94">
        <v>331.0</v>
      </c>
      <c r="BA45" s="94">
        <v>249.0</v>
      </c>
      <c r="BB45" s="94">
        <v>152.0</v>
      </c>
      <c r="BC45" s="99"/>
      <c r="BD45" s="100" t="s">
        <v>190</v>
      </c>
      <c r="BE45" s="101" t="s">
        <v>432</v>
      </c>
      <c r="BF45" s="102" t="s">
        <v>192</v>
      </c>
      <c r="BG45" s="101" t="s">
        <v>1383</v>
      </c>
      <c r="BH45" s="101" t="s">
        <v>194</v>
      </c>
      <c r="BI45" s="101" t="s">
        <v>504</v>
      </c>
      <c r="BJ45" s="101" t="s">
        <v>371</v>
      </c>
      <c r="BK45" s="103">
        <v>4796.0</v>
      </c>
      <c r="BL45" s="103">
        <v>501.0</v>
      </c>
      <c r="BM45" s="103">
        <v>214.0</v>
      </c>
      <c r="BN45" s="103">
        <v>351.0</v>
      </c>
      <c r="BO45" s="103">
        <v>201.0</v>
      </c>
      <c r="BP45" s="103">
        <v>115.0</v>
      </c>
      <c r="BQ45" s="83"/>
      <c r="BR45" s="104">
        <v>15.0</v>
      </c>
      <c r="BS45" s="104">
        <v>35.0</v>
      </c>
      <c r="BT45" s="104">
        <v>35.0</v>
      </c>
      <c r="BU45" s="104">
        <v>15.0</v>
      </c>
      <c r="BV45" s="105" t="s">
        <v>1384</v>
      </c>
      <c r="BW45" s="83"/>
      <c r="BX45" s="106" t="s">
        <v>200</v>
      </c>
      <c r="BY45" s="106" t="s">
        <v>201</v>
      </c>
      <c r="BZ45" s="106" t="s">
        <v>1385</v>
      </c>
      <c r="CA45" s="106" t="s">
        <v>671</v>
      </c>
      <c r="CB45" s="106" t="s">
        <v>1386</v>
      </c>
      <c r="CC45" s="106" t="s">
        <v>1387</v>
      </c>
      <c r="CD45" s="122" t="s">
        <v>1388</v>
      </c>
      <c r="CE45" s="123" t="s">
        <v>1389</v>
      </c>
      <c r="CF45" s="123" t="s">
        <v>1390</v>
      </c>
      <c r="CG45" s="109" t="s">
        <v>205</v>
      </c>
      <c r="CH45" s="109" t="s">
        <v>479</v>
      </c>
      <c r="CI45" s="109"/>
      <c r="CJ45" s="83"/>
      <c r="CK45" s="111" t="s">
        <v>1391</v>
      </c>
      <c r="CL45" s="112" t="s">
        <v>337</v>
      </c>
      <c r="CM45" s="112" t="s">
        <v>383</v>
      </c>
      <c r="CN45" s="112" t="s">
        <v>518</v>
      </c>
      <c r="CO45" s="112" t="s">
        <v>517</v>
      </c>
      <c r="CP45" s="112" t="s">
        <v>339</v>
      </c>
      <c r="CQ45" s="112"/>
      <c r="CR45" s="112">
        <v>25.0</v>
      </c>
      <c r="CS45" s="112">
        <v>101.0</v>
      </c>
      <c r="CT45" s="112">
        <v>185.0</v>
      </c>
      <c r="CU45" s="112">
        <v>269.0</v>
      </c>
      <c r="CV45" s="112">
        <v>353.0</v>
      </c>
      <c r="CW45" s="112">
        <v>437.0</v>
      </c>
      <c r="CX45" s="112" t="s">
        <v>112</v>
      </c>
      <c r="CY45" s="112">
        <v>9.0</v>
      </c>
      <c r="CZ45" s="112">
        <v>27.0</v>
      </c>
      <c r="DA45" s="112">
        <v>47.0</v>
      </c>
      <c r="DB45" s="112">
        <v>67.0</v>
      </c>
      <c r="DC45" s="112">
        <v>87.0</v>
      </c>
      <c r="DD45" s="112">
        <v>107.0</v>
      </c>
      <c r="DE45" s="112" t="s">
        <v>113</v>
      </c>
      <c r="DF45" s="112" t="s">
        <v>1392</v>
      </c>
      <c r="DG45" s="112" t="s">
        <v>1393</v>
      </c>
      <c r="DH45" s="112" t="s">
        <v>1394</v>
      </c>
      <c r="DI45" s="112" t="s">
        <v>1395</v>
      </c>
      <c r="DJ45" s="112" t="s">
        <v>1396</v>
      </c>
      <c r="DK45" s="112"/>
      <c r="DL45" s="113" t="s">
        <v>1397</v>
      </c>
      <c r="DM45" s="114" t="s">
        <v>569</v>
      </c>
      <c r="DN45" s="114">
        <v>5.0</v>
      </c>
      <c r="DO45" s="114">
        <v>1.0</v>
      </c>
      <c r="DP45" s="114" t="s">
        <v>347</v>
      </c>
      <c r="DQ45" s="115" t="s">
        <v>1398</v>
      </c>
      <c r="DR45" s="116" t="s">
        <v>206</v>
      </c>
      <c r="DS45" s="116" t="s">
        <v>383</v>
      </c>
      <c r="DT45" s="116" t="s">
        <v>208</v>
      </c>
      <c r="DU45" s="116" t="s">
        <v>209</v>
      </c>
      <c r="DV45" s="116" t="s">
        <v>210</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554</v>
      </c>
      <c r="B46" s="69" t="s">
        <v>386</v>
      </c>
      <c r="C46" s="80" t="s">
        <v>1399</v>
      </c>
      <c r="D46" s="81" t="s">
        <v>1400</v>
      </c>
      <c r="E46" s="82" t="s">
        <v>179</v>
      </c>
      <c r="F46" s="82" t="s">
        <v>1401</v>
      </c>
      <c r="G46" s="82" t="s">
        <v>1402</v>
      </c>
      <c r="H46" s="82" t="s">
        <v>1403</v>
      </c>
      <c r="I46" s="82" t="s">
        <v>1404</v>
      </c>
      <c r="J46" s="83"/>
      <c r="K46" s="84"/>
      <c r="L46" s="84"/>
      <c r="M46" s="84"/>
      <c r="N46" s="84"/>
      <c r="O46" s="85" t="s">
        <v>184</v>
      </c>
      <c r="P46" s="85" t="s">
        <v>184</v>
      </c>
      <c r="Q46" s="86"/>
      <c r="R46" s="84"/>
      <c r="S46" s="84"/>
      <c r="T46" s="84"/>
      <c r="U46" s="84"/>
      <c r="V46" s="86"/>
      <c r="W46" s="87"/>
      <c r="X46" s="88" t="s">
        <v>848</v>
      </c>
      <c r="Y46" s="89" t="s">
        <v>603</v>
      </c>
      <c r="Z46" s="89" t="s">
        <v>696</v>
      </c>
      <c r="AA46" s="90"/>
      <c r="AB46" s="91" t="s">
        <v>190</v>
      </c>
      <c r="AC46" s="92" t="s">
        <v>432</v>
      </c>
      <c r="AD46" s="93" t="s">
        <v>192</v>
      </c>
      <c r="AE46" s="92" t="s">
        <v>943</v>
      </c>
      <c r="AF46" s="92" t="s">
        <v>540</v>
      </c>
      <c r="AG46" s="92" t="s">
        <v>506</v>
      </c>
      <c r="AH46" s="92" t="s">
        <v>290</v>
      </c>
      <c r="AI46" s="94">
        <v>4681.0</v>
      </c>
      <c r="AJ46" s="94">
        <v>421.0</v>
      </c>
      <c r="AK46" s="94">
        <v>229.0</v>
      </c>
      <c r="AL46" s="94">
        <v>341.0</v>
      </c>
      <c r="AM46" s="94">
        <v>194.0</v>
      </c>
      <c r="AN46" s="94">
        <v>89.0</v>
      </c>
      <c r="AO46" s="95"/>
      <c r="AP46" s="96" t="s">
        <v>547</v>
      </c>
      <c r="AQ46" s="97" t="s">
        <v>1031</v>
      </c>
      <c r="AR46" s="98" t="s">
        <v>1405</v>
      </c>
      <c r="AS46" s="97" t="s">
        <v>1406</v>
      </c>
      <c r="AT46" s="97" t="s">
        <v>366</v>
      </c>
      <c r="AU46" s="97" t="s">
        <v>1277</v>
      </c>
      <c r="AV46" s="97" t="s">
        <v>545</v>
      </c>
      <c r="AW46" s="94">
        <v>4132.0</v>
      </c>
      <c r="AX46" s="94">
        <v>443.0</v>
      </c>
      <c r="AY46" s="94">
        <v>229.0</v>
      </c>
      <c r="AZ46" s="94">
        <v>298.0</v>
      </c>
      <c r="BA46" s="94">
        <v>222.0</v>
      </c>
      <c r="BB46" s="94">
        <v>99.0</v>
      </c>
      <c r="BC46" s="99"/>
      <c r="BD46" s="100" t="s">
        <v>1273</v>
      </c>
      <c r="BE46" s="101" t="s">
        <v>1342</v>
      </c>
      <c r="BF46" s="102"/>
      <c r="BG46" s="101"/>
      <c r="BH46" s="101"/>
      <c r="BI46" s="101"/>
      <c r="BJ46" s="101"/>
      <c r="BK46" s="103"/>
      <c r="BL46" s="103"/>
      <c r="BM46" s="103"/>
      <c r="BN46" s="103"/>
      <c r="BO46" s="103"/>
      <c r="BP46" s="103"/>
      <c r="BQ46" s="83"/>
      <c r="BR46" s="104">
        <v>35.0</v>
      </c>
      <c r="BS46" s="104">
        <v>15.0</v>
      </c>
      <c r="BT46" s="104">
        <v>35.0</v>
      </c>
      <c r="BU46" s="104">
        <v>10.0</v>
      </c>
      <c r="BV46" s="105" t="s">
        <v>1407</v>
      </c>
      <c r="BW46" s="83"/>
      <c r="BX46" s="106" t="s">
        <v>373</v>
      </c>
      <c r="BY46" s="106" t="s">
        <v>201</v>
      </c>
      <c r="BZ46" s="106" t="s">
        <v>1408</v>
      </c>
      <c r="CA46" s="106" t="s">
        <v>552</v>
      </c>
      <c r="CB46" s="106" t="s">
        <v>1409</v>
      </c>
      <c r="CC46" s="106" t="s">
        <v>529</v>
      </c>
      <c r="CD46" s="122" t="s">
        <v>1410</v>
      </c>
      <c r="CE46" s="123" t="s">
        <v>1411</v>
      </c>
      <c r="CF46" s="123" t="s">
        <v>1412</v>
      </c>
      <c r="CG46" s="109" t="s">
        <v>379</v>
      </c>
      <c r="CH46" s="109" t="s">
        <v>479</v>
      </c>
      <c r="CI46" s="110"/>
      <c r="CJ46" s="83"/>
      <c r="CK46" s="111" t="s">
        <v>1413</v>
      </c>
      <c r="CL46" s="112" t="s">
        <v>560</v>
      </c>
      <c r="CM46" s="112" t="s">
        <v>516</v>
      </c>
      <c r="CN46" s="112" t="s">
        <v>517</v>
      </c>
      <c r="CO46" s="112" t="s">
        <v>339</v>
      </c>
      <c r="CP46" s="112" t="s">
        <v>598</v>
      </c>
      <c r="CQ46" s="112"/>
      <c r="CR46" s="112">
        <v>34.0</v>
      </c>
      <c r="CS46" s="112">
        <v>135.0</v>
      </c>
      <c r="CT46" s="112">
        <v>247.0</v>
      </c>
      <c r="CU46" s="112">
        <v>359.0</v>
      </c>
      <c r="CV46" s="112">
        <v>471.0</v>
      </c>
      <c r="CW46" s="112">
        <v>583.0</v>
      </c>
      <c r="CX46" s="112" t="s">
        <v>112</v>
      </c>
      <c r="CY46" s="112">
        <v>4.0</v>
      </c>
      <c r="CZ46" s="112">
        <v>12.0</v>
      </c>
      <c r="DA46" s="112">
        <v>21.0</v>
      </c>
      <c r="DB46" s="112">
        <v>30.0</v>
      </c>
      <c r="DC46" s="112">
        <v>39.0</v>
      </c>
      <c r="DD46" s="112">
        <v>48.0</v>
      </c>
      <c r="DE46" s="112" t="s">
        <v>116</v>
      </c>
      <c r="DF46" s="112" t="s">
        <v>1414</v>
      </c>
      <c r="DG46" s="112" t="s">
        <v>1415</v>
      </c>
      <c r="DH46" s="112" t="s">
        <v>1416</v>
      </c>
      <c r="DI46" s="112" t="s">
        <v>1417</v>
      </c>
      <c r="DJ46" s="112" t="s">
        <v>1418</v>
      </c>
      <c r="DK46" s="112"/>
      <c r="DL46" s="113" t="s">
        <v>1419</v>
      </c>
      <c r="DM46" s="114" t="s">
        <v>179</v>
      </c>
      <c r="DN46" s="114" t="s">
        <v>179</v>
      </c>
      <c r="DO46" s="114" t="s">
        <v>179</v>
      </c>
      <c r="DP46" s="114" t="s">
        <v>179</v>
      </c>
      <c r="DQ46" s="115" t="s">
        <v>1420</v>
      </c>
      <c r="DR46" s="124" t="s">
        <v>206</v>
      </c>
      <c r="DS46" s="124" t="s">
        <v>383</v>
      </c>
      <c r="DT46" s="124" t="s">
        <v>207</v>
      </c>
      <c r="DU46" s="124" t="s">
        <v>209</v>
      </c>
      <c r="DV46" s="124" t="s">
        <v>210</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1421</v>
      </c>
      <c r="B47" s="155" t="s">
        <v>212</v>
      </c>
      <c r="C47" s="80" t="s">
        <v>1422</v>
      </c>
      <c r="D47" s="81" t="s">
        <v>1423</v>
      </c>
      <c r="E47" s="82" t="s">
        <v>179</v>
      </c>
      <c r="F47" s="82" t="s">
        <v>179</v>
      </c>
      <c r="G47" s="82" t="s">
        <v>1424</v>
      </c>
      <c r="H47" s="82" t="s">
        <v>1425</v>
      </c>
      <c r="I47" s="82" t="s">
        <v>1426</v>
      </c>
      <c r="J47" s="83"/>
      <c r="K47" s="85"/>
      <c r="L47" s="85"/>
      <c r="M47" s="85"/>
      <c r="N47" s="85" t="s">
        <v>184</v>
      </c>
      <c r="O47" s="85" t="s">
        <v>184</v>
      </c>
      <c r="P47" s="84"/>
      <c r="Q47" s="142"/>
      <c r="R47" s="85"/>
      <c r="S47" s="84"/>
      <c r="T47" s="85"/>
      <c r="U47" s="85"/>
      <c r="V47" s="142"/>
      <c r="W47" s="87"/>
      <c r="X47" s="88" t="s">
        <v>1427</v>
      </c>
      <c r="Y47" s="89" t="s">
        <v>1143</v>
      </c>
      <c r="Z47" s="153" t="s">
        <v>803</v>
      </c>
      <c r="AA47" s="90"/>
      <c r="AB47" s="91" t="s">
        <v>1428</v>
      </c>
      <c r="AC47" s="143" t="s">
        <v>920</v>
      </c>
      <c r="AD47" s="93" t="s">
        <v>1429</v>
      </c>
      <c r="AE47" s="92" t="s">
        <v>974</v>
      </c>
      <c r="AF47" s="92" t="s">
        <v>320</v>
      </c>
      <c r="AG47" s="143" t="s">
        <v>1430</v>
      </c>
      <c r="AH47" s="92" t="s">
        <v>290</v>
      </c>
      <c r="AI47" s="94"/>
      <c r="AJ47" s="94"/>
      <c r="AK47" s="94"/>
      <c r="AL47" s="94"/>
      <c r="AM47" s="94"/>
      <c r="AN47" s="94"/>
      <c r="AO47" s="95"/>
      <c r="AP47" s="96" t="s">
        <v>1431</v>
      </c>
      <c r="AQ47" s="97" t="s">
        <v>402</v>
      </c>
      <c r="AR47" s="98" t="s">
        <v>1432</v>
      </c>
      <c r="AS47" s="97" t="s">
        <v>1433</v>
      </c>
      <c r="AT47" s="97" t="s">
        <v>662</v>
      </c>
      <c r="AU47" s="144" t="s">
        <v>1140</v>
      </c>
      <c r="AV47" s="97" t="s">
        <v>540</v>
      </c>
      <c r="AW47" s="94"/>
      <c r="AX47" s="94"/>
      <c r="AY47" s="94"/>
      <c r="AZ47" s="94"/>
      <c r="BA47" s="94"/>
      <c r="BB47" s="94"/>
      <c r="BC47" s="99"/>
      <c r="BD47" s="100" t="s">
        <v>407</v>
      </c>
      <c r="BE47" s="101" t="s">
        <v>294</v>
      </c>
      <c r="BF47" s="102"/>
      <c r="BG47" s="101"/>
      <c r="BH47" s="101"/>
      <c r="BI47" s="101"/>
      <c r="BJ47" s="101"/>
      <c r="BK47" s="165"/>
      <c r="BL47" s="165"/>
      <c r="BM47" s="165"/>
      <c r="BN47" s="165"/>
      <c r="BO47" s="165"/>
      <c r="BP47" s="165"/>
      <c r="BQ47" s="83"/>
      <c r="BR47" s="104">
        <v>40.0</v>
      </c>
      <c r="BS47" s="104">
        <v>10.0</v>
      </c>
      <c r="BT47" s="104">
        <v>15.0</v>
      </c>
      <c r="BU47" s="104">
        <v>35.0</v>
      </c>
      <c r="BV47" s="105" t="s">
        <v>1434</v>
      </c>
      <c r="BW47" s="83"/>
      <c r="BX47" s="106" t="s">
        <v>233</v>
      </c>
      <c r="BY47" s="106" t="s">
        <v>1435</v>
      </c>
      <c r="BZ47" s="106" t="s">
        <v>1436</v>
      </c>
      <c r="CA47" s="106" t="s">
        <v>1437</v>
      </c>
      <c r="CB47" s="106" t="s">
        <v>1438</v>
      </c>
      <c r="CC47" s="106" t="s">
        <v>1439</v>
      </c>
      <c r="CD47" s="122" t="s">
        <v>1440</v>
      </c>
      <c r="CE47" s="123" t="s">
        <v>1441</v>
      </c>
      <c r="CF47" s="123" t="s">
        <v>1442</v>
      </c>
      <c r="CG47" s="109"/>
      <c r="CH47" s="109"/>
      <c r="CI47" s="110"/>
      <c r="CJ47" s="83"/>
      <c r="CK47" s="111" t="s">
        <v>1443</v>
      </c>
      <c r="CL47" s="112" t="s">
        <v>337</v>
      </c>
      <c r="CM47" s="112" t="s">
        <v>275</v>
      </c>
      <c r="CN47" s="112" t="s">
        <v>517</v>
      </c>
      <c r="CO47" s="112" t="s">
        <v>482</v>
      </c>
      <c r="CP47" s="112" t="s">
        <v>1044</v>
      </c>
      <c r="CQ47" s="112"/>
      <c r="CR47" s="112">
        <v>34.0</v>
      </c>
      <c r="CS47" s="112">
        <v>135.0</v>
      </c>
      <c r="CT47" s="112">
        <v>247.0</v>
      </c>
      <c r="CU47" s="112">
        <v>359.0</v>
      </c>
      <c r="CV47" s="112">
        <v>471.0</v>
      </c>
      <c r="CW47" s="112">
        <v>583.0</v>
      </c>
      <c r="CX47" s="112" t="s">
        <v>112</v>
      </c>
      <c r="CY47" s="112">
        <v>7.0</v>
      </c>
      <c r="CZ47" s="112">
        <v>21.0</v>
      </c>
      <c r="DA47" s="112">
        <v>37.0</v>
      </c>
      <c r="DB47" s="112">
        <v>53.0</v>
      </c>
      <c r="DC47" s="112">
        <v>69.0</v>
      </c>
      <c r="DD47" s="112">
        <v>85.0</v>
      </c>
      <c r="DE47" s="112" t="s">
        <v>113</v>
      </c>
      <c r="DF47" s="112" t="s">
        <v>1444</v>
      </c>
      <c r="DG47" s="112" t="s">
        <v>1445</v>
      </c>
      <c r="DH47" s="112" t="s">
        <v>1446</v>
      </c>
      <c r="DI47" s="112" t="s">
        <v>1447</v>
      </c>
      <c r="DJ47" s="112" t="s">
        <v>1448</v>
      </c>
      <c r="DK47" s="112"/>
      <c r="DL47" s="113" t="s">
        <v>1449</v>
      </c>
      <c r="DM47" s="114" t="s">
        <v>305</v>
      </c>
      <c r="DN47" s="114">
        <v>4.0</v>
      </c>
      <c r="DO47" s="114" t="s">
        <v>273</v>
      </c>
      <c r="DP47" s="114" t="s">
        <v>347</v>
      </c>
      <c r="DQ47" s="115" t="s">
        <v>1450</v>
      </c>
      <c r="DR47" s="116" t="s">
        <v>206</v>
      </c>
      <c r="DS47" s="116" t="s">
        <v>207</v>
      </c>
      <c r="DT47" s="116" t="s">
        <v>208</v>
      </c>
      <c r="DU47" s="116" t="s">
        <v>209</v>
      </c>
      <c r="DV47" s="116" t="s">
        <v>210</v>
      </c>
      <c r="DW47" s="116" t="s">
        <v>1451</v>
      </c>
      <c r="DX47" s="139" t="s">
        <v>1452</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1453</v>
      </c>
      <c r="B48" s="155" t="s">
        <v>212</v>
      </c>
      <c r="C48" s="80" t="s">
        <v>1454</v>
      </c>
      <c r="D48" s="81" t="s">
        <v>1455</v>
      </c>
      <c r="E48" s="82"/>
      <c r="F48" s="82"/>
      <c r="G48" s="82"/>
      <c r="H48" s="82"/>
      <c r="I48" s="82"/>
      <c r="J48" s="83"/>
      <c r="K48" s="85" t="s">
        <v>535</v>
      </c>
      <c r="L48" s="85"/>
      <c r="M48" s="85"/>
      <c r="N48" s="85"/>
      <c r="O48" s="85"/>
      <c r="P48" s="85" t="s">
        <v>184</v>
      </c>
      <c r="Q48" s="142"/>
      <c r="R48" s="85"/>
      <c r="S48" s="84"/>
      <c r="T48" s="85"/>
      <c r="U48" s="85" t="s">
        <v>184</v>
      </c>
      <c r="V48" s="142"/>
      <c r="W48" s="87"/>
      <c r="X48" s="88" t="s">
        <v>393</v>
      </c>
      <c r="Y48" s="89" t="s">
        <v>737</v>
      </c>
      <c r="Z48" s="153" t="s">
        <v>1456</v>
      </c>
      <c r="AA48" s="90"/>
      <c r="AB48" s="91" t="s">
        <v>197</v>
      </c>
      <c r="AC48" s="143" t="s">
        <v>863</v>
      </c>
      <c r="AD48" s="93" t="s">
        <v>770</v>
      </c>
      <c r="AE48" s="92" t="s">
        <v>1457</v>
      </c>
      <c r="AF48" s="92" t="s">
        <v>507</v>
      </c>
      <c r="AG48" s="143" t="s">
        <v>1382</v>
      </c>
      <c r="AH48" s="92" t="s">
        <v>399</v>
      </c>
      <c r="AI48" s="94"/>
      <c r="AJ48" s="94"/>
      <c r="AK48" s="94"/>
      <c r="AL48" s="94"/>
      <c r="AM48" s="94"/>
      <c r="AN48" s="94"/>
      <c r="AO48" s="95"/>
      <c r="AP48" s="96"/>
      <c r="AQ48" s="97"/>
      <c r="AR48" s="98"/>
      <c r="AS48" s="97"/>
      <c r="AT48" s="97"/>
      <c r="AU48" s="144"/>
      <c r="AV48" s="97"/>
      <c r="AW48" s="94"/>
      <c r="AX48" s="94"/>
      <c r="AY48" s="94"/>
      <c r="AZ48" s="94"/>
      <c r="BA48" s="94"/>
      <c r="BB48" s="94"/>
      <c r="BC48" s="99"/>
      <c r="BD48" s="100" t="s">
        <v>1458</v>
      </c>
      <c r="BE48" s="101" t="s">
        <v>1459</v>
      </c>
      <c r="BF48" s="102" t="s">
        <v>1460</v>
      </c>
      <c r="BG48" s="101" t="s">
        <v>1461</v>
      </c>
      <c r="BH48" s="101" t="s">
        <v>545</v>
      </c>
      <c r="BI48" s="101" t="s">
        <v>1462</v>
      </c>
      <c r="BJ48" s="101" t="s">
        <v>196</v>
      </c>
      <c r="BK48" s="165"/>
      <c r="BL48" s="165"/>
      <c r="BM48" s="165"/>
      <c r="BN48" s="165"/>
      <c r="BO48" s="165"/>
      <c r="BP48" s="165"/>
      <c r="BQ48" s="83"/>
      <c r="BR48" s="104">
        <v>20.0</v>
      </c>
      <c r="BS48" s="104">
        <v>40.0</v>
      </c>
      <c r="BT48" s="104">
        <v>30.0</v>
      </c>
      <c r="BU48" s="104">
        <v>10.0</v>
      </c>
      <c r="BV48" s="105" t="s">
        <v>1463</v>
      </c>
      <c r="BW48" s="83"/>
      <c r="BX48" s="106" t="s">
        <v>233</v>
      </c>
      <c r="BY48" s="106" t="s">
        <v>1464</v>
      </c>
      <c r="BZ48" s="106" t="s">
        <v>1465</v>
      </c>
      <c r="CA48" s="106" t="s">
        <v>1354</v>
      </c>
      <c r="CB48" s="106" t="s">
        <v>1466</v>
      </c>
      <c r="CC48" s="106" t="s">
        <v>760</v>
      </c>
      <c r="CD48" s="147"/>
      <c r="CE48" s="123" t="s">
        <v>1467</v>
      </c>
      <c r="CF48" s="123" t="s">
        <v>1468</v>
      </c>
      <c r="CG48" s="109" t="s">
        <v>1469</v>
      </c>
      <c r="CH48" s="109" t="s">
        <v>303</v>
      </c>
      <c r="CI48" s="110"/>
      <c r="CJ48" s="83"/>
      <c r="CK48" s="111" t="s">
        <v>1470</v>
      </c>
      <c r="CL48" s="112" t="s">
        <v>337</v>
      </c>
      <c r="CM48" s="112" t="s">
        <v>383</v>
      </c>
      <c r="CN48" s="112" t="s">
        <v>518</v>
      </c>
      <c r="CO48" s="112" t="s">
        <v>339</v>
      </c>
      <c r="CP48" s="112"/>
      <c r="CQ48" s="112"/>
      <c r="CR48" s="112">
        <v>25.0</v>
      </c>
      <c r="CS48" s="112">
        <v>101.0</v>
      </c>
      <c r="CT48" s="112">
        <v>185.0</v>
      </c>
      <c r="CU48" s="112">
        <v>269.0</v>
      </c>
      <c r="CV48" s="112">
        <v>353.0</v>
      </c>
      <c r="CW48" s="112">
        <v>437.0</v>
      </c>
      <c r="CX48" s="112" t="s">
        <v>112</v>
      </c>
      <c r="CY48" s="112">
        <v>9.0</v>
      </c>
      <c r="CZ48" s="112">
        <v>27.0</v>
      </c>
      <c r="DA48" s="112">
        <v>47.0</v>
      </c>
      <c r="DB48" s="112">
        <v>67.0</v>
      </c>
      <c r="DC48" s="112">
        <v>87.0</v>
      </c>
      <c r="DD48" s="112">
        <v>107.0</v>
      </c>
      <c r="DE48" s="112" t="s">
        <v>113</v>
      </c>
      <c r="DF48" s="112" t="s">
        <v>1471</v>
      </c>
      <c r="DG48" s="112" t="s">
        <v>1472</v>
      </c>
      <c r="DH48" s="112" t="s">
        <v>1473</v>
      </c>
      <c r="DI48" s="112" t="s">
        <v>1474</v>
      </c>
      <c r="DJ48" s="112" t="s">
        <v>1475</v>
      </c>
      <c r="DK48" s="112"/>
      <c r="DL48" s="113" t="s">
        <v>1476</v>
      </c>
      <c r="DM48" s="114" t="s">
        <v>569</v>
      </c>
      <c r="DN48" s="114">
        <v>6.0</v>
      </c>
      <c r="DO48" s="114" t="s">
        <v>273</v>
      </c>
      <c r="DP48" s="114">
        <v>2.0</v>
      </c>
      <c r="DQ48" s="115" t="s">
        <v>1477</v>
      </c>
      <c r="DR48" s="124" t="s">
        <v>206</v>
      </c>
      <c r="DS48" s="124" t="s">
        <v>383</v>
      </c>
      <c r="DT48" s="124" t="s">
        <v>208</v>
      </c>
      <c r="DU48" s="124" t="s">
        <v>209</v>
      </c>
      <c r="DV48" s="124" t="s">
        <v>210</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511</v>
      </c>
      <c r="B49" s="155" t="s">
        <v>212</v>
      </c>
      <c r="C49" s="80" t="s">
        <v>1478</v>
      </c>
      <c r="D49" s="81" t="s">
        <v>1479</v>
      </c>
      <c r="E49" s="82" t="s">
        <v>179</v>
      </c>
      <c r="F49" s="82" t="s">
        <v>179</v>
      </c>
      <c r="G49" s="82"/>
      <c r="H49" s="82"/>
      <c r="I49" s="82"/>
      <c r="J49" s="83"/>
      <c r="K49" s="85"/>
      <c r="L49" s="85"/>
      <c r="M49" s="85"/>
      <c r="N49" s="85"/>
      <c r="O49" s="85"/>
      <c r="P49" s="84"/>
      <c r="Q49" s="142" t="s">
        <v>184</v>
      </c>
      <c r="R49" s="85" t="s">
        <v>535</v>
      </c>
      <c r="S49" s="121" t="s">
        <v>184</v>
      </c>
      <c r="T49" s="85"/>
      <c r="U49" s="85"/>
      <c r="V49" s="142"/>
      <c r="W49" s="87"/>
      <c r="X49" s="88" t="s">
        <v>1480</v>
      </c>
      <c r="Y49" s="89" t="s">
        <v>1481</v>
      </c>
      <c r="Z49" s="153" t="s">
        <v>1462</v>
      </c>
      <c r="AA49" s="90"/>
      <c r="AB49" s="91" t="s">
        <v>188</v>
      </c>
      <c r="AC49" s="143" t="s">
        <v>970</v>
      </c>
      <c r="AD49" s="93" t="s">
        <v>1482</v>
      </c>
      <c r="AE49" s="92" t="s">
        <v>1483</v>
      </c>
      <c r="AF49" s="92" t="s">
        <v>399</v>
      </c>
      <c r="AG49" s="143" t="s">
        <v>1484</v>
      </c>
      <c r="AH49" s="92" t="s">
        <v>507</v>
      </c>
      <c r="AI49" s="94"/>
      <c r="AJ49" s="94"/>
      <c r="AK49" s="94"/>
      <c r="AL49" s="94"/>
      <c r="AM49" s="94"/>
      <c r="AN49" s="94"/>
      <c r="AO49" s="95"/>
      <c r="AP49" s="96"/>
      <c r="AQ49" s="97"/>
      <c r="AR49" s="98"/>
      <c r="AS49" s="97"/>
      <c r="AT49" s="97"/>
      <c r="AU49" s="144"/>
      <c r="AV49" s="97"/>
      <c r="AW49" s="94"/>
      <c r="AX49" s="94"/>
      <c r="AY49" s="94"/>
      <c r="AZ49" s="94"/>
      <c r="BA49" s="94"/>
      <c r="BB49" s="94"/>
      <c r="BC49" s="99"/>
      <c r="BD49" s="100" t="s">
        <v>1485</v>
      </c>
      <c r="BE49" s="101" t="s">
        <v>437</v>
      </c>
      <c r="BF49" s="102" t="s">
        <v>1486</v>
      </c>
      <c r="BG49" s="101" t="s">
        <v>1487</v>
      </c>
      <c r="BH49" s="101" t="s">
        <v>295</v>
      </c>
      <c r="BI49" s="101" t="s">
        <v>737</v>
      </c>
      <c r="BJ49" s="101" t="s">
        <v>327</v>
      </c>
      <c r="BK49" s="165"/>
      <c r="BL49" s="165"/>
      <c r="BM49" s="165"/>
      <c r="BN49" s="165"/>
      <c r="BO49" s="165"/>
      <c r="BP49" s="165"/>
      <c r="BQ49" s="83"/>
      <c r="BR49" s="104">
        <v>20.0</v>
      </c>
      <c r="BS49" s="104">
        <v>30.0</v>
      </c>
      <c r="BT49" s="104">
        <v>25.0</v>
      </c>
      <c r="BU49" s="104">
        <v>25.0</v>
      </c>
      <c r="BV49" s="105" t="s">
        <v>1488</v>
      </c>
      <c r="BW49" s="83"/>
      <c r="BX49" s="106" t="s">
        <v>1489</v>
      </c>
      <c r="BY49" s="106" t="s">
        <v>201</v>
      </c>
      <c r="BZ49" s="106" t="s">
        <v>1490</v>
      </c>
      <c r="CA49" s="106" t="s">
        <v>1491</v>
      </c>
      <c r="CB49" s="106" t="s">
        <v>1492</v>
      </c>
      <c r="CC49" s="106" t="s">
        <v>1493</v>
      </c>
      <c r="CD49" s="147"/>
      <c r="CE49" s="123" t="s">
        <v>1494</v>
      </c>
      <c r="CF49" s="123" t="s">
        <v>1495</v>
      </c>
      <c r="CG49" s="109"/>
      <c r="CH49" s="109"/>
      <c r="CI49" s="110"/>
      <c r="CJ49" s="83"/>
      <c r="CK49" s="111" t="s">
        <v>1496</v>
      </c>
      <c r="CL49" s="112" t="s">
        <v>337</v>
      </c>
      <c r="CM49" s="112" t="s">
        <v>383</v>
      </c>
      <c r="CN49" s="112" t="s">
        <v>518</v>
      </c>
      <c r="CO49" s="112" t="s">
        <v>1014</v>
      </c>
      <c r="CP49" s="112"/>
      <c r="CQ49" s="112"/>
      <c r="CR49" s="112">
        <v>25.0</v>
      </c>
      <c r="CS49" s="112">
        <v>101.0</v>
      </c>
      <c r="CT49" s="112">
        <v>185.0</v>
      </c>
      <c r="CU49" s="112">
        <v>269.0</v>
      </c>
      <c r="CV49" s="112">
        <v>353.0</v>
      </c>
      <c r="CW49" s="112">
        <v>437.0</v>
      </c>
      <c r="CX49" s="112" t="s">
        <v>112</v>
      </c>
      <c r="CY49" s="112">
        <v>9.0</v>
      </c>
      <c r="CZ49" s="112">
        <v>27.0</v>
      </c>
      <c r="DA49" s="112">
        <v>47.0</v>
      </c>
      <c r="DB49" s="112">
        <v>67.0</v>
      </c>
      <c r="DC49" s="112">
        <v>87.0</v>
      </c>
      <c r="DD49" s="112">
        <v>107.0</v>
      </c>
      <c r="DE49" s="112" t="s">
        <v>113</v>
      </c>
      <c r="DF49" s="112" t="s">
        <v>1497</v>
      </c>
      <c r="DG49" s="112" t="s">
        <v>1498</v>
      </c>
      <c r="DH49" s="112" t="s">
        <v>1499</v>
      </c>
      <c r="DI49" s="112" t="s">
        <v>1500</v>
      </c>
      <c r="DJ49" s="112" t="s">
        <v>1501</v>
      </c>
      <c r="DK49" s="112"/>
      <c r="DL49" s="113" t="s">
        <v>1502</v>
      </c>
      <c r="DM49" s="114" t="s">
        <v>569</v>
      </c>
      <c r="DN49" s="114">
        <v>4.0</v>
      </c>
      <c r="DO49" s="114">
        <v>1.0</v>
      </c>
      <c r="DP49" s="114" t="s">
        <v>347</v>
      </c>
      <c r="DQ49" s="115" t="s">
        <v>1503</v>
      </c>
      <c r="DR49" s="116" t="s">
        <v>206</v>
      </c>
      <c r="DS49" s="116" t="s">
        <v>383</v>
      </c>
      <c r="DT49" s="166" t="s">
        <v>275</v>
      </c>
      <c r="DU49" s="166" t="s">
        <v>209</v>
      </c>
      <c r="DV49" s="166" t="s">
        <v>210</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1504</v>
      </c>
      <c r="B50" s="69" t="s">
        <v>212</v>
      </c>
      <c r="C50" s="80" t="s">
        <v>1505</v>
      </c>
      <c r="D50" s="81" t="s">
        <v>1506</v>
      </c>
      <c r="E50" s="82" t="s">
        <v>179</v>
      </c>
      <c r="F50" s="82" t="s">
        <v>179</v>
      </c>
      <c r="G50" s="82" t="s">
        <v>1507</v>
      </c>
      <c r="H50" s="82" t="s">
        <v>1508</v>
      </c>
      <c r="I50" s="82" t="s">
        <v>1509</v>
      </c>
      <c r="J50" s="83"/>
      <c r="K50" s="85" t="s">
        <v>184</v>
      </c>
      <c r="L50" s="85" t="s">
        <v>184</v>
      </c>
      <c r="M50" s="85"/>
      <c r="N50" s="85"/>
      <c r="O50" s="84"/>
      <c r="P50" s="84"/>
      <c r="Q50" s="142"/>
      <c r="R50" s="85"/>
      <c r="S50" s="84"/>
      <c r="T50" s="85"/>
      <c r="U50" s="85"/>
      <c r="V50" s="142" t="s">
        <v>184</v>
      </c>
      <c r="W50" s="87"/>
      <c r="X50" s="88" t="s">
        <v>1510</v>
      </c>
      <c r="Y50" s="153" t="s">
        <v>1511</v>
      </c>
      <c r="Z50" s="153" t="s">
        <v>1512</v>
      </c>
      <c r="AA50" s="90"/>
      <c r="AB50" s="91" t="s">
        <v>1513</v>
      </c>
      <c r="AC50" s="143" t="s">
        <v>1514</v>
      </c>
      <c r="AD50" s="93" t="s">
        <v>1515</v>
      </c>
      <c r="AE50" s="92" t="s">
        <v>943</v>
      </c>
      <c r="AF50" s="92" t="s">
        <v>194</v>
      </c>
      <c r="AG50" s="92" t="s">
        <v>195</v>
      </c>
      <c r="AH50" s="92" t="s">
        <v>662</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190</v>
      </c>
      <c r="BE50" s="145" t="s">
        <v>1516</v>
      </c>
      <c r="BF50" s="102" t="s">
        <v>1517</v>
      </c>
      <c r="BG50" s="101" t="s">
        <v>198</v>
      </c>
      <c r="BH50" s="101" t="s">
        <v>801</v>
      </c>
      <c r="BI50" s="145" t="s">
        <v>1518</v>
      </c>
      <c r="BJ50" s="101" t="s">
        <v>399</v>
      </c>
      <c r="BK50" s="165">
        <v>4690.0</v>
      </c>
      <c r="BL50" s="165">
        <v>495.0</v>
      </c>
      <c r="BM50" s="165">
        <v>214.0</v>
      </c>
      <c r="BN50" s="165">
        <v>377.0</v>
      </c>
      <c r="BO50" s="165">
        <v>203.0</v>
      </c>
      <c r="BP50" s="165">
        <v>110.0</v>
      </c>
      <c r="BQ50" s="83"/>
      <c r="BR50" s="104">
        <v>40.0</v>
      </c>
      <c r="BS50" s="104">
        <v>10.0</v>
      </c>
      <c r="BT50" s="104">
        <v>35.0</v>
      </c>
      <c r="BU50" s="104">
        <v>15.0</v>
      </c>
      <c r="BV50" s="105" t="s">
        <v>1519</v>
      </c>
      <c r="BW50" s="83"/>
      <c r="BX50" s="106" t="s">
        <v>200</v>
      </c>
      <c r="BY50" s="106" t="s">
        <v>201</v>
      </c>
      <c r="BZ50" s="106" t="s">
        <v>1520</v>
      </c>
      <c r="CA50" s="106" t="s">
        <v>179</v>
      </c>
      <c r="CB50" s="106" t="s">
        <v>1521</v>
      </c>
      <c r="CC50" s="106" t="s">
        <v>179</v>
      </c>
      <c r="CD50" s="122" t="s">
        <v>1522</v>
      </c>
      <c r="CE50" s="123" t="s">
        <v>1523</v>
      </c>
      <c r="CF50" s="123" t="s">
        <v>1524</v>
      </c>
      <c r="CG50" s="109" t="s">
        <v>205</v>
      </c>
      <c r="CH50" s="109" t="s">
        <v>243</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1525</v>
      </c>
      <c r="DM50" s="114" t="s">
        <v>489</v>
      </c>
      <c r="DN50" s="114">
        <v>6.0</v>
      </c>
      <c r="DO50" s="114" t="s">
        <v>273</v>
      </c>
      <c r="DP50" s="114">
        <v>6.0</v>
      </c>
      <c r="DQ50" s="115" t="s">
        <v>1526</v>
      </c>
      <c r="DR50" s="124" t="s">
        <v>206</v>
      </c>
      <c r="DS50" s="124" t="s">
        <v>207</v>
      </c>
      <c r="DT50" s="124" t="s">
        <v>208</v>
      </c>
      <c r="DU50" s="124" t="s">
        <v>209</v>
      </c>
      <c r="DV50" s="124" t="s">
        <v>210</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1527</v>
      </c>
      <c r="B51" s="169" t="s">
        <v>212</v>
      </c>
      <c r="C51" s="170" t="s">
        <v>1528</v>
      </c>
      <c r="D51" s="171" t="s">
        <v>1529</v>
      </c>
      <c r="E51" s="82" t="s">
        <v>179</v>
      </c>
      <c r="F51" s="82" t="s">
        <v>179</v>
      </c>
      <c r="G51" s="172"/>
      <c r="H51" s="172"/>
      <c r="I51" s="172"/>
      <c r="J51" s="83"/>
      <c r="K51" s="173"/>
      <c r="L51" s="174"/>
      <c r="M51" s="173"/>
      <c r="N51" s="174"/>
      <c r="O51" s="173"/>
      <c r="P51" s="174"/>
      <c r="Q51" s="175" t="s">
        <v>184</v>
      </c>
      <c r="R51" s="174"/>
      <c r="S51" s="174"/>
      <c r="T51" s="174" t="s">
        <v>184</v>
      </c>
      <c r="U51" s="174"/>
      <c r="V51" s="176"/>
      <c r="W51" s="87"/>
      <c r="X51" s="152" t="s">
        <v>1530</v>
      </c>
      <c r="Y51" s="177" t="s">
        <v>283</v>
      </c>
      <c r="Z51" s="178" t="s">
        <v>1294</v>
      </c>
      <c r="AA51" s="90"/>
      <c r="AB51" s="179" t="s">
        <v>1531</v>
      </c>
      <c r="AC51" s="180" t="s">
        <v>1288</v>
      </c>
      <c r="AD51" s="181" t="s">
        <v>1532</v>
      </c>
      <c r="AE51" s="180" t="s">
        <v>1533</v>
      </c>
      <c r="AF51" s="180" t="s">
        <v>224</v>
      </c>
      <c r="AG51" s="182" t="s">
        <v>230</v>
      </c>
      <c r="AH51" s="180" t="s">
        <v>320</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1534</v>
      </c>
      <c r="BE51" s="183" t="s">
        <v>289</v>
      </c>
      <c r="BF51" s="189" t="s">
        <v>1535</v>
      </c>
      <c r="BG51" s="183" t="s">
        <v>1536</v>
      </c>
      <c r="BH51" s="183" t="s">
        <v>229</v>
      </c>
      <c r="BI51" s="190" t="s">
        <v>897</v>
      </c>
      <c r="BJ51" s="183" t="s">
        <v>295</v>
      </c>
      <c r="BK51" s="191"/>
      <c r="BL51" s="191"/>
      <c r="BM51" s="191"/>
      <c r="BN51" s="191"/>
      <c r="BO51" s="191"/>
      <c r="BP51" s="191"/>
      <c r="BQ51" s="83"/>
      <c r="BR51" s="192">
        <v>30.0</v>
      </c>
      <c r="BS51" s="192">
        <v>20.0</v>
      </c>
      <c r="BT51" s="192">
        <v>35.0</v>
      </c>
      <c r="BU51" s="192">
        <v>15.0</v>
      </c>
      <c r="BV51" s="105" t="s">
        <v>1537</v>
      </c>
      <c r="BW51" s="83"/>
      <c r="BX51" s="106" t="s">
        <v>200</v>
      </c>
      <c r="BY51" s="134" t="s">
        <v>201</v>
      </c>
      <c r="BZ51" s="134" t="s">
        <v>1538</v>
      </c>
      <c r="CA51" s="134" t="s">
        <v>1539</v>
      </c>
      <c r="CB51" s="134" t="s">
        <v>1540</v>
      </c>
      <c r="CC51" s="134" t="s">
        <v>1491</v>
      </c>
      <c r="CD51" s="193"/>
      <c r="CE51" s="136" t="s">
        <v>1541</v>
      </c>
      <c r="CF51" s="136" t="s">
        <v>1542</v>
      </c>
      <c r="CG51" s="137"/>
      <c r="CH51" s="137"/>
      <c r="CI51" s="138"/>
      <c r="CJ51" s="83"/>
      <c r="CK51" s="111" t="s">
        <v>1543</v>
      </c>
      <c r="CL51" s="112" t="s">
        <v>560</v>
      </c>
      <c r="CM51" s="112" t="s">
        <v>675</v>
      </c>
      <c r="CN51" s="112" t="s">
        <v>282</v>
      </c>
      <c r="CO51" s="112" t="s">
        <v>1014</v>
      </c>
      <c r="CP51" s="112"/>
      <c r="CQ51" s="112"/>
      <c r="CR51" s="112">
        <v>21.0</v>
      </c>
      <c r="CS51" s="112">
        <v>84.0</v>
      </c>
      <c r="CT51" s="112">
        <v>154.0</v>
      </c>
      <c r="CU51" s="112">
        <v>224.0</v>
      </c>
      <c r="CV51" s="112">
        <v>294.0</v>
      </c>
      <c r="CW51" s="112">
        <v>364.0</v>
      </c>
      <c r="CX51" s="112" t="s">
        <v>112</v>
      </c>
      <c r="CY51" s="112">
        <v>6.0</v>
      </c>
      <c r="CZ51" s="112">
        <v>17.0</v>
      </c>
      <c r="DA51" s="112">
        <v>29.0</v>
      </c>
      <c r="DB51" s="112">
        <v>41.0</v>
      </c>
      <c r="DC51" s="112">
        <v>53.0</v>
      </c>
      <c r="DD51" s="112">
        <v>65.0</v>
      </c>
      <c r="DE51" s="112" t="s">
        <v>116</v>
      </c>
      <c r="DF51" s="112" t="s">
        <v>1544</v>
      </c>
      <c r="DG51" s="112" t="s">
        <v>1545</v>
      </c>
      <c r="DH51" s="112" t="s">
        <v>1546</v>
      </c>
      <c r="DI51" s="112" t="s">
        <v>1547</v>
      </c>
      <c r="DJ51" s="112" t="s">
        <v>1548</v>
      </c>
      <c r="DK51" s="112"/>
      <c r="DL51" s="113" t="s">
        <v>1549</v>
      </c>
      <c r="DM51" s="114" t="s">
        <v>305</v>
      </c>
      <c r="DN51" s="114">
        <v>5.0</v>
      </c>
      <c r="DO51" s="114" t="s">
        <v>246</v>
      </c>
      <c r="DP51" s="114" t="s">
        <v>347</v>
      </c>
      <c r="DQ51" s="115" t="s">
        <v>1550</v>
      </c>
      <c r="DR51" s="116" t="s">
        <v>248</v>
      </c>
      <c r="DS51" s="116" t="s">
        <v>249</v>
      </c>
      <c r="DT51" s="116" t="s">
        <v>249</v>
      </c>
      <c r="DU51" s="116" t="s">
        <v>250</v>
      </c>
      <c r="DV51" s="116" t="s">
        <v>251</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1551</v>
      </c>
      <c r="B52" s="169" t="s">
        <v>212</v>
      </c>
      <c r="C52" s="170" t="s">
        <v>1552</v>
      </c>
      <c r="D52" s="171" t="s">
        <v>1553</v>
      </c>
      <c r="E52" s="82"/>
      <c r="F52" s="82"/>
      <c r="G52" s="172"/>
      <c r="H52" s="172"/>
      <c r="I52" s="172"/>
      <c r="J52" s="83"/>
      <c r="K52" s="173"/>
      <c r="L52" s="174"/>
      <c r="M52" s="173"/>
      <c r="N52" s="174"/>
      <c r="O52" s="194" t="s">
        <v>184</v>
      </c>
      <c r="P52" s="174" t="s">
        <v>184</v>
      </c>
      <c r="Q52" s="175"/>
      <c r="R52" s="174"/>
      <c r="S52" s="174"/>
      <c r="T52" s="174"/>
      <c r="U52" s="174"/>
      <c r="V52" s="176" t="s">
        <v>184</v>
      </c>
      <c r="W52" s="87"/>
      <c r="X52" s="152" t="s">
        <v>1554</v>
      </c>
      <c r="Y52" s="177" t="s">
        <v>195</v>
      </c>
      <c r="Z52" s="178" t="s">
        <v>1342</v>
      </c>
      <c r="AA52" s="90"/>
      <c r="AB52" s="179" t="s">
        <v>1555</v>
      </c>
      <c r="AC52" s="180" t="s">
        <v>1556</v>
      </c>
      <c r="AD52" s="181" t="s">
        <v>1557</v>
      </c>
      <c r="AE52" s="180" t="s">
        <v>440</v>
      </c>
      <c r="AF52" s="180" t="s">
        <v>325</v>
      </c>
      <c r="AG52" s="182" t="s">
        <v>326</v>
      </c>
      <c r="AH52" s="180" t="s">
        <v>801</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1558</v>
      </c>
      <c r="BE52" s="183" t="s">
        <v>1559</v>
      </c>
      <c r="BF52" s="189" t="s">
        <v>1560</v>
      </c>
      <c r="BG52" s="183" t="s">
        <v>537</v>
      </c>
      <c r="BH52" s="183" t="s">
        <v>636</v>
      </c>
      <c r="BI52" s="190" t="s">
        <v>768</v>
      </c>
      <c r="BJ52" s="183" t="s">
        <v>545</v>
      </c>
      <c r="BK52" s="191"/>
      <c r="BL52" s="191"/>
      <c r="BM52" s="191"/>
      <c r="BN52" s="191"/>
      <c r="BO52" s="191"/>
      <c r="BP52" s="191"/>
      <c r="BQ52" s="83"/>
      <c r="BR52" s="192">
        <v>20.0</v>
      </c>
      <c r="BS52" s="192">
        <v>35.0</v>
      </c>
      <c r="BT52" s="192">
        <v>30.0</v>
      </c>
      <c r="BU52" s="192">
        <v>15.0</v>
      </c>
      <c r="BV52" s="105" t="s">
        <v>1561</v>
      </c>
      <c r="BW52" s="83"/>
      <c r="BX52" s="106" t="s">
        <v>200</v>
      </c>
      <c r="BY52" s="134" t="s">
        <v>201</v>
      </c>
      <c r="BZ52" s="134" t="s">
        <v>1562</v>
      </c>
      <c r="CA52" s="134" t="s">
        <v>179</v>
      </c>
      <c r="CB52" s="134" t="s">
        <v>1563</v>
      </c>
      <c r="CC52" s="134" t="s">
        <v>179</v>
      </c>
      <c r="CD52" s="193"/>
      <c r="CE52" s="136" t="s">
        <v>1564</v>
      </c>
      <c r="CF52" s="136" t="s">
        <v>1565</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1566</v>
      </c>
      <c r="DM52" s="114" t="s">
        <v>525</v>
      </c>
      <c r="DN52" s="114">
        <v>3.0</v>
      </c>
      <c r="DO52" s="114">
        <v>3.0</v>
      </c>
      <c r="DP52" s="114" t="s">
        <v>347</v>
      </c>
      <c r="DQ52" s="115" t="s">
        <v>1567</v>
      </c>
      <c r="DR52" s="148" t="s">
        <v>206</v>
      </c>
      <c r="DS52" s="148" t="s">
        <v>208</v>
      </c>
      <c r="DT52" s="148" t="s">
        <v>207</v>
      </c>
      <c r="DU52" s="148" t="s">
        <v>423</v>
      </c>
      <c r="DV52" s="148" t="s">
        <v>424</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1009</v>
      </c>
      <c r="B53" s="69" t="s">
        <v>386</v>
      </c>
      <c r="C53" s="80" t="s">
        <v>1568</v>
      </c>
      <c r="D53" s="81" t="s">
        <v>1569</v>
      </c>
      <c r="E53" s="82" t="s">
        <v>179</v>
      </c>
      <c r="F53" s="82" t="s">
        <v>1570</v>
      </c>
      <c r="G53" s="82" t="s">
        <v>1571</v>
      </c>
      <c r="H53" s="82" t="s">
        <v>1572</v>
      </c>
      <c r="I53" s="82" t="s">
        <v>1573</v>
      </c>
      <c r="J53" s="83"/>
      <c r="K53" s="84"/>
      <c r="L53" s="84"/>
      <c r="M53" s="85"/>
      <c r="N53" s="85"/>
      <c r="O53" s="84"/>
      <c r="P53" s="84"/>
      <c r="Q53" s="142" t="s">
        <v>184</v>
      </c>
      <c r="R53" s="85" t="s">
        <v>184</v>
      </c>
      <c r="S53" s="84"/>
      <c r="T53" s="84"/>
      <c r="U53" s="84"/>
      <c r="V53" s="86"/>
      <c r="W53" s="87"/>
      <c r="X53" s="88" t="s">
        <v>1568</v>
      </c>
      <c r="Y53" s="89" t="s">
        <v>1574</v>
      </c>
      <c r="Z53" s="89" t="s">
        <v>193</v>
      </c>
      <c r="AA53" s="90"/>
      <c r="AB53" s="91" t="s">
        <v>1575</v>
      </c>
      <c r="AC53" s="92" t="s">
        <v>1576</v>
      </c>
      <c r="AD53" s="93" t="s">
        <v>1577</v>
      </c>
      <c r="AE53" s="92" t="s">
        <v>1272</v>
      </c>
      <c r="AF53" s="92" t="s">
        <v>1578</v>
      </c>
      <c r="AG53" s="92" t="s">
        <v>1274</v>
      </c>
      <c r="AH53" s="92" t="s">
        <v>295</v>
      </c>
      <c r="AI53" s="94">
        <v>3506.0</v>
      </c>
      <c r="AJ53" s="94">
        <v>457.0</v>
      </c>
      <c r="AK53" s="94">
        <v>273.0</v>
      </c>
      <c r="AL53" s="94">
        <v>243.0</v>
      </c>
      <c r="AM53" s="94">
        <v>231.0</v>
      </c>
      <c r="AN53" s="94">
        <v>282.0</v>
      </c>
      <c r="AO53" s="95"/>
      <c r="AP53" s="96" t="s">
        <v>1579</v>
      </c>
      <c r="AQ53" s="144" t="s">
        <v>1580</v>
      </c>
      <c r="AR53" s="98" t="s">
        <v>1581</v>
      </c>
      <c r="AS53" s="97" t="s">
        <v>1091</v>
      </c>
      <c r="AT53" s="97" t="s">
        <v>438</v>
      </c>
      <c r="AU53" s="97" t="s">
        <v>363</v>
      </c>
      <c r="AV53" s="97" t="s">
        <v>231</v>
      </c>
      <c r="AW53" s="94">
        <v>3782.0</v>
      </c>
      <c r="AX53" s="94">
        <v>457.0</v>
      </c>
      <c r="AY53" s="94">
        <v>273.0</v>
      </c>
      <c r="AZ53" s="94">
        <v>253.0</v>
      </c>
      <c r="BA53" s="94">
        <v>249.0</v>
      </c>
      <c r="BB53" s="94">
        <v>221.0</v>
      </c>
      <c r="BC53" s="99"/>
      <c r="BD53" s="100" t="s">
        <v>578</v>
      </c>
      <c r="BE53" s="101" t="s">
        <v>1582</v>
      </c>
      <c r="BF53" s="102"/>
      <c r="BG53" s="101"/>
      <c r="BH53" s="101"/>
      <c r="BI53" s="101"/>
      <c r="BJ53" s="101"/>
      <c r="BK53" s="103"/>
      <c r="BL53" s="103"/>
      <c r="BM53" s="103"/>
      <c r="BN53" s="103"/>
      <c r="BO53" s="103"/>
      <c r="BP53" s="103"/>
      <c r="BQ53" s="83"/>
      <c r="BR53" s="104">
        <v>35.0</v>
      </c>
      <c r="BS53" s="104">
        <v>15.0</v>
      </c>
      <c r="BT53" s="104">
        <v>10.0</v>
      </c>
      <c r="BU53" s="104">
        <v>35.0</v>
      </c>
      <c r="BV53" s="105" t="s">
        <v>1583</v>
      </c>
      <c r="BW53" s="83"/>
      <c r="BX53" s="106" t="s">
        <v>200</v>
      </c>
      <c r="BY53" s="106" t="s">
        <v>1584</v>
      </c>
      <c r="BZ53" s="106" t="s">
        <v>1585</v>
      </c>
      <c r="CA53" s="106" t="s">
        <v>779</v>
      </c>
      <c r="CB53" s="106" t="s">
        <v>1586</v>
      </c>
      <c r="CC53" s="106" t="s">
        <v>1587</v>
      </c>
      <c r="CD53" s="122" t="s">
        <v>1588</v>
      </c>
      <c r="CE53" s="123" t="s">
        <v>1589</v>
      </c>
      <c r="CF53" s="123" t="s">
        <v>1590</v>
      </c>
      <c r="CG53" s="109" t="s">
        <v>558</v>
      </c>
      <c r="CH53" s="109" t="s">
        <v>380</v>
      </c>
      <c r="CI53" s="110"/>
      <c r="CJ53" s="83"/>
      <c r="CK53" s="111" t="s">
        <v>1591</v>
      </c>
      <c r="CL53" s="112" t="s">
        <v>560</v>
      </c>
      <c r="CM53" s="112" t="s">
        <v>561</v>
      </c>
      <c r="CN53" s="112" t="s">
        <v>282</v>
      </c>
      <c r="CO53" s="112" t="s">
        <v>1014</v>
      </c>
      <c r="CP53" s="112" t="s">
        <v>1044</v>
      </c>
      <c r="CQ53" s="112"/>
      <c r="CR53" s="112">
        <v>25.0</v>
      </c>
      <c r="CS53" s="112">
        <v>101.0</v>
      </c>
      <c r="CT53" s="112">
        <v>185.0</v>
      </c>
      <c r="CU53" s="112">
        <v>269.0</v>
      </c>
      <c r="CV53" s="112">
        <v>353.0</v>
      </c>
      <c r="CW53" s="112">
        <v>437.0</v>
      </c>
      <c r="CX53" s="112" t="s">
        <v>112</v>
      </c>
      <c r="CY53" s="112">
        <v>5.0</v>
      </c>
      <c r="CZ53" s="112">
        <v>15.0</v>
      </c>
      <c r="DA53" s="112">
        <v>26.0</v>
      </c>
      <c r="DB53" s="112">
        <v>37.0</v>
      </c>
      <c r="DC53" s="112">
        <v>48.0</v>
      </c>
      <c r="DD53" s="112">
        <v>59.0</v>
      </c>
      <c r="DE53" s="112" t="s">
        <v>116</v>
      </c>
      <c r="DF53" s="112" t="s">
        <v>1592</v>
      </c>
      <c r="DG53" s="112" t="s">
        <v>1593</v>
      </c>
      <c r="DH53" s="112" t="s">
        <v>1594</v>
      </c>
      <c r="DI53" s="112" t="s">
        <v>1595</v>
      </c>
      <c r="DJ53" s="112" t="s">
        <v>1596</v>
      </c>
      <c r="DK53" s="112"/>
      <c r="DL53" s="113" t="s">
        <v>1597</v>
      </c>
      <c r="DM53" s="114" t="s">
        <v>569</v>
      </c>
      <c r="DN53" s="114">
        <v>5.0</v>
      </c>
      <c r="DO53" s="114">
        <v>4.0</v>
      </c>
      <c r="DP53" s="114">
        <v>1.0</v>
      </c>
      <c r="DQ53" s="115" t="s">
        <v>1598</v>
      </c>
      <c r="DR53" s="116" t="s">
        <v>206</v>
      </c>
      <c r="DS53" s="116" t="s">
        <v>384</v>
      </c>
      <c r="DT53" s="116" t="s">
        <v>453</v>
      </c>
      <c r="DU53" s="139" t="s">
        <v>423</v>
      </c>
      <c r="DV53" s="139" t="s">
        <v>424</v>
      </c>
      <c r="DW53" s="139" t="s">
        <v>1599</v>
      </c>
      <c r="DX53" s="139" t="s">
        <v>1600</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830</v>
      </c>
      <c r="B54" s="69" t="s">
        <v>212</v>
      </c>
      <c r="C54" s="80" t="s">
        <v>1601</v>
      </c>
      <c r="D54" s="81" t="s">
        <v>1602</v>
      </c>
      <c r="E54" s="82" t="s">
        <v>179</v>
      </c>
      <c r="F54" s="82" t="s">
        <v>179</v>
      </c>
      <c r="G54" s="82" t="s">
        <v>1603</v>
      </c>
      <c r="H54" s="82" t="s">
        <v>1604</v>
      </c>
      <c r="I54" s="82" t="s">
        <v>1605</v>
      </c>
      <c r="J54" s="83"/>
      <c r="K54" s="84"/>
      <c r="L54" s="84"/>
      <c r="M54" s="85"/>
      <c r="N54" s="85"/>
      <c r="O54" s="85" t="s">
        <v>184</v>
      </c>
      <c r="P54" s="85" t="s">
        <v>184</v>
      </c>
      <c r="Q54" s="86"/>
      <c r="R54" s="84"/>
      <c r="S54" s="84"/>
      <c r="T54" s="84"/>
      <c r="U54" s="85" t="s">
        <v>184</v>
      </c>
      <c r="V54" s="86"/>
      <c r="W54" s="87"/>
      <c r="X54" s="88" t="s">
        <v>1606</v>
      </c>
      <c r="Y54" s="89" t="s">
        <v>272</v>
      </c>
      <c r="Z54" s="89" t="s">
        <v>398</v>
      </c>
      <c r="AA54" s="90"/>
      <c r="AB54" s="91" t="s">
        <v>190</v>
      </c>
      <c r="AC54" s="92" t="s">
        <v>548</v>
      </c>
      <c r="AD54" s="93"/>
      <c r="AE54" s="143"/>
      <c r="AF54" s="92"/>
      <c r="AG54" s="92"/>
      <c r="AH54" s="92"/>
      <c r="AI54" s="94"/>
      <c r="AJ54" s="94"/>
      <c r="AK54" s="94"/>
      <c r="AL54" s="94"/>
      <c r="AM54" s="94"/>
      <c r="AN54" s="94"/>
      <c r="AO54" s="95"/>
      <c r="AP54" s="96" t="s">
        <v>1607</v>
      </c>
      <c r="AQ54" s="97" t="s">
        <v>660</v>
      </c>
      <c r="AR54" s="98" t="s">
        <v>1608</v>
      </c>
      <c r="AS54" s="144" t="s">
        <v>324</v>
      </c>
      <c r="AT54" s="97" t="s">
        <v>219</v>
      </c>
      <c r="AU54" s="97" t="s">
        <v>1609</v>
      </c>
      <c r="AV54" s="97" t="s">
        <v>662</v>
      </c>
      <c r="AW54" s="94"/>
      <c r="AX54" s="94"/>
      <c r="AY54" s="94"/>
      <c r="AZ54" s="94"/>
      <c r="BA54" s="94"/>
      <c r="BB54" s="94"/>
      <c r="BC54" s="99"/>
      <c r="BD54" s="100" t="s">
        <v>578</v>
      </c>
      <c r="BE54" s="101" t="s">
        <v>1610</v>
      </c>
      <c r="BF54" s="102" t="s">
        <v>1611</v>
      </c>
      <c r="BG54" s="101" t="s">
        <v>220</v>
      </c>
      <c r="BH54" s="101" t="s">
        <v>224</v>
      </c>
      <c r="BI54" s="101" t="s">
        <v>1612</v>
      </c>
      <c r="BJ54" s="101" t="s">
        <v>265</v>
      </c>
      <c r="BK54" s="103"/>
      <c r="BL54" s="103"/>
      <c r="BM54" s="103"/>
      <c r="BN54" s="103"/>
      <c r="BO54" s="103"/>
      <c r="BP54" s="103"/>
      <c r="BQ54" s="83"/>
      <c r="BR54" s="104">
        <v>40.0</v>
      </c>
      <c r="BS54" s="104">
        <v>15.0</v>
      </c>
      <c r="BT54" s="104">
        <v>35.0</v>
      </c>
      <c r="BU54" s="104">
        <v>20.0</v>
      </c>
      <c r="BV54" s="105" t="s">
        <v>1613</v>
      </c>
      <c r="BW54" s="83"/>
      <c r="BX54" s="106" t="s">
        <v>373</v>
      </c>
      <c r="BY54" s="106" t="s">
        <v>1614</v>
      </c>
      <c r="BZ54" s="106" t="s">
        <v>1615</v>
      </c>
      <c r="CA54" s="106" t="s">
        <v>1150</v>
      </c>
      <c r="CB54" s="106" t="s">
        <v>1616</v>
      </c>
      <c r="CC54" s="106" t="s">
        <v>1617</v>
      </c>
      <c r="CD54" s="147"/>
      <c r="CE54" s="123"/>
      <c r="CF54" s="123"/>
      <c r="CG54" s="109" t="s">
        <v>478</v>
      </c>
      <c r="CH54" s="109" t="s">
        <v>479</v>
      </c>
      <c r="CI54" s="110"/>
      <c r="CJ54" s="83"/>
      <c r="CK54" s="111" t="s">
        <v>1618</v>
      </c>
      <c r="CL54" s="112" t="s">
        <v>560</v>
      </c>
      <c r="CM54" s="112" t="s">
        <v>675</v>
      </c>
      <c r="CN54" s="112" t="s">
        <v>517</v>
      </c>
      <c r="CO54" s="112" t="s">
        <v>282</v>
      </c>
      <c r="CP54" s="112" t="s">
        <v>482</v>
      </c>
      <c r="CQ54" s="112"/>
      <c r="CR54" s="112">
        <v>21.0</v>
      </c>
      <c r="CS54" s="112">
        <v>84.0</v>
      </c>
      <c r="CT54" s="112">
        <v>154.0</v>
      </c>
      <c r="CU54" s="112">
        <v>224.0</v>
      </c>
      <c r="CV54" s="112">
        <v>294.0</v>
      </c>
      <c r="CW54" s="112">
        <v>364.0</v>
      </c>
      <c r="CX54" s="112" t="s">
        <v>112</v>
      </c>
      <c r="CY54" s="112">
        <v>6.0</v>
      </c>
      <c r="CZ54" s="112">
        <v>17.0</v>
      </c>
      <c r="DA54" s="112">
        <v>29.0</v>
      </c>
      <c r="DB54" s="112">
        <v>41.0</v>
      </c>
      <c r="DC54" s="112">
        <v>53.0</v>
      </c>
      <c r="DD54" s="112">
        <v>65.0</v>
      </c>
      <c r="DE54" s="112" t="s">
        <v>116</v>
      </c>
      <c r="DF54" s="112" t="s">
        <v>1619</v>
      </c>
      <c r="DG54" s="112" t="s">
        <v>1620</v>
      </c>
      <c r="DH54" s="112" t="s">
        <v>1621</v>
      </c>
      <c r="DI54" s="112" t="s">
        <v>1622</v>
      </c>
      <c r="DJ54" s="112" t="s">
        <v>1623</v>
      </c>
      <c r="DK54" s="112"/>
      <c r="DL54" s="113" t="s">
        <v>1624</v>
      </c>
      <c r="DM54" s="114" t="s">
        <v>590</v>
      </c>
      <c r="DN54" s="114">
        <v>5.0</v>
      </c>
      <c r="DO54" s="114">
        <v>6.0</v>
      </c>
      <c r="DP54" s="114" t="s">
        <v>1625</v>
      </c>
      <c r="DQ54" s="115" t="s">
        <v>1626</v>
      </c>
      <c r="DR54" s="124" t="s">
        <v>248</v>
      </c>
      <c r="DS54" s="124" t="s">
        <v>249</v>
      </c>
      <c r="DT54" s="124" t="s">
        <v>275</v>
      </c>
      <c r="DU54" s="124" t="s">
        <v>250</v>
      </c>
      <c r="DV54" s="124" t="s">
        <v>251</v>
      </c>
      <c r="DW54" s="148" t="s">
        <v>1627</v>
      </c>
      <c r="DX54" s="148" t="s">
        <v>1628</v>
      </c>
      <c r="DY54" s="117"/>
      <c r="DZ54" s="118"/>
      <c r="EA54" s="119" t="str">
        <f t="array" ref="EA54">if(ISBLANK(X54),,(XLOOKUP(X54,Classes!A:A,Classes!A:A,CONCAT("ERROR-Class: ",X54))))</f>
        <v>Scholar</v>
      </c>
      <c r="EB54" s="149" t="s">
        <v>493</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1629</v>
      </c>
      <c r="B55" s="69" t="s">
        <v>386</v>
      </c>
      <c r="C55" s="80" t="s">
        <v>1630</v>
      </c>
      <c r="D55" s="81" t="s">
        <v>1631</v>
      </c>
      <c r="E55" s="82" t="s">
        <v>179</v>
      </c>
      <c r="F55" s="82" t="s">
        <v>1632</v>
      </c>
      <c r="G55" s="82" t="s">
        <v>1633</v>
      </c>
      <c r="H55" s="82" t="s">
        <v>1634</v>
      </c>
      <c r="I55" s="82" t="s">
        <v>1635</v>
      </c>
      <c r="J55" s="83"/>
      <c r="K55" s="84"/>
      <c r="L55" s="84"/>
      <c r="M55" s="85" t="s">
        <v>535</v>
      </c>
      <c r="N55" s="85" t="s">
        <v>184</v>
      </c>
      <c r="O55" s="84"/>
      <c r="P55" s="84"/>
      <c r="Q55" s="86"/>
      <c r="R55" s="84"/>
      <c r="S55" s="84"/>
      <c r="T55" s="84"/>
      <c r="U55" s="84"/>
      <c r="V55" s="86"/>
      <c r="W55" s="87"/>
      <c r="X55" s="88" t="s">
        <v>185</v>
      </c>
      <c r="Y55" s="89" t="s">
        <v>1383</v>
      </c>
      <c r="Z55" s="89" t="s">
        <v>1636</v>
      </c>
      <c r="AA55" s="90"/>
      <c r="AB55" s="91" t="s">
        <v>1114</v>
      </c>
      <c r="AC55" s="92" t="s">
        <v>187</v>
      </c>
      <c r="AD55" s="93" t="s">
        <v>1115</v>
      </c>
      <c r="AE55" s="143" t="s">
        <v>1637</v>
      </c>
      <c r="AF55" s="92" t="s">
        <v>662</v>
      </c>
      <c r="AG55" s="92" t="s">
        <v>1433</v>
      </c>
      <c r="AH55" s="92" t="s">
        <v>371</v>
      </c>
      <c r="AI55" s="94">
        <v>4247.0</v>
      </c>
      <c r="AJ55" s="94">
        <v>298.0</v>
      </c>
      <c r="AK55" s="94">
        <v>445.0</v>
      </c>
      <c r="AL55" s="94">
        <v>311.0</v>
      </c>
      <c r="AM55" s="94">
        <v>293.0</v>
      </c>
      <c r="AN55" s="94">
        <v>93.0</v>
      </c>
      <c r="AO55" s="95"/>
      <c r="AP55" s="96" t="s">
        <v>1513</v>
      </c>
      <c r="AQ55" s="97" t="s">
        <v>1638</v>
      </c>
      <c r="AR55" s="98" t="s">
        <v>1639</v>
      </c>
      <c r="AS55" s="144" t="s">
        <v>1640</v>
      </c>
      <c r="AT55" s="97" t="s">
        <v>194</v>
      </c>
      <c r="AU55" s="97" t="s">
        <v>943</v>
      </c>
      <c r="AV55" s="97" t="s">
        <v>196</v>
      </c>
      <c r="AW55" s="94">
        <v>4824.0</v>
      </c>
      <c r="AX55" s="94">
        <v>373.0</v>
      </c>
      <c r="AY55" s="94">
        <v>289.0</v>
      </c>
      <c r="AZ55" s="94">
        <v>361.0</v>
      </c>
      <c r="BA55" s="94">
        <v>194.0</v>
      </c>
      <c r="BB55" s="94">
        <v>80.0</v>
      </c>
      <c r="BC55" s="99"/>
      <c r="BD55" s="100" t="s">
        <v>1641</v>
      </c>
      <c r="BE55" s="101" t="s">
        <v>260</v>
      </c>
      <c r="BF55" s="102"/>
      <c r="BG55" s="101"/>
      <c r="BH55" s="101"/>
      <c r="BI55" s="101"/>
      <c r="BJ55" s="101"/>
      <c r="BK55" s="103"/>
      <c r="BL55" s="103"/>
      <c r="BM55" s="103"/>
      <c r="BN55" s="103"/>
      <c r="BO55" s="103"/>
      <c r="BP55" s="103"/>
      <c r="BQ55" s="83"/>
      <c r="BR55" s="104">
        <v>35.0</v>
      </c>
      <c r="BS55" s="104">
        <v>10.0</v>
      </c>
      <c r="BT55" s="104">
        <v>40.0</v>
      </c>
      <c r="BU55" s="104">
        <v>10.0</v>
      </c>
      <c r="BV55" s="105" t="s">
        <v>1642</v>
      </c>
      <c r="BW55" s="83"/>
      <c r="BX55" s="106" t="s">
        <v>200</v>
      </c>
      <c r="BY55" s="106" t="s">
        <v>1643</v>
      </c>
      <c r="BZ55" s="106" t="s">
        <v>1644</v>
      </c>
      <c r="CA55" s="106" t="s">
        <v>1266</v>
      </c>
      <c r="CB55" s="106" t="s">
        <v>1645</v>
      </c>
      <c r="CC55" s="106" t="s">
        <v>1240</v>
      </c>
      <c r="CD55" s="122" t="s">
        <v>1646</v>
      </c>
      <c r="CE55" s="123" t="s">
        <v>1647</v>
      </c>
      <c r="CF55" s="123" t="s">
        <v>1648</v>
      </c>
      <c r="CG55" s="109" t="s">
        <v>450</v>
      </c>
      <c r="CH55" s="109" t="s">
        <v>243</v>
      </c>
      <c r="CI55" s="110"/>
      <c r="CJ55" s="83"/>
      <c r="CK55" s="111" t="s">
        <v>1649</v>
      </c>
      <c r="CL55" s="112" t="s">
        <v>560</v>
      </c>
      <c r="CM55" s="112" t="s">
        <v>675</v>
      </c>
      <c r="CN55" s="112" t="s">
        <v>517</v>
      </c>
      <c r="CO55" s="112" t="s">
        <v>482</v>
      </c>
      <c r="CP55" s="112" t="s">
        <v>282</v>
      </c>
      <c r="CQ55" s="112"/>
      <c r="CR55" s="112">
        <v>21.0</v>
      </c>
      <c r="CS55" s="112">
        <v>84.0</v>
      </c>
      <c r="CT55" s="112">
        <v>154.0</v>
      </c>
      <c r="CU55" s="112">
        <v>224.0</v>
      </c>
      <c r="CV55" s="112">
        <v>294.0</v>
      </c>
      <c r="CW55" s="112">
        <v>364.0</v>
      </c>
      <c r="CX55" s="112" t="s">
        <v>112</v>
      </c>
      <c r="CY55" s="112">
        <v>6.0</v>
      </c>
      <c r="CZ55" s="112">
        <v>17.0</v>
      </c>
      <c r="DA55" s="112">
        <v>29.0</v>
      </c>
      <c r="DB55" s="112">
        <v>41.0</v>
      </c>
      <c r="DC55" s="112">
        <v>53.0</v>
      </c>
      <c r="DD55" s="112">
        <v>65.0</v>
      </c>
      <c r="DE55" s="112" t="s">
        <v>116</v>
      </c>
      <c r="DF55" s="112" t="s">
        <v>1650</v>
      </c>
      <c r="DG55" s="112" t="s">
        <v>1651</v>
      </c>
      <c r="DH55" s="112" t="s">
        <v>1652</v>
      </c>
      <c r="DI55" s="112" t="s">
        <v>1653</v>
      </c>
      <c r="DJ55" s="112" t="s">
        <v>1654</v>
      </c>
      <c r="DK55" s="112"/>
      <c r="DL55" s="113" t="s">
        <v>1655</v>
      </c>
      <c r="DM55" s="114" t="s">
        <v>962</v>
      </c>
      <c r="DN55" s="114">
        <v>3.0</v>
      </c>
      <c r="DO55" s="114" t="s">
        <v>273</v>
      </c>
      <c r="DP55" s="114" t="s">
        <v>246</v>
      </c>
      <c r="DQ55" s="115" t="s">
        <v>1656</v>
      </c>
      <c r="DR55" s="116" t="s">
        <v>206</v>
      </c>
      <c r="DS55" s="116" t="s">
        <v>207</v>
      </c>
      <c r="DT55" s="116" t="s">
        <v>208</v>
      </c>
      <c r="DU55" s="116" t="s">
        <v>209</v>
      </c>
      <c r="DV55" s="116" t="s">
        <v>210</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1657</v>
      </c>
      <c r="B56" s="69" t="s">
        <v>212</v>
      </c>
      <c r="C56" s="80" t="s">
        <v>1658</v>
      </c>
      <c r="D56" s="81" t="s">
        <v>1659</v>
      </c>
      <c r="E56" s="82" t="s">
        <v>179</v>
      </c>
      <c r="F56" s="82" t="s">
        <v>179</v>
      </c>
      <c r="G56" s="82" t="s">
        <v>1660</v>
      </c>
      <c r="H56" s="82" t="s">
        <v>1661</v>
      </c>
      <c r="I56" s="82" t="s">
        <v>1662</v>
      </c>
      <c r="J56" s="83"/>
      <c r="K56" s="84"/>
      <c r="L56" s="85"/>
      <c r="M56" s="85" t="s">
        <v>184</v>
      </c>
      <c r="N56" s="84"/>
      <c r="O56" s="84"/>
      <c r="P56" s="85" t="s">
        <v>184</v>
      </c>
      <c r="Q56" s="86"/>
      <c r="R56" s="84"/>
      <c r="S56" s="84"/>
      <c r="T56" s="84"/>
      <c r="U56" s="84"/>
      <c r="V56" s="86"/>
      <c r="W56" s="87"/>
      <c r="X56" s="88" t="s">
        <v>848</v>
      </c>
      <c r="Y56" s="89" t="s">
        <v>603</v>
      </c>
      <c r="Z56" s="89" t="s">
        <v>1031</v>
      </c>
      <c r="AA56" s="90"/>
      <c r="AB56" s="91" t="s">
        <v>547</v>
      </c>
      <c r="AC56" s="92" t="s">
        <v>1663</v>
      </c>
      <c r="AD56" s="93" t="s">
        <v>1664</v>
      </c>
      <c r="AE56" s="92" t="s">
        <v>638</v>
      </c>
      <c r="AF56" s="92" t="s">
        <v>325</v>
      </c>
      <c r="AG56" s="92" t="s">
        <v>695</v>
      </c>
      <c r="AH56" s="92" t="s">
        <v>327</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1665</v>
      </c>
      <c r="BE56" s="145" t="s">
        <v>1666</v>
      </c>
      <c r="BF56" s="102" t="s">
        <v>1667</v>
      </c>
      <c r="BG56" s="101" t="s">
        <v>217</v>
      </c>
      <c r="BH56" s="101" t="s">
        <v>224</v>
      </c>
      <c r="BI56" s="101" t="s">
        <v>464</v>
      </c>
      <c r="BJ56" s="101" t="s">
        <v>231</v>
      </c>
      <c r="BK56" s="165">
        <v>2575.0</v>
      </c>
      <c r="BL56" s="165">
        <v>456.0</v>
      </c>
      <c r="BM56" s="165">
        <v>425.0</v>
      </c>
      <c r="BN56" s="165">
        <v>202.0</v>
      </c>
      <c r="BO56" s="165">
        <v>243.0</v>
      </c>
      <c r="BP56" s="165">
        <v>86.0</v>
      </c>
      <c r="BQ56" s="83"/>
      <c r="BR56" s="104">
        <v>15.0</v>
      </c>
      <c r="BS56" s="104">
        <v>35.0</v>
      </c>
      <c r="BT56" s="104">
        <v>35.0</v>
      </c>
      <c r="BU56" s="104">
        <v>15.0</v>
      </c>
      <c r="BV56" s="105" t="s">
        <v>1668</v>
      </c>
      <c r="BW56" s="83"/>
      <c r="BX56" s="106" t="s">
        <v>373</v>
      </c>
      <c r="BY56" s="106" t="s">
        <v>201</v>
      </c>
      <c r="BZ56" s="106" t="s">
        <v>1669</v>
      </c>
      <c r="CA56" s="106" t="s">
        <v>1254</v>
      </c>
      <c r="CB56" s="106" t="s">
        <v>1645</v>
      </c>
      <c r="CC56" s="106" t="s">
        <v>1240</v>
      </c>
      <c r="CD56" s="122" t="s">
        <v>1234</v>
      </c>
      <c r="CE56" s="123" t="s">
        <v>1670</v>
      </c>
      <c r="CF56" s="123" t="s">
        <v>1671</v>
      </c>
      <c r="CG56" s="109" t="s">
        <v>379</v>
      </c>
      <c r="CH56" s="109" t="s">
        <v>303</v>
      </c>
      <c r="CI56" s="110"/>
      <c r="CJ56" s="83"/>
      <c r="CK56" s="111" t="s">
        <v>1672</v>
      </c>
      <c r="CL56" s="112" t="s">
        <v>337</v>
      </c>
      <c r="CM56" s="112" t="s">
        <v>338</v>
      </c>
      <c r="CN56" s="112" t="s">
        <v>339</v>
      </c>
      <c r="CO56" s="112" t="s">
        <v>482</v>
      </c>
      <c r="CP56" s="112"/>
      <c r="CQ56" s="112"/>
      <c r="CR56" s="112">
        <v>9.0</v>
      </c>
      <c r="CS56" s="112">
        <v>27.0</v>
      </c>
      <c r="CT56" s="112">
        <v>47.0</v>
      </c>
      <c r="CU56" s="112">
        <v>67.0</v>
      </c>
      <c r="CV56" s="112">
        <v>87.0</v>
      </c>
      <c r="CW56" s="112">
        <v>107.0</v>
      </c>
      <c r="CX56" s="112" t="s">
        <v>113</v>
      </c>
      <c r="CY56" s="112">
        <v>9.0</v>
      </c>
      <c r="CZ56" s="112">
        <v>27.0</v>
      </c>
      <c r="DA56" s="112">
        <v>47.0</v>
      </c>
      <c r="DB56" s="112">
        <v>67.0</v>
      </c>
      <c r="DC56" s="112">
        <v>87.0</v>
      </c>
      <c r="DD56" s="112">
        <v>107.0</v>
      </c>
      <c r="DE56" s="112" t="s">
        <v>114</v>
      </c>
      <c r="DF56" s="112" t="s">
        <v>1673</v>
      </c>
      <c r="DG56" s="112" t="s">
        <v>1674</v>
      </c>
      <c r="DH56" s="112" t="s">
        <v>1675</v>
      </c>
      <c r="DI56" s="112" t="s">
        <v>1676</v>
      </c>
      <c r="DJ56" s="112" t="s">
        <v>1677</v>
      </c>
      <c r="DK56" s="112"/>
      <c r="DL56" s="113" t="s">
        <v>1678</v>
      </c>
      <c r="DM56" s="114" t="s">
        <v>1679</v>
      </c>
      <c r="DN56" s="114">
        <v>4.0</v>
      </c>
      <c r="DO56" s="114" t="s">
        <v>273</v>
      </c>
      <c r="DP56" s="114" t="s">
        <v>347</v>
      </c>
      <c r="DQ56" s="115" t="s">
        <v>1680</v>
      </c>
      <c r="DR56" s="124" t="s">
        <v>349</v>
      </c>
      <c r="DS56" s="124" t="s">
        <v>249</v>
      </c>
      <c r="DT56" s="124" t="s">
        <v>249</v>
      </c>
      <c r="DU56" s="124" t="s">
        <v>209</v>
      </c>
      <c r="DV56" s="124" t="s">
        <v>210</v>
      </c>
      <c r="DW56" s="124" t="s">
        <v>1681</v>
      </c>
      <c r="DX56" s="148" t="s">
        <v>1682</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1683</v>
      </c>
      <c r="B57" s="69" t="s">
        <v>212</v>
      </c>
      <c r="C57" s="80" t="s">
        <v>1684</v>
      </c>
      <c r="D57" s="81" t="s">
        <v>1685</v>
      </c>
      <c r="E57" s="82"/>
      <c r="F57" s="82"/>
      <c r="G57" s="82"/>
      <c r="H57" s="82"/>
      <c r="I57" s="82"/>
      <c r="J57" s="83"/>
      <c r="K57" s="121" t="s">
        <v>184</v>
      </c>
      <c r="L57" s="85"/>
      <c r="M57" s="84"/>
      <c r="N57" s="84"/>
      <c r="O57" s="84"/>
      <c r="P57" s="84"/>
      <c r="Q57" s="142"/>
      <c r="R57" s="84"/>
      <c r="S57" s="121" t="s">
        <v>184</v>
      </c>
      <c r="T57" s="85"/>
      <c r="U57" s="84"/>
      <c r="V57" s="128" t="s">
        <v>184</v>
      </c>
      <c r="W57" s="87"/>
      <c r="X57" s="88" t="s">
        <v>1686</v>
      </c>
      <c r="Y57" s="153" t="s">
        <v>1462</v>
      </c>
      <c r="Z57" s="89" t="s">
        <v>408</v>
      </c>
      <c r="AA57" s="90"/>
      <c r="AB57" s="91" t="s">
        <v>1687</v>
      </c>
      <c r="AC57" s="92" t="s">
        <v>1688</v>
      </c>
      <c r="AD57" s="93" t="s">
        <v>1689</v>
      </c>
      <c r="AE57" s="143" t="s">
        <v>1690</v>
      </c>
      <c r="AF57" s="92" t="s">
        <v>399</v>
      </c>
      <c r="AG57" s="92" t="s">
        <v>1382</v>
      </c>
      <c r="AH57" s="92" t="s">
        <v>585</v>
      </c>
      <c r="AI57" s="94"/>
      <c r="AJ57" s="94"/>
      <c r="AK57" s="94"/>
      <c r="AL57" s="94"/>
      <c r="AM57" s="94"/>
      <c r="AN57" s="94"/>
      <c r="AO57" s="95"/>
      <c r="AP57" s="96"/>
      <c r="AQ57" s="97"/>
      <c r="AR57" s="98"/>
      <c r="AS57" s="97"/>
      <c r="AT57" s="97"/>
      <c r="AU57" s="144"/>
      <c r="AV57" s="97"/>
      <c r="AW57" s="94"/>
      <c r="AX57" s="94"/>
      <c r="AY57" s="94"/>
      <c r="AZ57" s="94"/>
      <c r="BA57" s="94"/>
      <c r="BB57" s="94"/>
      <c r="BC57" s="99"/>
      <c r="BD57" s="100" t="s">
        <v>197</v>
      </c>
      <c r="BE57" s="101" t="s">
        <v>1691</v>
      </c>
      <c r="BF57" s="102" t="s">
        <v>1318</v>
      </c>
      <c r="BG57" s="101" t="s">
        <v>1692</v>
      </c>
      <c r="BH57" s="101" t="s">
        <v>507</v>
      </c>
      <c r="BI57" s="101" t="s">
        <v>695</v>
      </c>
      <c r="BJ57" s="101" t="s">
        <v>194</v>
      </c>
      <c r="BK57" s="103"/>
      <c r="BL57" s="103"/>
      <c r="BM57" s="103"/>
      <c r="BN57" s="103"/>
      <c r="BO57" s="103"/>
      <c r="BP57" s="103"/>
      <c r="BQ57" s="83"/>
      <c r="BR57" s="104">
        <v>30.0</v>
      </c>
      <c r="BS57" s="104">
        <v>40.0</v>
      </c>
      <c r="BT57" s="104">
        <v>15.0</v>
      </c>
      <c r="BU57" s="104">
        <v>15.0</v>
      </c>
      <c r="BV57" s="105" t="s">
        <v>1693</v>
      </c>
      <c r="BW57" s="83"/>
      <c r="BX57" s="106" t="s">
        <v>1489</v>
      </c>
      <c r="BY57" s="106" t="s">
        <v>201</v>
      </c>
      <c r="BZ57" s="106" t="s">
        <v>1694</v>
      </c>
      <c r="CA57" s="106" t="s">
        <v>179</v>
      </c>
      <c r="CB57" s="106" t="s">
        <v>1326</v>
      </c>
      <c r="CC57" s="106" t="s">
        <v>179</v>
      </c>
      <c r="CD57" s="122" t="s">
        <v>925</v>
      </c>
      <c r="CE57" s="123" t="s">
        <v>1695</v>
      </c>
      <c r="CF57" s="123" t="s">
        <v>1696</v>
      </c>
      <c r="CG57" s="109" t="s">
        <v>1697</v>
      </c>
      <c r="CH57" s="109" t="s">
        <v>1698</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1699</v>
      </c>
      <c r="DM57" s="114" t="s">
        <v>525</v>
      </c>
      <c r="DN57" s="114">
        <v>5.0</v>
      </c>
      <c r="DO57" s="114">
        <v>1.0</v>
      </c>
      <c r="DP57" s="114" t="s">
        <v>347</v>
      </c>
      <c r="DQ57" s="115" t="s">
        <v>1700</v>
      </c>
      <c r="DR57" s="116" t="s">
        <v>206</v>
      </c>
      <c r="DS57" s="116" t="s">
        <v>383</v>
      </c>
      <c r="DT57" s="116" t="s">
        <v>384</v>
      </c>
      <c r="DU57" s="116" t="s">
        <v>209</v>
      </c>
      <c r="DV57" s="116" t="s">
        <v>210</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1701</v>
      </c>
      <c r="B58" s="69" t="s">
        <v>212</v>
      </c>
      <c r="C58" s="80" t="s">
        <v>1702</v>
      </c>
      <c r="D58" s="81" t="s">
        <v>1703</v>
      </c>
      <c r="E58" s="82"/>
      <c r="F58" s="82"/>
      <c r="G58" s="82"/>
      <c r="H58" s="82"/>
      <c r="I58" s="82"/>
      <c r="J58" s="83"/>
      <c r="K58" s="121"/>
      <c r="L58" s="85"/>
      <c r="M58" s="84"/>
      <c r="N58" s="121" t="s">
        <v>184</v>
      </c>
      <c r="O58" s="84"/>
      <c r="P58" s="84"/>
      <c r="Q58" s="142" t="s">
        <v>184</v>
      </c>
      <c r="R58" s="84"/>
      <c r="S58" s="121"/>
      <c r="T58" s="85"/>
      <c r="U58" s="121" t="s">
        <v>184</v>
      </c>
      <c r="V58" s="128"/>
      <c r="W58" s="87"/>
      <c r="X58" s="88" t="s">
        <v>1704</v>
      </c>
      <c r="Y58" s="153" t="s">
        <v>1705</v>
      </c>
      <c r="Z58" s="89" t="s">
        <v>220</v>
      </c>
      <c r="AA58" s="90"/>
      <c r="AB58" s="91" t="s">
        <v>1706</v>
      </c>
      <c r="AC58" s="92" t="s">
        <v>289</v>
      </c>
      <c r="AD58" s="93" t="s">
        <v>1707</v>
      </c>
      <c r="AE58" s="143" t="s">
        <v>1141</v>
      </c>
      <c r="AF58" s="92" t="s">
        <v>229</v>
      </c>
      <c r="AG58" s="92" t="s">
        <v>1708</v>
      </c>
      <c r="AH58" s="92" t="s">
        <v>894</v>
      </c>
      <c r="AI58" s="94"/>
      <c r="AJ58" s="94"/>
      <c r="AK58" s="94"/>
      <c r="AL58" s="94"/>
      <c r="AM58" s="94"/>
      <c r="AN58" s="94"/>
      <c r="AO58" s="95"/>
      <c r="AP58" s="96"/>
      <c r="AQ58" s="97"/>
      <c r="AR58" s="98"/>
      <c r="AS58" s="97"/>
      <c r="AT58" s="97"/>
      <c r="AU58" s="144"/>
      <c r="AV58" s="97"/>
      <c r="AW58" s="94"/>
      <c r="AX58" s="94"/>
      <c r="AY58" s="94"/>
      <c r="AZ58" s="94"/>
      <c r="BA58" s="94"/>
      <c r="BB58" s="94"/>
      <c r="BC58" s="99"/>
      <c r="BD58" s="100" t="s">
        <v>578</v>
      </c>
      <c r="BE58" s="101" t="s">
        <v>228</v>
      </c>
      <c r="BF58" s="102" t="s">
        <v>224</v>
      </c>
      <c r="BG58" s="101" t="s">
        <v>1582</v>
      </c>
      <c r="BH58" s="101" t="s">
        <v>231</v>
      </c>
      <c r="BI58" s="101" t="s">
        <v>259</v>
      </c>
      <c r="BJ58" s="101" t="s">
        <v>898</v>
      </c>
      <c r="BK58" s="103"/>
      <c r="BL58" s="103"/>
      <c r="BM58" s="103"/>
      <c r="BN58" s="103"/>
      <c r="BO58" s="103"/>
      <c r="BP58" s="103"/>
      <c r="BQ58" s="83"/>
      <c r="BR58" s="104">
        <v>20.0</v>
      </c>
      <c r="BS58" s="104">
        <v>40.0</v>
      </c>
      <c r="BT58" s="104">
        <v>15.0</v>
      </c>
      <c r="BU58" s="104">
        <v>25.0</v>
      </c>
      <c r="BV58" s="105" t="s">
        <v>1709</v>
      </c>
      <c r="BW58" s="83"/>
      <c r="BX58" s="106" t="s">
        <v>200</v>
      </c>
      <c r="BY58" s="106" t="s">
        <v>1710</v>
      </c>
      <c r="BZ58" s="106" t="s">
        <v>1711</v>
      </c>
      <c r="CA58" s="106" t="s">
        <v>1712</v>
      </c>
      <c r="CB58" s="106" t="s">
        <v>1713</v>
      </c>
      <c r="CC58" s="106" t="s">
        <v>1067</v>
      </c>
      <c r="CD58" s="147"/>
      <c r="CE58" s="123" t="s">
        <v>1714</v>
      </c>
      <c r="CF58" s="123" t="s">
        <v>1715</v>
      </c>
      <c r="CG58" s="109" t="s">
        <v>450</v>
      </c>
      <c r="CH58" s="109"/>
      <c r="CI58" s="110"/>
      <c r="CJ58" s="83"/>
      <c r="CK58" s="111" t="s">
        <v>1716</v>
      </c>
      <c r="CL58" s="112" t="s">
        <v>560</v>
      </c>
      <c r="CM58" s="112" t="s">
        <v>675</v>
      </c>
      <c r="CN58" s="112" t="s">
        <v>282</v>
      </c>
      <c r="CO58" s="112"/>
      <c r="CP58" s="112"/>
      <c r="CQ58" s="112"/>
      <c r="CR58" s="112">
        <v>21.0</v>
      </c>
      <c r="CS58" s="112">
        <v>84.0</v>
      </c>
      <c r="CT58" s="112">
        <v>154.0</v>
      </c>
      <c r="CU58" s="112">
        <v>224.0</v>
      </c>
      <c r="CV58" s="112">
        <v>294.0</v>
      </c>
      <c r="CW58" s="112">
        <v>364.0</v>
      </c>
      <c r="CX58" s="112" t="s">
        <v>112</v>
      </c>
      <c r="CY58" s="112">
        <v>6.0</v>
      </c>
      <c r="CZ58" s="112">
        <v>17.0</v>
      </c>
      <c r="DA58" s="112">
        <v>29.0</v>
      </c>
      <c r="DB58" s="112">
        <v>41.0</v>
      </c>
      <c r="DC58" s="112">
        <v>53.0</v>
      </c>
      <c r="DD58" s="112">
        <v>65.0</v>
      </c>
      <c r="DE58" s="112" t="s">
        <v>116</v>
      </c>
      <c r="DF58" s="112" t="s">
        <v>1717</v>
      </c>
      <c r="DG58" s="112" t="s">
        <v>1718</v>
      </c>
      <c r="DH58" s="112" t="s">
        <v>1719</v>
      </c>
      <c r="DI58" s="112" t="s">
        <v>1720</v>
      </c>
      <c r="DJ58" s="112" t="s">
        <v>1721</v>
      </c>
      <c r="DK58" s="112"/>
      <c r="DL58" s="113" t="s">
        <v>1722</v>
      </c>
      <c r="DM58" s="114" t="s">
        <v>245</v>
      </c>
      <c r="DN58" s="114" t="s">
        <v>179</v>
      </c>
      <c r="DO58" s="114">
        <v>2.0</v>
      </c>
      <c r="DP58" s="114" t="s">
        <v>347</v>
      </c>
      <c r="DQ58" s="115" t="s">
        <v>1723</v>
      </c>
      <c r="DR58" s="124" t="s">
        <v>248</v>
      </c>
      <c r="DS58" s="124" t="s">
        <v>249</v>
      </c>
      <c r="DT58" s="124" t="s">
        <v>249</v>
      </c>
      <c r="DU58" s="124" t="s">
        <v>250</v>
      </c>
      <c r="DV58" s="124" t="s">
        <v>251</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1491</v>
      </c>
      <c r="B59" s="69" t="s">
        <v>212</v>
      </c>
      <c r="C59" s="80" t="s">
        <v>1724</v>
      </c>
      <c r="D59" s="81" t="s">
        <v>1725</v>
      </c>
      <c r="E59" s="82" t="s">
        <v>179</v>
      </c>
      <c r="F59" s="82" t="s">
        <v>179</v>
      </c>
      <c r="G59" s="82" t="s">
        <v>1726</v>
      </c>
      <c r="H59" s="82" t="s">
        <v>1727</v>
      </c>
      <c r="I59" s="82" t="s">
        <v>1728</v>
      </c>
      <c r="J59" s="83"/>
      <c r="K59" s="84"/>
      <c r="L59" s="85"/>
      <c r="M59" s="84"/>
      <c r="N59" s="84"/>
      <c r="O59" s="84"/>
      <c r="P59" s="84"/>
      <c r="Q59" s="142" t="s">
        <v>184</v>
      </c>
      <c r="R59" s="84"/>
      <c r="S59" s="84"/>
      <c r="T59" s="85" t="s">
        <v>535</v>
      </c>
      <c r="U59" s="84"/>
      <c r="V59" s="86"/>
      <c r="W59" s="87"/>
      <c r="X59" s="88" t="s">
        <v>282</v>
      </c>
      <c r="Y59" s="153" t="s">
        <v>1729</v>
      </c>
      <c r="Z59" s="89" t="s">
        <v>283</v>
      </c>
      <c r="AA59" s="90"/>
      <c r="AB59" s="91" t="s">
        <v>1730</v>
      </c>
      <c r="AC59" s="92" t="s">
        <v>318</v>
      </c>
      <c r="AD59" s="93" t="s">
        <v>1731</v>
      </c>
      <c r="AE59" s="143" t="s">
        <v>1732</v>
      </c>
      <c r="AF59" s="92" t="s">
        <v>898</v>
      </c>
      <c r="AG59" s="92" t="s">
        <v>897</v>
      </c>
      <c r="AH59" s="92" t="s">
        <v>694</v>
      </c>
      <c r="AI59" s="94">
        <v>3576.0</v>
      </c>
      <c r="AJ59" s="94">
        <v>235.0</v>
      </c>
      <c r="AK59" s="94">
        <v>473.0</v>
      </c>
      <c r="AL59" s="94">
        <v>246.0</v>
      </c>
      <c r="AM59" s="94">
        <v>335.0</v>
      </c>
      <c r="AN59" s="94">
        <v>103.0</v>
      </c>
      <c r="AO59" s="95"/>
      <c r="AP59" s="96" t="s">
        <v>1733</v>
      </c>
      <c r="AQ59" s="97" t="s">
        <v>1734</v>
      </c>
      <c r="AR59" s="98" t="s">
        <v>1735</v>
      </c>
      <c r="AS59" s="97" t="s">
        <v>1294</v>
      </c>
      <c r="AT59" s="97" t="s">
        <v>224</v>
      </c>
      <c r="AU59" s="144" t="s">
        <v>1736</v>
      </c>
      <c r="AV59" s="97" t="s">
        <v>290</v>
      </c>
      <c r="AW59" s="94">
        <v>3306.0</v>
      </c>
      <c r="AX59" s="94">
        <v>282.0</v>
      </c>
      <c r="AY59" s="94">
        <v>446.0</v>
      </c>
      <c r="AZ59" s="94">
        <v>264.0</v>
      </c>
      <c r="BA59" s="94">
        <v>294.0</v>
      </c>
      <c r="BB59" s="94">
        <v>103.0</v>
      </c>
      <c r="BC59" s="99"/>
      <c r="BD59" s="100" t="s">
        <v>578</v>
      </c>
      <c r="BE59" s="101" t="s">
        <v>226</v>
      </c>
      <c r="BF59" s="102"/>
      <c r="BG59" s="101"/>
      <c r="BH59" s="101"/>
      <c r="BI59" s="101"/>
      <c r="BJ59" s="101"/>
      <c r="BK59" s="103"/>
      <c r="BL59" s="103"/>
      <c r="BM59" s="103"/>
      <c r="BN59" s="103"/>
      <c r="BO59" s="103"/>
      <c r="BP59" s="103"/>
      <c r="BQ59" s="83"/>
      <c r="BR59" s="104">
        <v>20.0</v>
      </c>
      <c r="BS59" s="104">
        <v>10.0</v>
      </c>
      <c r="BT59" s="104">
        <v>35.0</v>
      </c>
      <c r="BU59" s="104">
        <v>35.0</v>
      </c>
      <c r="BV59" s="105" t="s">
        <v>1737</v>
      </c>
      <c r="BW59" s="83"/>
      <c r="BX59" s="106" t="s">
        <v>373</v>
      </c>
      <c r="BY59" s="106" t="s">
        <v>1738</v>
      </c>
      <c r="BZ59" s="106" t="s">
        <v>1739</v>
      </c>
      <c r="CA59" s="106" t="s">
        <v>1493</v>
      </c>
      <c r="CB59" s="106" t="s">
        <v>1740</v>
      </c>
      <c r="CC59" s="106" t="s">
        <v>1741</v>
      </c>
      <c r="CD59" s="122" t="s">
        <v>701</v>
      </c>
      <c r="CE59" s="123" t="s">
        <v>1742</v>
      </c>
      <c r="CF59" s="123" t="s">
        <v>1743</v>
      </c>
      <c r="CG59" s="109" t="s">
        <v>302</v>
      </c>
      <c r="CH59" s="109" t="s">
        <v>380</v>
      </c>
      <c r="CI59" s="110"/>
      <c r="CJ59" s="83"/>
      <c r="CK59" s="111" t="s">
        <v>1744</v>
      </c>
      <c r="CL59" s="112" t="s">
        <v>337</v>
      </c>
      <c r="CM59" s="112" t="s">
        <v>249</v>
      </c>
      <c r="CN59" s="112" t="s">
        <v>282</v>
      </c>
      <c r="CO59" s="112" t="s">
        <v>1014</v>
      </c>
      <c r="CP59" s="112"/>
      <c r="CQ59" s="112"/>
      <c r="CR59" s="112">
        <v>25.0</v>
      </c>
      <c r="CS59" s="112">
        <v>101.0</v>
      </c>
      <c r="CT59" s="112">
        <v>185.0</v>
      </c>
      <c r="CU59" s="112">
        <v>269.0</v>
      </c>
      <c r="CV59" s="112">
        <v>353.0</v>
      </c>
      <c r="CW59" s="112">
        <v>437.0</v>
      </c>
      <c r="CX59" s="112" t="s">
        <v>112</v>
      </c>
      <c r="CY59" s="112">
        <v>9.0</v>
      </c>
      <c r="CZ59" s="112">
        <v>27.0</v>
      </c>
      <c r="DA59" s="112">
        <v>47.0</v>
      </c>
      <c r="DB59" s="112">
        <v>67.0</v>
      </c>
      <c r="DC59" s="112">
        <v>87.0</v>
      </c>
      <c r="DD59" s="112">
        <v>107.0</v>
      </c>
      <c r="DE59" s="112" t="s">
        <v>114</v>
      </c>
      <c r="DF59" s="112" t="s">
        <v>1745</v>
      </c>
      <c r="DG59" s="112" t="s">
        <v>1746</v>
      </c>
      <c r="DH59" s="112" t="s">
        <v>1747</v>
      </c>
      <c r="DI59" s="112" t="s">
        <v>1748</v>
      </c>
      <c r="DJ59" s="112" t="s">
        <v>1749</v>
      </c>
      <c r="DK59" s="112"/>
      <c r="DL59" s="113" t="s">
        <v>1750</v>
      </c>
      <c r="DM59" s="114" t="s">
        <v>489</v>
      </c>
      <c r="DN59" s="114" t="s">
        <v>1751</v>
      </c>
      <c r="DO59" s="114" t="s">
        <v>1752</v>
      </c>
      <c r="DP59" s="114" t="s">
        <v>347</v>
      </c>
      <c r="DQ59" s="115" t="s">
        <v>1753</v>
      </c>
      <c r="DR59" s="116" t="s">
        <v>248</v>
      </c>
      <c r="DS59" s="116" t="s">
        <v>249</v>
      </c>
      <c r="DT59" s="116" t="s">
        <v>249</v>
      </c>
      <c r="DU59" s="116" t="s">
        <v>250</v>
      </c>
      <c r="DV59" s="116" t="s">
        <v>251</v>
      </c>
      <c r="DW59" s="139" t="s">
        <v>1754</v>
      </c>
      <c r="DX59" s="139" t="s">
        <v>1755</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1756</v>
      </c>
      <c r="B60" s="69" t="s">
        <v>455</v>
      </c>
      <c r="C60" s="80" t="s">
        <v>187</v>
      </c>
      <c r="D60" s="81" t="s">
        <v>1757</v>
      </c>
      <c r="E60" s="82" t="s">
        <v>1758</v>
      </c>
      <c r="F60" s="82" t="s">
        <v>1759</v>
      </c>
      <c r="G60" s="82" t="s">
        <v>1760</v>
      </c>
      <c r="H60" s="82" t="s">
        <v>1761</v>
      </c>
      <c r="I60" s="82" t="s">
        <v>1762</v>
      </c>
      <c r="J60" s="83"/>
      <c r="K60" s="84"/>
      <c r="L60" s="85" t="s">
        <v>535</v>
      </c>
      <c r="M60" s="84"/>
      <c r="N60" s="84"/>
      <c r="O60" s="84"/>
      <c r="P60" s="84"/>
      <c r="Q60" s="86"/>
      <c r="R60" s="84"/>
      <c r="S60" s="84"/>
      <c r="T60" s="84"/>
      <c r="U60" s="84"/>
      <c r="V60" s="86"/>
      <c r="W60" s="87"/>
      <c r="X60" s="88" t="s">
        <v>1763</v>
      </c>
      <c r="Y60" s="89" t="s">
        <v>632</v>
      </c>
      <c r="Z60" s="89" t="s">
        <v>191</v>
      </c>
      <c r="AA60" s="90"/>
      <c r="AB60" s="91" t="s">
        <v>547</v>
      </c>
      <c r="AC60" s="92" t="s">
        <v>641</v>
      </c>
      <c r="AD60" s="93"/>
      <c r="AE60" s="92"/>
      <c r="AF60" s="92"/>
      <c r="AG60" s="92"/>
      <c r="AH60" s="92"/>
      <c r="AI60" s="94"/>
      <c r="AJ60" s="94"/>
      <c r="AK60" s="94"/>
      <c r="AL60" s="94"/>
      <c r="AM60" s="94"/>
      <c r="AN60" s="94"/>
      <c r="AO60" s="95"/>
      <c r="AP60" s="96" t="s">
        <v>190</v>
      </c>
      <c r="AQ60" s="97" t="s">
        <v>1638</v>
      </c>
      <c r="AR60" s="98" t="s">
        <v>192</v>
      </c>
      <c r="AS60" s="144" t="s">
        <v>1764</v>
      </c>
      <c r="AT60" s="97" t="s">
        <v>194</v>
      </c>
      <c r="AU60" s="97" t="s">
        <v>361</v>
      </c>
      <c r="AV60" s="97" t="s">
        <v>399</v>
      </c>
      <c r="AW60" s="94">
        <v>4565.0</v>
      </c>
      <c r="AX60" s="94">
        <v>441.0</v>
      </c>
      <c r="AY60" s="94">
        <v>207.0</v>
      </c>
      <c r="AZ60" s="94">
        <v>349.0</v>
      </c>
      <c r="BA60" s="94">
        <v>194.0</v>
      </c>
      <c r="BB60" s="94">
        <v>89.0</v>
      </c>
      <c r="BC60" s="99"/>
      <c r="BD60" s="100" t="s">
        <v>1273</v>
      </c>
      <c r="BE60" s="101" t="s">
        <v>580</v>
      </c>
      <c r="BF60" s="102" t="s">
        <v>1275</v>
      </c>
      <c r="BG60" s="145" t="s">
        <v>1765</v>
      </c>
      <c r="BH60" s="101" t="s">
        <v>1766</v>
      </c>
      <c r="BI60" s="101" t="s">
        <v>974</v>
      </c>
      <c r="BJ60" s="101" t="s">
        <v>666</v>
      </c>
      <c r="BK60" s="103"/>
      <c r="BL60" s="103"/>
      <c r="BM60" s="103"/>
      <c r="BN60" s="103"/>
      <c r="BO60" s="103"/>
      <c r="BP60" s="103"/>
      <c r="BQ60" s="83"/>
      <c r="BR60" s="104">
        <v>20.0</v>
      </c>
      <c r="BS60" s="104">
        <v>30.0</v>
      </c>
      <c r="BT60" s="104">
        <v>35.0</v>
      </c>
      <c r="BU60" s="104">
        <v>10.0</v>
      </c>
      <c r="BV60" s="105" t="s">
        <v>1767</v>
      </c>
      <c r="BW60" s="83"/>
      <c r="BX60" s="106" t="s">
        <v>373</v>
      </c>
      <c r="BY60" s="106" t="s">
        <v>1768</v>
      </c>
      <c r="BZ60" s="106" t="s">
        <v>1769</v>
      </c>
      <c r="CA60" s="106" t="s">
        <v>671</v>
      </c>
      <c r="CB60" s="106" t="s">
        <v>1770</v>
      </c>
      <c r="CC60" s="106" t="s">
        <v>1123</v>
      </c>
      <c r="CD60" s="122" t="s">
        <v>1771</v>
      </c>
      <c r="CE60" s="123" t="s">
        <v>1772</v>
      </c>
      <c r="CF60" s="123" t="s">
        <v>1773</v>
      </c>
      <c r="CG60" s="109" t="s">
        <v>205</v>
      </c>
      <c r="CH60" s="109" t="s">
        <v>380</v>
      </c>
      <c r="CI60" s="110"/>
      <c r="CJ60" s="83"/>
      <c r="CK60" s="111" t="s">
        <v>1774</v>
      </c>
      <c r="CL60" s="112" t="s">
        <v>560</v>
      </c>
      <c r="CM60" s="112" t="s">
        <v>516</v>
      </c>
      <c r="CN60" s="112" t="s">
        <v>517</v>
      </c>
      <c r="CO60" s="112" t="s">
        <v>339</v>
      </c>
      <c r="CP60" s="112" t="s">
        <v>598</v>
      </c>
      <c r="CQ60" s="112"/>
      <c r="CR60" s="112">
        <v>34.0</v>
      </c>
      <c r="CS60" s="112">
        <v>135.0</v>
      </c>
      <c r="CT60" s="112">
        <v>247.0</v>
      </c>
      <c r="CU60" s="112">
        <v>359.0</v>
      </c>
      <c r="CV60" s="112">
        <v>471.0</v>
      </c>
      <c r="CW60" s="112">
        <v>583.0</v>
      </c>
      <c r="CX60" s="112" t="s">
        <v>112</v>
      </c>
      <c r="CY60" s="112">
        <v>4.0</v>
      </c>
      <c r="CZ60" s="112">
        <v>12.0</v>
      </c>
      <c r="DA60" s="112">
        <v>21.0</v>
      </c>
      <c r="DB60" s="112">
        <v>30.0</v>
      </c>
      <c r="DC60" s="112">
        <v>39.0</v>
      </c>
      <c r="DD60" s="112">
        <v>48.0</v>
      </c>
      <c r="DE60" s="112" t="s">
        <v>116</v>
      </c>
      <c r="DF60" s="112" t="s">
        <v>1775</v>
      </c>
      <c r="DG60" s="112" t="s">
        <v>1776</v>
      </c>
      <c r="DH60" s="112" t="s">
        <v>1777</v>
      </c>
      <c r="DI60" s="112" t="s">
        <v>1778</v>
      </c>
      <c r="DJ60" s="112" t="s">
        <v>1779</v>
      </c>
      <c r="DK60" s="112"/>
      <c r="DL60" s="113" t="s">
        <v>1780</v>
      </c>
      <c r="DM60" s="114" t="s">
        <v>632</v>
      </c>
      <c r="DN60" s="114">
        <v>3.0</v>
      </c>
      <c r="DO60" s="114" t="s">
        <v>273</v>
      </c>
      <c r="DP60" s="114" t="s">
        <v>347</v>
      </c>
      <c r="DQ60" s="115" t="s">
        <v>1781</v>
      </c>
      <c r="DR60" s="124" t="s">
        <v>206</v>
      </c>
      <c r="DS60" s="124" t="s">
        <v>207</v>
      </c>
      <c r="DT60" s="124" t="s">
        <v>453</v>
      </c>
      <c r="DU60" s="124" t="s">
        <v>209</v>
      </c>
      <c r="DV60" s="124" t="s">
        <v>210</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902</v>
      </c>
      <c r="B61" s="69" t="s">
        <v>212</v>
      </c>
      <c r="C61" s="125" t="s">
        <v>1782</v>
      </c>
      <c r="D61" s="126" t="s">
        <v>1783</v>
      </c>
      <c r="E61" s="127"/>
      <c r="F61" s="127"/>
      <c r="G61" s="127"/>
      <c r="H61" s="127"/>
      <c r="I61" s="127"/>
      <c r="J61" s="83"/>
      <c r="K61" s="84"/>
      <c r="L61" s="85"/>
      <c r="M61" s="121" t="s">
        <v>184</v>
      </c>
      <c r="N61" s="121" t="s">
        <v>184</v>
      </c>
      <c r="O61" s="84"/>
      <c r="P61" s="156" t="s">
        <v>535</v>
      </c>
      <c r="Q61" s="86"/>
      <c r="R61" s="84"/>
      <c r="S61" s="84"/>
      <c r="T61" s="84"/>
      <c r="U61" s="121"/>
      <c r="V61" s="86"/>
      <c r="W61" s="87"/>
      <c r="X61" s="129" t="s">
        <v>1784</v>
      </c>
      <c r="Y61" s="130" t="s">
        <v>1462</v>
      </c>
      <c r="Z61" s="130" t="s">
        <v>1785</v>
      </c>
      <c r="AA61" s="90"/>
      <c r="AB61" s="91" t="s">
        <v>1786</v>
      </c>
      <c r="AC61" s="131" t="s">
        <v>946</v>
      </c>
      <c r="AD61" s="93" t="s">
        <v>1787</v>
      </c>
      <c r="AE61" s="131" t="s">
        <v>1788</v>
      </c>
      <c r="AF61" s="131" t="s">
        <v>371</v>
      </c>
      <c r="AG61" s="131" t="s">
        <v>504</v>
      </c>
      <c r="AH61" s="131" t="s">
        <v>545</v>
      </c>
      <c r="AI61" s="94"/>
      <c r="AJ61" s="94"/>
      <c r="AK61" s="94"/>
      <c r="AL61" s="94"/>
      <c r="AM61" s="94"/>
      <c r="AN61" s="94"/>
      <c r="AO61" s="95"/>
      <c r="AP61" s="96"/>
      <c r="AQ61" s="132"/>
      <c r="AR61" s="98"/>
      <c r="AS61" s="132"/>
      <c r="AT61" s="132"/>
      <c r="AU61" s="132"/>
      <c r="AV61" s="132"/>
      <c r="AW61" s="94"/>
      <c r="AX61" s="94"/>
      <c r="AY61" s="94"/>
      <c r="AZ61" s="94"/>
      <c r="BA61" s="94"/>
      <c r="BB61" s="94"/>
      <c r="BC61" s="99"/>
      <c r="BD61" s="100" t="s">
        <v>769</v>
      </c>
      <c r="BE61" s="133" t="s">
        <v>580</v>
      </c>
      <c r="BF61" s="102" t="s">
        <v>1789</v>
      </c>
      <c r="BG61" s="133" t="s">
        <v>690</v>
      </c>
      <c r="BH61" s="133" t="s">
        <v>585</v>
      </c>
      <c r="BI61" s="133" t="s">
        <v>768</v>
      </c>
      <c r="BJ61" s="133" t="s">
        <v>467</v>
      </c>
      <c r="BK61" s="103"/>
      <c r="BL61" s="103"/>
      <c r="BM61" s="103"/>
      <c r="BN61" s="103"/>
      <c r="BO61" s="103"/>
      <c r="BP61" s="103"/>
      <c r="BQ61" s="83"/>
      <c r="BR61" s="104">
        <v>30.0</v>
      </c>
      <c r="BS61" s="104">
        <v>40.0</v>
      </c>
      <c r="BT61" s="104">
        <v>15.0</v>
      </c>
      <c r="BU61" s="104">
        <v>15.0</v>
      </c>
      <c r="BV61" s="195" t="s">
        <v>1790</v>
      </c>
      <c r="BW61" s="83"/>
      <c r="BX61" s="134" t="s">
        <v>373</v>
      </c>
      <c r="BY61" s="134" t="s">
        <v>201</v>
      </c>
      <c r="BZ61" s="134" t="s">
        <v>1791</v>
      </c>
      <c r="CA61" s="134" t="s">
        <v>211</v>
      </c>
      <c r="CB61" s="134" t="s">
        <v>1792</v>
      </c>
      <c r="CC61" s="134" t="s">
        <v>908</v>
      </c>
      <c r="CD61" s="135"/>
      <c r="CE61" s="136" t="s">
        <v>1793</v>
      </c>
      <c r="CF61" s="136" t="s">
        <v>1794</v>
      </c>
      <c r="CG61" s="137" t="s">
        <v>751</v>
      </c>
      <c r="CH61" s="137" t="s">
        <v>479</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1795</v>
      </c>
      <c r="DM61" s="114" t="s">
        <v>525</v>
      </c>
      <c r="DN61" s="114">
        <v>5.0</v>
      </c>
      <c r="DO61" s="114">
        <v>1.0</v>
      </c>
      <c r="DP61" s="114" t="s">
        <v>347</v>
      </c>
      <c r="DQ61" s="115" t="s">
        <v>1796</v>
      </c>
      <c r="DR61" s="139" t="s">
        <v>206</v>
      </c>
      <c r="DS61" s="139" t="s">
        <v>208</v>
      </c>
      <c r="DT61" s="139" t="s">
        <v>207</v>
      </c>
      <c r="DU61" s="139" t="s">
        <v>423</v>
      </c>
      <c r="DV61" s="139" t="s">
        <v>424</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1797</v>
      </c>
      <c r="B62" s="69" t="s">
        <v>212</v>
      </c>
      <c r="C62" s="80" t="s">
        <v>1798</v>
      </c>
      <c r="D62" s="81" t="s">
        <v>1799</v>
      </c>
      <c r="E62" s="82"/>
      <c r="F62" s="82"/>
      <c r="G62" s="82"/>
      <c r="H62" s="82"/>
      <c r="I62" s="82"/>
      <c r="J62" s="83"/>
      <c r="K62" s="84"/>
      <c r="L62" s="85"/>
      <c r="M62" s="84"/>
      <c r="N62" s="84"/>
      <c r="O62" s="84"/>
      <c r="P62" s="84"/>
      <c r="Q62" s="128" t="s">
        <v>184</v>
      </c>
      <c r="R62" s="84"/>
      <c r="S62" s="84"/>
      <c r="T62" s="121" t="s">
        <v>184</v>
      </c>
      <c r="U62" s="121" t="s">
        <v>184</v>
      </c>
      <c r="V62" s="86"/>
      <c r="W62" s="87"/>
      <c r="X62" s="88" t="s">
        <v>1800</v>
      </c>
      <c r="Y62" s="89" t="s">
        <v>1801</v>
      </c>
      <c r="Z62" s="89" t="s">
        <v>1734</v>
      </c>
      <c r="AA62" s="90"/>
      <c r="AB62" s="91" t="s">
        <v>190</v>
      </c>
      <c r="AC62" s="92" t="s">
        <v>548</v>
      </c>
      <c r="AD62" s="93"/>
      <c r="AE62" s="92"/>
      <c r="AF62" s="92"/>
      <c r="AG62" s="92"/>
      <c r="AH62" s="92"/>
      <c r="AI62" s="94"/>
      <c r="AJ62" s="94"/>
      <c r="AK62" s="94"/>
      <c r="AL62" s="94"/>
      <c r="AM62" s="94"/>
      <c r="AN62" s="94"/>
      <c r="AO62" s="95"/>
      <c r="AP62" s="96" t="s">
        <v>1802</v>
      </c>
      <c r="AQ62" s="97" t="s">
        <v>818</v>
      </c>
      <c r="AR62" s="98" t="s">
        <v>1803</v>
      </c>
      <c r="AS62" s="144" t="s">
        <v>1004</v>
      </c>
      <c r="AT62" s="97" t="s">
        <v>224</v>
      </c>
      <c r="AU62" s="97" t="s">
        <v>230</v>
      </c>
      <c r="AV62" s="97" t="s">
        <v>295</v>
      </c>
      <c r="AW62" s="94"/>
      <c r="AX62" s="94"/>
      <c r="AY62" s="94"/>
      <c r="AZ62" s="94"/>
      <c r="BA62" s="94"/>
      <c r="BB62" s="94"/>
      <c r="BC62" s="99"/>
      <c r="BD62" s="100" t="s">
        <v>578</v>
      </c>
      <c r="BE62" s="101" t="s">
        <v>283</v>
      </c>
      <c r="BF62" s="102" t="s">
        <v>224</v>
      </c>
      <c r="BG62" s="145" t="s">
        <v>220</v>
      </c>
      <c r="BH62" s="101" t="s">
        <v>229</v>
      </c>
      <c r="BI62" s="101" t="s">
        <v>1804</v>
      </c>
      <c r="BJ62" s="101" t="s">
        <v>231</v>
      </c>
      <c r="BK62" s="103"/>
      <c r="BL62" s="103"/>
      <c r="BM62" s="103"/>
      <c r="BN62" s="103"/>
      <c r="BO62" s="103"/>
      <c r="BP62" s="103"/>
      <c r="BQ62" s="83"/>
      <c r="BR62" s="104">
        <v>15.0</v>
      </c>
      <c r="BS62" s="104">
        <v>35.0</v>
      </c>
      <c r="BT62" s="104">
        <v>15.0</v>
      </c>
      <c r="BU62" s="104">
        <v>35.0</v>
      </c>
      <c r="BV62" s="105" t="s">
        <v>1805</v>
      </c>
      <c r="BW62" s="83"/>
      <c r="BX62" s="106" t="s">
        <v>373</v>
      </c>
      <c r="BY62" s="106" t="s">
        <v>201</v>
      </c>
      <c r="BZ62" s="106" t="s">
        <v>1806</v>
      </c>
      <c r="CA62" s="106" t="s">
        <v>1617</v>
      </c>
      <c r="CB62" s="106" t="s">
        <v>1807</v>
      </c>
      <c r="CC62" s="106" t="s">
        <v>779</v>
      </c>
      <c r="CD62" s="122" t="s">
        <v>1808</v>
      </c>
      <c r="CE62" s="123" t="s">
        <v>1809</v>
      </c>
      <c r="CF62" s="123" t="s">
        <v>1810</v>
      </c>
      <c r="CG62" s="109" t="s">
        <v>302</v>
      </c>
      <c r="CH62" s="109" t="s">
        <v>243</v>
      </c>
      <c r="CI62" s="110"/>
      <c r="CJ62" s="83"/>
      <c r="CK62" s="111" t="s">
        <v>1811</v>
      </c>
      <c r="CL62" s="112" t="s">
        <v>560</v>
      </c>
      <c r="CM62" s="112" t="s">
        <v>675</v>
      </c>
      <c r="CN62" s="112" t="s">
        <v>517</v>
      </c>
      <c r="CO62" s="112" t="s">
        <v>282</v>
      </c>
      <c r="CP62" s="112" t="s">
        <v>1014</v>
      </c>
      <c r="CQ62" s="112"/>
      <c r="CR62" s="112">
        <v>21.0</v>
      </c>
      <c r="CS62" s="112">
        <v>84.0</v>
      </c>
      <c r="CT62" s="112">
        <v>154.0</v>
      </c>
      <c r="CU62" s="112">
        <v>224.0</v>
      </c>
      <c r="CV62" s="112">
        <v>294.0</v>
      </c>
      <c r="CW62" s="112">
        <v>364.0</v>
      </c>
      <c r="CX62" s="112" t="s">
        <v>112</v>
      </c>
      <c r="CY62" s="112">
        <v>6.0</v>
      </c>
      <c r="CZ62" s="112">
        <v>17.0</v>
      </c>
      <c r="DA62" s="112">
        <v>29.0</v>
      </c>
      <c r="DB62" s="112">
        <v>41.0</v>
      </c>
      <c r="DC62" s="112">
        <v>53.0</v>
      </c>
      <c r="DD62" s="112">
        <v>65.0</v>
      </c>
      <c r="DE62" s="112" t="s">
        <v>116</v>
      </c>
      <c r="DF62" s="112" t="s">
        <v>1812</v>
      </c>
      <c r="DG62" s="112" t="s">
        <v>1813</v>
      </c>
      <c r="DH62" s="112" t="s">
        <v>1814</v>
      </c>
      <c r="DI62" s="112" t="s">
        <v>1815</v>
      </c>
      <c r="DJ62" s="112" t="s">
        <v>1816</v>
      </c>
      <c r="DK62" s="112"/>
      <c r="DL62" s="113" t="s">
        <v>1817</v>
      </c>
      <c r="DM62" s="114" t="s">
        <v>245</v>
      </c>
      <c r="DN62" s="114">
        <v>5.0</v>
      </c>
      <c r="DO62" s="114">
        <v>3.0</v>
      </c>
      <c r="DP62" s="114">
        <v>4.0</v>
      </c>
      <c r="DQ62" s="115" t="s">
        <v>1818</v>
      </c>
      <c r="DR62" s="124" t="s">
        <v>248</v>
      </c>
      <c r="DS62" s="124" t="s">
        <v>249</v>
      </c>
      <c r="DT62" s="124" t="s">
        <v>275</v>
      </c>
      <c r="DU62" s="124" t="s">
        <v>250</v>
      </c>
      <c r="DV62" s="124" t="s">
        <v>251</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671</v>
      </c>
      <c r="B63" s="69" t="s">
        <v>386</v>
      </c>
      <c r="C63" s="80" t="s">
        <v>1819</v>
      </c>
      <c r="D63" s="81" t="s">
        <v>1820</v>
      </c>
      <c r="E63" s="82" t="s">
        <v>179</v>
      </c>
      <c r="F63" s="82" t="s">
        <v>1821</v>
      </c>
      <c r="G63" s="82" t="s">
        <v>1822</v>
      </c>
      <c r="H63" s="82" t="s">
        <v>1823</v>
      </c>
      <c r="I63" s="82" t="s">
        <v>1824</v>
      </c>
      <c r="J63" s="83"/>
      <c r="K63" s="84"/>
      <c r="L63" s="85" t="s">
        <v>184</v>
      </c>
      <c r="M63" s="84"/>
      <c r="N63" s="84"/>
      <c r="O63" s="85" t="s">
        <v>184</v>
      </c>
      <c r="P63" s="84"/>
      <c r="Q63" s="86"/>
      <c r="R63" s="84"/>
      <c r="S63" s="84"/>
      <c r="T63" s="84"/>
      <c r="U63" s="84"/>
      <c r="V63" s="86"/>
      <c r="W63" s="87"/>
      <c r="X63" s="88" t="s">
        <v>282</v>
      </c>
      <c r="Y63" s="89" t="s">
        <v>283</v>
      </c>
      <c r="Z63" s="89" t="s">
        <v>226</v>
      </c>
      <c r="AA63" s="90"/>
      <c r="AB63" s="91" t="s">
        <v>257</v>
      </c>
      <c r="AC63" s="92" t="s">
        <v>579</v>
      </c>
      <c r="AD63" s="93" t="s">
        <v>258</v>
      </c>
      <c r="AE63" s="92" t="s">
        <v>318</v>
      </c>
      <c r="AF63" s="92" t="s">
        <v>219</v>
      </c>
      <c r="AG63" s="92" t="s">
        <v>1294</v>
      </c>
      <c r="AH63" s="92" t="s">
        <v>194</v>
      </c>
      <c r="AI63" s="94">
        <v>3077.0</v>
      </c>
      <c r="AJ63" s="94">
        <v>282.0</v>
      </c>
      <c r="AK63" s="94">
        <v>460.0</v>
      </c>
      <c r="AL63" s="94">
        <v>236.0</v>
      </c>
      <c r="AM63" s="94">
        <v>347.0</v>
      </c>
      <c r="AN63" s="94">
        <v>79.0</v>
      </c>
      <c r="AO63" s="95"/>
      <c r="AP63" s="96" t="s">
        <v>578</v>
      </c>
      <c r="AQ63" s="97" t="s">
        <v>890</v>
      </c>
      <c r="AR63" s="98" t="s">
        <v>224</v>
      </c>
      <c r="AS63" s="97" t="s">
        <v>1734</v>
      </c>
      <c r="AT63" s="97" t="s">
        <v>224</v>
      </c>
      <c r="AU63" s="97" t="s">
        <v>1202</v>
      </c>
      <c r="AV63" s="97" t="s">
        <v>470</v>
      </c>
      <c r="AW63" s="94">
        <v>2942.0</v>
      </c>
      <c r="AX63" s="94">
        <v>235.0</v>
      </c>
      <c r="AY63" s="94">
        <v>487.0</v>
      </c>
      <c r="AZ63" s="94">
        <v>219.0</v>
      </c>
      <c r="BA63" s="94">
        <v>347.0</v>
      </c>
      <c r="BB63" s="94">
        <v>79.0</v>
      </c>
      <c r="BC63" s="99"/>
      <c r="BD63" s="100" t="s">
        <v>219</v>
      </c>
      <c r="BE63" s="101" t="s">
        <v>723</v>
      </c>
      <c r="BF63" s="102"/>
      <c r="BG63" s="101"/>
      <c r="BH63" s="101"/>
      <c r="BI63" s="101"/>
      <c r="BJ63" s="101"/>
      <c r="BK63" s="103"/>
      <c r="BL63" s="103"/>
      <c r="BM63" s="103"/>
      <c r="BN63" s="103"/>
      <c r="BO63" s="103"/>
      <c r="BP63" s="103"/>
      <c r="BQ63" s="83"/>
      <c r="BR63" s="104">
        <v>10.0</v>
      </c>
      <c r="BS63" s="104">
        <v>40.0</v>
      </c>
      <c r="BT63" s="104">
        <v>10.0</v>
      </c>
      <c r="BU63" s="104">
        <v>35.0</v>
      </c>
      <c r="BV63" s="105" t="s">
        <v>1825</v>
      </c>
      <c r="BW63" s="83"/>
      <c r="BX63" s="106" t="s">
        <v>233</v>
      </c>
      <c r="BY63" s="106" t="s">
        <v>1826</v>
      </c>
      <c r="BZ63" s="106" t="s">
        <v>1827</v>
      </c>
      <c r="CA63" s="106" t="s">
        <v>1374</v>
      </c>
      <c r="CB63" s="106" t="s">
        <v>1828</v>
      </c>
      <c r="CC63" s="106" t="s">
        <v>203</v>
      </c>
      <c r="CD63" s="122" t="s">
        <v>1829</v>
      </c>
      <c r="CE63" s="123" t="s">
        <v>1830</v>
      </c>
      <c r="CF63" s="123" t="s">
        <v>1831</v>
      </c>
      <c r="CG63" s="109" t="s">
        <v>302</v>
      </c>
      <c r="CH63" s="109" t="s">
        <v>243</v>
      </c>
      <c r="CI63" s="109" t="s">
        <v>1832</v>
      </c>
      <c r="CJ63" s="83"/>
      <c r="CK63" s="111" t="s">
        <v>1833</v>
      </c>
      <c r="CL63" s="112" t="s">
        <v>560</v>
      </c>
      <c r="CM63" s="112" t="s">
        <v>675</v>
      </c>
      <c r="CN63" s="112" t="s">
        <v>282</v>
      </c>
      <c r="CO63" s="112" t="s">
        <v>482</v>
      </c>
      <c r="CP63" s="112"/>
      <c r="CQ63" s="112"/>
      <c r="CR63" s="112">
        <v>21.0</v>
      </c>
      <c r="CS63" s="112">
        <v>84.0</v>
      </c>
      <c r="CT63" s="112">
        <v>154.0</v>
      </c>
      <c r="CU63" s="112">
        <v>224.0</v>
      </c>
      <c r="CV63" s="112">
        <v>294.0</v>
      </c>
      <c r="CW63" s="112">
        <v>364.0</v>
      </c>
      <c r="CX63" s="112" t="s">
        <v>112</v>
      </c>
      <c r="CY63" s="112">
        <v>6.0</v>
      </c>
      <c r="CZ63" s="112">
        <v>17.0</v>
      </c>
      <c r="DA63" s="112">
        <v>29.0</v>
      </c>
      <c r="DB63" s="112">
        <v>41.0</v>
      </c>
      <c r="DC63" s="112">
        <v>53.0</v>
      </c>
      <c r="DD63" s="112">
        <v>65.0</v>
      </c>
      <c r="DE63" s="112" t="s">
        <v>116</v>
      </c>
      <c r="DF63" s="112" t="s">
        <v>1834</v>
      </c>
      <c r="DG63" s="112" t="s">
        <v>1835</v>
      </c>
      <c r="DH63" s="112" t="s">
        <v>1836</v>
      </c>
      <c r="DI63" s="112" t="s">
        <v>1837</v>
      </c>
      <c r="DJ63" s="112" t="s">
        <v>1838</v>
      </c>
      <c r="DK63" s="112"/>
      <c r="DL63" s="113" t="s">
        <v>1839</v>
      </c>
      <c r="DM63" s="114" t="s">
        <v>590</v>
      </c>
      <c r="DN63" s="114">
        <v>5.0</v>
      </c>
      <c r="DO63" s="114">
        <v>2.0</v>
      </c>
      <c r="DP63" s="114">
        <v>2.0</v>
      </c>
      <c r="DQ63" s="115" t="s">
        <v>1840</v>
      </c>
      <c r="DR63" s="116" t="s">
        <v>248</v>
      </c>
      <c r="DS63" s="116" t="s">
        <v>249</v>
      </c>
      <c r="DT63" s="116" t="s">
        <v>275</v>
      </c>
      <c r="DU63" s="116" t="s">
        <v>250</v>
      </c>
      <c r="DV63" s="116" t="s">
        <v>251</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1841</v>
      </c>
      <c r="B64" s="155" t="s">
        <v>212</v>
      </c>
      <c r="C64" s="80" t="s">
        <v>1842</v>
      </c>
      <c r="D64" s="81" t="s">
        <v>1843</v>
      </c>
      <c r="E64" s="82" t="s">
        <v>179</v>
      </c>
      <c r="F64" s="82" t="s">
        <v>179</v>
      </c>
      <c r="G64" s="82" t="s">
        <v>1844</v>
      </c>
      <c r="H64" s="82" t="s">
        <v>1845</v>
      </c>
      <c r="I64" s="82" t="s">
        <v>1846</v>
      </c>
      <c r="J64" s="83"/>
      <c r="K64" s="84"/>
      <c r="L64" s="196" t="s">
        <v>184</v>
      </c>
      <c r="M64" s="85"/>
      <c r="N64" s="84"/>
      <c r="O64" s="196" t="s">
        <v>184</v>
      </c>
      <c r="P64" s="85"/>
      <c r="Q64" s="86"/>
      <c r="R64" s="85"/>
      <c r="S64" s="84"/>
      <c r="T64" s="84"/>
      <c r="U64" s="85"/>
      <c r="V64" s="142"/>
      <c r="W64" s="87"/>
      <c r="X64" s="88" t="s">
        <v>848</v>
      </c>
      <c r="Y64" s="153" t="s">
        <v>603</v>
      </c>
      <c r="Z64" s="89" t="s">
        <v>1847</v>
      </c>
      <c r="AA64" s="90"/>
      <c r="AB64" s="91" t="s">
        <v>1061</v>
      </c>
      <c r="AC64" s="92" t="s">
        <v>696</v>
      </c>
      <c r="AD64" s="93" t="s">
        <v>1062</v>
      </c>
      <c r="AE64" s="92" t="s">
        <v>850</v>
      </c>
      <c r="AF64" s="92" t="s">
        <v>325</v>
      </c>
      <c r="AG64" s="143" t="s">
        <v>1848</v>
      </c>
      <c r="AH64" s="92" t="s">
        <v>585</v>
      </c>
      <c r="AI64" s="94"/>
      <c r="AJ64" s="94"/>
      <c r="AK64" s="94"/>
      <c r="AL64" s="94"/>
      <c r="AM64" s="94"/>
      <c r="AN64" s="94"/>
      <c r="AO64" s="95"/>
      <c r="AP64" s="96"/>
      <c r="AQ64" s="97"/>
      <c r="AR64" s="98"/>
      <c r="AS64" s="97"/>
      <c r="AT64" s="97"/>
      <c r="AU64" s="97"/>
      <c r="AV64" s="97"/>
      <c r="AW64" s="94"/>
      <c r="AX64" s="94"/>
      <c r="AY64" s="94"/>
      <c r="AZ64" s="94"/>
      <c r="BA64" s="94"/>
      <c r="BB64" s="94"/>
      <c r="BC64" s="99"/>
      <c r="BD64" s="100" t="s">
        <v>547</v>
      </c>
      <c r="BE64" s="145" t="s">
        <v>1277</v>
      </c>
      <c r="BF64" s="102" t="s">
        <v>852</v>
      </c>
      <c r="BG64" s="101" t="s">
        <v>667</v>
      </c>
      <c r="BH64" s="101" t="s">
        <v>366</v>
      </c>
      <c r="BI64" s="101" t="s">
        <v>1849</v>
      </c>
      <c r="BJ64" s="101" t="s">
        <v>371</v>
      </c>
      <c r="BK64" s="103"/>
      <c r="BL64" s="103"/>
      <c r="BM64" s="103"/>
      <c r="BN64" s="103"/>
      <c r="BO64" s="103"/>
      <c r="BP64" s="103"/>
      <c r="BQ64" s="83"/>
      <c r="BR64" s="104">
        <v>40.0</v>
      </c>
      <c r="BS64" s="104">
        <v>35.0</v>
      </c>
      <c r="BT64" s="104">
        <v>15.0</v>
      </c>
      <c r="BU64" s="104">
        <v>10.0</v>
      </c>
      <c r="BV64" s="105" t="s">
        <v>1850</v>
      </c>
      <c r="BW64" s="83"/>
      <c r="BX64" s="106" t="s">
        <v>373</v>
      </c>
      <c r="BY64" s="106" t="s">
        <v>855</v>
      </c>
      <c r="BZ64" s="106" t="s">
        <v>1851</v>
      </c>
      <c r="CA64" s="106" t="s">
        <v>745</v>
      </c>
      <c r="CB64" s="106" t="s">
        <v>1852</v>
      </c>
      <c r="CC64" s="106" t="s">
        <v>1037</v>
      </c>
      <c r="CD64" s="147"/>
      <c r="CE64" s="123"/>
      <c r="CF64" s="123"/>
      <c r="CG64" s="109"/>
      <c r="CH64" s="109"/>
      <c r="CI64" s="110"/>
      <c r="CJ64" s="83"/>
      <c r="CK64" s="111" t="s">
        <v>1853</v>
      </c>
      <c r="CL64" s="112" t="s">
        <v>515</v>
      </c>
      <c r="CM64" s="112" t="s">
        <v>516</v>
      </c>
      <c r="CN64" s="112" t="s">
        <v>339</v>
      </c>
      <c r="CO64" s="112"/>
      <c r="CP64" s="112"/>
      <c r="CQ64" s="112"/>
      <c r="CR64" s="112">
        <v>25.0</v>
      </c>
      <c r="CS64" s="112">
        <v>101.0</v>
      </c>
      <c r="CT64" s="112">
        <v>185.0</v>
      </c>
      <c r="CU64" s="112">
        <v>269.0</v>
      </c>
      <c r="CV64" s="112">
        <v>353.0</v>
      </c>
      <c r="CW64" s="112">
        <v>437.0</v>
      </c>
      <c r="CX64" s="112" t="s">
        <v>112</v>
      </c>
      <c r="CY64" s="112">
        <v>6.0</v>
      </c>
      <c r="CZ64" s="112">
        <v>17.0</v>
      </c>
      <c r="DA64" s="112">
        <v>29.0</v>
      </c>
      <c r="DB64" s="112">
        <v>41.0</v>
      </c>
      <c r="DC64" s="112">
        <v>53.0</v>
      </c>
      <c r="DD64" s="112">
        <v>65.0</v>
      </c>
      <c r="DE64" s="112" t="s">
        <v>115</v>
      </c>
      <c r="DF64" s="112" t="s">
        <v>1854</v>
      </c>
      <c r="DG64" s="112" t="s">
        <v>1855</v>
      </c>
      <c r="DH64" s="112" t="s">
        <v>1856</v>
      </c>
      <c r="DI64" s="112" t="s">
        <v>1857</v>
      </c>
      <c r="DJ64" s="112" t="s">
        <v>1858</v>
      </c>
      <c r="DK64" s="112"/>
      <c r="DL64" s="113" t="s">
        <v>1859</v>
      </c>
      <c r="DM64" s="114" t="s">
        <v>569</v>
      </c>
      <c r="DN64" s="114">
        <v>5.0</v>
      </c>
      <c r="DO64" s="114">
        <v>1.0</v>
      </c>
      <c r="DP64" s="114" t="s">
        <v>347</v>
      </c>
      <c r="DQ64" s="115" t="s">
        <v>1860</v>
      </c>
      <c r="DR64" s="124" t="s">
        <v>206</v>
      </c>
      <c r="DS64" s="124" t="s">
        <v>383</v>
      </c>
      <c r="DT64" s="124" t="s">
        <v>208</v>
      </c>
      <c r="DU64" s="124" t="s">
        <v>209</v>
      </c>
      <c r="DV64" s="124" t="s">
        <v>210</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1861</v>
      </c>
      <c r="B65" s="155" t="s">
        <v>212</v>
      </c>
      <c r="C65" s="80" t="s">
        <v>1862</v>
      </c>
      <c r="D65" s="81" t="s">
        <v>1863</v>
      </c>
      <c r="E65" s="82" t="s">
        <v>179</v>
      </c>
      <c r="F65" s="82" t="s">
        <v>179</v>
      </c>
      <c r="G65" s="82" t="s">
        <v>1864</v>
      </c>
      <c r="H65" s="82" t="s">
        <v>1865</v>
      </c>
      <c r="I65" s="82" t="s">
        <v>1866</v>
      </c>
      <c r="J65" s="83"/>
      <c r="K65" s="84"/>
      <c r="L65" s="84"/>
      <c r="M65" s="85" t="s">
        <v>184</v>
      </c>
      <c r="N65" s="84"/>
      <c r="O65" s="85"/>
      <c r="P65" s="85"/>
      <c r="Q65" s="86"/>
      <c r="R65" s="85" t="s">
        <v>184</v>
      </c>
      <c r="S65" s="84"/>
      <c r="T65" s="84"/>
      <c r="U65" s="85"/>
      <c r="V65" s="142" t="s">
        <v>184</v>
      </c>
      <c r="W65" s="87"/>
      <c r="X65" s="88" t="s">
        <v>1867</v>
      </c>
      <c r="Y65" s="153" t="s">
        <v>1868</v>
      </c>
      <c r="Z65" s="89" t="s">
        <v>434</v>
      </c>
      <c r="AA65" s="90"/>
      <c r="AB65" s="91" t="s">
        <v>1869</v>
      </c>
      <c r="AC65" s="92" t="s">
        <v>363</v>
      </c>
      <c r="AD65" s="93" t="s">
        <v>1870</v>
      </c>
      <c r="AE65" s="92" t="s">
        <v>198</v>
      </c>
      <c r="AF65" s="92" t="s">
        <v>438</v>
      </c>
      <c r="AG65" s="143" t="s">
        <v>1871</v>
      </c>
      <c r="AH65" s="92" t="s">
        <v>231</v>
      </c>
      <c r="AI65" s="94"/>
      <c r="AJ65" s="94"/>
      <c r="AK65" s="94"/>
      <c r="AL65" s="94"/>
      <c r="AM65" s="94"/>
      <c r="AN65" s="94"/>
      <c r="AO65" s="95"/>
      <c r="AP65" s="96"/>
      <c r="AQ65" s="97"/>
      <c r="AR65" s="98"/>
      <c r="AS65" s="97"/>
      <c r="AT65" s="97"/>
      <c r="AU65" s="97"/>
      <c r="AV65" s="97"/>
      <c r="AW65" s="94"/>
      <c r="AX65" s="94"/>
      <c r="AY65" s="94"/>
      <c r="AZ65" s="94"/>
      <c r="BA65" s="94"/>
      <c r="BB65" s="94"/>
      <c r="BC65" s="99"/>
      <c r="BD65" s="100" t="s">
        <v>1872</v>
      </c>
      <c r="BE65" s="145" t="s">
        <v>1873</v>
      </c>
      <c r="BF65" s="102" t="s">
        <v>1874</v>
      </c>
      <c r="BG65" s="101" t="s">
        <v>440</v>
      </c>
      <c r="BH65" s="101" t="s">
        <v>898</v>
      </c>
      <c r="BI65" s="101" t="s">
        <v>1875</v>
      </c>
      <c r="BJ65" s="101" t="s">
        <v>694</v>
      </c>
      <c r="BK65" s="103"/>
      <c r="BL65" s="103"/>
      <c r="BM65" s="103"/>
      <c r="BN65" s="103"/>
      <c r="BO65" s="103"/>
      <c r="BP65" s="103"/>
      <c r="BQ65" s="83"/>
      <c r="BR65" s="104">
        <v>20.0</v>
      </c>
      <c r="BS65" s="104">
        <v>30.0</v>
      </c>
      <c r="BT65" s="104">
        <v>25.0</v>
      </c>
      <c r="BU65" s="104">
        <v>25.0</v>
      </c>
      <c r="BV65" s="105" t="s">
        <v>1876</v>
      </c>
      <c r="BW65" s="83"/>
      <c r="BX65" s="106" t="s">
        <v>373</v>
      </c>
      <c r="BY65" s="106" t="s">
        <v>201</v>
      </c>
      <c r="BZ65" s="106" t="s">
        <v>1877</v>
      </c>
      <c r="CA65" s="106" t="s">
        <v>179</v>
      </c>
      <c r="CB65" s="106" t="s">
        <v>1878</v>
      </c>
      <c r="CC65" s="106" t="s">
        <v>179</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1879</v>
      </c>
      <c r="DM65" s="114" t="s">
        <v>987</v>
      </c>
      <c r="DN65" s="114">
        <v>5.0</v>
      </c>
      <c r="DO65" s="114">
        <v>2.0</v>
      </c>
      <c r="DP65" s="114" t="s">
        <v>347</v>
      </c>
      <c r="DQ65" s="115" t="s">
        <v>1880</v>
      </c>
      <c r="DR65" s="116" t="s">
        <v>206</v>
      </c>
      <c r="DS65" s="116" t="s">
        <v>384</v>
      </c>
      <c r="DT65" s="116" t="s">
        <v>453</v>
      </c>
      <c r="DU65" s="139" t="s">
        <v>423</v>
      </c>
      <c r="DV65" s="139" t="s">
        <v>424</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1881</v>
      </c>
      <c r="B66" s="155" t="s">
        <v>212</v>
      </c>
      <c r="C66" s="80" t="s">
        <v>1882</v>
      </c>
      <c r="D66" s="81" t="s">
        <v>1883</v>
      </c>
      <c r="E66" s="82" t="s">
        <v>179</v>
      </c>
      <c r="F66" s="82" t="s">
        <v>179</v>
      </c>
      <c r="G66" s="82" t="s">
        <v>1884</v>
      </c>
      <c r="H66" s="82" t="s">
        <v>1885</v>
      </c>
      <c r="I66" s="82" t="s">
        <v>1886</v>
      </c>
      <c r="J66" s="83"/>
      <c r="K66" s="84"/>
      <c r="L66" s="84"/>
      <c r="M66" s="85"/>
      <c r="N66" s="84"/>
      <c r="O66" s="85" t="s">
        <v>184</v>
      </c>
      <c r="P66" s="85" t="s">
        <v>184</v>
      </c>
      <c r="Q66" s="86"/>
      <c r="R66" s="85"/>
      <c r="S66" s="84"/>
      <c r="T66" s="84"/>
      <c r="U66" s="85" t="s">
        <v>535</v>
      </c>
      <c r="V66" s="142"/>
      <c r="W66" s="87"/>
      <c r="X66" s="88" t="s">
        <v>848</v>
      </c>
      <c r="Y66" s="153" t="s">
        <v>1277</v>
      </c>
      <c r="Z66" s="89" t="s">
        <v>696</v>
      </c>
      <c r="AA66" s="90"/>
      <c r="AB66" s="91" t="s">
        <v>190</v>
      </c>
      <c r="AC66" s="92" t="s">
        <v>1638</v>
      </c>
      <c r="AD66" s="93" t="s">
        <v>192</v>
      </c>
      <c r="AE66" s="92" t="s">
        <v>943</v>
      </c>
      <c r="AF66" s="92" t="s">
        <v>194</v>
      </c>
      <c r="AG66" s="143" t="s">
        <v>1887</v>
      </c>
      <c r="AH66" s="92" t="s">
        <v>320</v>
      </c>
      <c r="AI66" s="94"/>
      <c r="AJ66" s="94"/>
      <c r="AK66" s="94"/>
      <c r="AL66" s="94"/>
      <c r="AM66" s="94"/>
      <c r="AN66" s="94"/>
      <c r="AO66" s="95"/>
      <c r="AP66" s="96" t="s">
        <v>547</v>
      </c>
      <c r="AQ66" s="97" t="s">
        <v>1888</v>
      </c>
      <c r="AR66" s="98" t="s">
        <v>852</v>
      </c>
      <c r="AS66" s="97" t="s">
        <v>1889</v>
      </c>
      <c r="AT66" s="97" t="s">
        <v>366</v>
      </c>
      <c r="AU66" s="97" t="s">
        <v>1890</v>
      </c>
      <c r="AV66" s="97" t="s">
        <v>467</v>
      </c>
      <c r="AW66" s="94"/>
      <c r="AX66" s="94"/>
      <c r="AY66" s="94"/>
      <c r="AZ66" s="94"/>
      <c r="BA66" s="94"/>
      <c r="BB66" s="94"/>
      <c r="BC66" s="99"/>
      <c r="BD66" s="100" t="s">
        <v>197</v>
      </c>
      <c r="BE66" s="145" t="s">
        <v>1430</v>
      </c>
      <c r="BF66" s="102"/>
      <c r="BG66" s="101"/>
      <c r="BH66" s="101"/>
      <c r="BI66" s="101"/>
      <c r="BJ66" s="101"/>
      <c r="BK66" s="103"/>
      <c r="BL66" s="103"/>
      <c r="BM66" s="103"/>
      <c r="BN66" s="103"/>
      <c r="BO66" s="103"/>
      <c r="BP66" s="103"/>
      <c r="BQ66" s="83"/>
      <c r="BR66" s="104">
        <v>20.0</v>
      </c>
      <c r="BS66" s="104">
        <v>30.0</v>
      </c>
      <c r="BT66" s="104">
        <v>40.0</v>
      </c>
      <c r="BU66" s="104">
        <v>10.0</v>
      </c>
      <c r="BV66" s="105" t="s">
        <v>1891</v>
      </c>
      <c r="BW66" s="83"/>
      <c r="BX66" s="106" t="s">
        <v>233</v>
      </c>
      <c r="BY66" s="106" t="s">
        <v>855</v>
      </c>
      <c r="BZ66" s="106" t="s">
        <v>1892</v>
      </c>
      <c r="CA66" s="106" t="s">
        <v>1893</v>
      </c>
      <c r="CB66" s="106" t="s">
        <v>1894</v>
      </c>
      <c r="CC66" s="106" t="s">
        <v>830</v>
      </c>
      <c r="CD66" s="147"/>
      <c r="CE66" s="123"/>
      <c r="CF66" s="123"/>
      <c r="CG66" s="109" t="s">
        <v>379</v>
      </c>
      <c r="CH66" s="109" t="s">
        <v>303</v>
      </c>
      <c r="CI66" s="110"/>
      <c r="CJ66" s="83"/>
      <c r="CK66" s="111" t="s">
        <v>1895</v>
      </c>
      <c r="CL66" s="112" t="s">
        <v>515</v>
      </c>
      <c r="CM66" s="112" t="s">
        <v>516</v>
      </c>
      <c r="CN66" s="112" t="s">
        <v>518</v>
      </c>
      <c r="CO66" s="112" t="s">
        <v>517</v>
      </c>
      <c r="CP66" s="112" t="s">
        <v>339</v>
      </c>
      <c r="CQ66" s="112"/>
      <c r="CR66" s="112">
        <v>25.0</v>
      </c>
      <c r="CS66" s="112">
        <v>101.0</v>
      </c>
      <c r="CT66" s="112">
        <v>185.0</v>
      </c>
      <c r="CU66" s="112">
        <v>269.0</v>
      </c>
      <c r="CV66" s="112">
        <v>353.0</v>
      </c>
      <c r="CW66" s="112">
        <v>437.0</v>
      </c>
      <c r="CX66" s="112" t="s">
        <v>112</v>
      </c>
      <c r="CY66" s="112">
        <v>6.0</v>
      </c>
      <c r="CZ66" s="112">
        <v>17.0</v>
      </c>
      <c r="DA66" s="112">
        <v>29.0</v>
      </c>
      <c r="DB66" s="112">
        <v>41.0</v>
      </c>
      <c r="DC66" s="112">
        <v>53.0</v>
      </c>
      <c r="DD66" s="112">
        <v>65.0</v>
      </c>
      <c r="DE66" s="112" t="s">
        <v>115</v>
      </c>
      <c r="DF66" s="112" t="s">
        <v>1896</v>
      </c>
      <c r="DG66" s="112" t="s">
        <v>1897</v>
      </c>
      <c r="DH66" s="112" t="s">
        <v>1898</v>
      </c>
      <c r="DI66" s="112" t="s">
        <v>1899</v>
      </c>
      <c r="DJ66" s="112" t="s">
        <v>1900</v>
      </c>
      <c r="DK66" s="112"/>
      <c r="DL66" s="113" t="s">
        <v>1901</v>
      </c>
      <c r="DM66" s="114" t="s">
        <v>179</v>
      </c>
      <c r="DN66" s="114">
        <v>3.0</v>
      </c>
      <c r="DO66" s="114" t="s">
        <v>273</v>
      </c>
      <c r="DP66" s="114" t="s">
        <v>179</v>
      </c>
      <c r="DQ66" s="115" t="s">
        <v>1902</v>
      </c>
      <c r="DR66" s="124" t="s">
        <v>206</v>
      </c>
      <c r="DS66" s="124" t="s">
        <v>383</v>
      </c>
      <c r="DT66" s="124" t="s">
        <v>208</v>
      </c>
      <c r="DU66" s="124" t="s">
        <v>209</v>
      </c>
      <c r="DV66" s="124" t="s">
        <v>210</v>
      </c>
      <c r="DW66" s="148" t="s">
        <v>1903</v>
      </c>
      <c r="DX66" s="148" t="s">
        <v>1904</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1905</v>
      </c>
      <c r="B67" s="155" t="s">
        <v>212</v>
      </c>
      <c r="C67" s="80" t="s">
        <v>1906</v>
      </c>
      <c r="D67" s="81" t="s">
        <v>1907</v>
      </c>
      <c r="E67" s="82" t="s">
        <v>179</v>
      </c>
      <c r="F67" s="82" t="s">
        <v>179</v>
      </c>
      <c r="G67" s="82" t="s">
        <v>1908</v>
      </c>
      <c r="H67" s="82" t="s">
        <v>1909</v>
      </c>
      <c r="I67" s="82" t="s">
        <v>1910</v>
      </c>
      <c r="J67" s="83"/>
      <c r="K67" s="84"/>
      <c r="L67" s="84"/>
      <c r="M67" s="85"/>
      <c r="N67" s="84"/>
      <c r="O67" s="85"/>
      <c r="P67" s="85"/>
      <c r="Q67" s="86"/>
      <c r="R67" s="85" t="s">
        <v>184</v>
      </c>
      <c r="S67" s="85" t="s">
        <v>184</v>
      </c>
      <c r="T67" s="84"/>
      <c r="U67" s="85"/>
      <c r="V67" s="142" t="s">
        <v>184</v>
      </c>
      <c r="W67" s="87"/>
      <c r="X67" s="88" t="s">
        <v>1911</v>
      </c>
      <c r="Y67" s="153" t="s">
        <v>1090</v>
      </c>
      <c r="Z67" s="89" t="s">
        <v>1246</v>
      </c>
      <c r="AA67" s="90"/>
      <c r="AB67" s="91" t="s">
        <v>1912</v>
      </c>
      <c r="AC67" s="92" t="s">
        <v>1574</v>
      </c>
      <c r="AD67" s="93" t="s">
        <v>1913</v>
      </c>
      <c r="AE67" s="92" t="s">
        <v>1914</v>
      </c>
      <c r="AF67" s="92" t="s">
        <v>438</v>
      </c>
      <c r="AG67" s="143" t="s">
        <v>1915</v>
      </c>
      <c r="AH67" s="92" t="s">
        <v>265</v>
      </c>
      <c r="AI67" s="94"/>
      <c r="AJ67" s="94"/>
      <c r="AK67" s="94"/>
      <c r="AL67" s="94"/>
      <c r="AM67" s="94"/>
      <c r="AN67" s="94"/>
      <c r="AO67" s="95"/>
      <c r="AP67" s="96"/>
      <c r="AQ67" s="97"/>
      <c r="AR67" s="98"/>
      <c r="AS67" s="97"/>
      <c r="AT67" s="97"/>
      <c r="AU67" s="97"/>
      <c r="AV67" s="97"/>
      <c r="AW67" s="94"/>
      <c r="AX67" s="94"/>
      <c r="AY67" s="94"/>
      <c r="AZ67" s="94"/>
      <c r="BA67" s="94"/>
      <c r="BB67" s="94"/>
      <c r="BC67" s="99"/>
      <c r="BD67" s="100" t="s">
        <v>1916</v>
      </c>
      <c r="BE67" s="145" t="s">
        <v>1917</v>
      </c>
      <c r="BF67" s="102" t="s">
        <v>1918</v>
      </c>
      <c r="BG67" s="101" t="s">
        <v>434</v>
      </c>
      <c r="BH67" s="101" t="s">
        <v>1578</v>
      </c>
      <c r="BI67" s="101" t="s">
        <v>1919</v>
      </c>
      <c r="BJ67" s="101" t="s">
        <v>229</v>
      </c>
      <c r="BK67" s="103"/>
      <c r="BL67" s="103"/>
      <c r="BM67" s="103"/>
      <c r="BN67" s="103"/>
      <c r="BO67" s="103"/>
      <c r="BP67" s="103"/>
      <c r="BQ67" s="83"/>
      <c r="BR67" s="104">
        <v>20.0</v>
      </c>
      <c r="BS67" s="104">
        <v>20.0</v>
      </c>
      <c r="BT67" s="104">
        <v>35.0</v>
      </c>
      <c r="BU67" s="104">
        <v>25.0</v>
      </c>
      <c r="BV67" s="105" t="s">
        <v>1920</v>
      </c>
      <c r="BW67" s="83"/>
      <c r="BX67" s="106" t="s">
        <v>373</v>
      </c>
      <c r="BY67" s="106" t="s">
        <v>201</v>
      </c>
      <c r="BZ67" s="106" t="s">
        <v>1921</v>
      </c>
      <c r="CA67" s="106" t="s">
        <v>179</v>
      </c>
      <c r="CB67" s="106" t="s">
        <v>1922</v>
      </c>
      <c r="CC67" s="106" t="s">
        <v>179</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1923</v>
      </c>
      <c r="DM67" s="114" t="s">
        <v>569</v>
      </c>
      <c r="DN67" s="114">
        <v>6.0</v>
      </c>
      <c r="DO67" s="114">
        <v>5.0</v>
      </c>
      <c r="DP67" s="114" t="s">
        <v>1625</v>
      </c>
      <c r="DQ67" s="115" t="s">
        <v>1924</v>
      </c>
      <c r="DR67" s="116" t="s">
        <v>206</v>
      </c>
      <c r="DS67" s="116" t="s">
        <v>384</v>
      </c>
      <c r="DT67" s="116" t="s">
        <v>453</v>
      </c>
      <c r="DU67" s="139" t="s">
        <v>423</v>
      </c>
      <c r="DV67" s="139" t="s">
        <v>424</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1925</v>
      </c>
      <c r="B68" s="69" t="s">
        <v>212</v>
      </c>
      <c r="C68" s="80" t="s">
        <v>1926</v>
      </c>
      <c r="D68" s="81" t="s">
        <v>1927</v>
      </c>
      <c r="E68" s="82" t="s">
        <v>179</v>
      </c>
      <c r="F68" s="82" t="s">
        <v>179</v>
      </c>
      <c r="G68" s="82" t="s">
        <v>1928</v>
      </c>
      <c r="H68" s="82" t="s">
        <v>1929</v>
      </c>
      <c r="I68" s="82" t="s">
        <v>1930</v>
      </c>
      <c r="J68" s="83"/>
      <c r="K68" s="84"/>
      <c r="L68" s="85" t="s">
        <v>184</v>
      </c>
      <c r="M68" s="84"/>
      <c r="N68" s="84"/>
      <c r="O68" s="85"/>
      <c r="P68" s="85" t="s">
        <v>184</v>
      </c>
      <c r="Q68" s="86"/>
      <c r="R68" s="84"/>
      <c r="S68" s="84"/>
      <c r="T68" s="84"/>
      <c r="U68" s="84"/>
      <c r="V68" s="86"/>
      <c r="W68" s="87"/>
      <c r="X68" s="88" t="s">
        <v>1931</v>
      </c>
      <c r="Y68" s="89" t="s">
        <v>1932</v>
      </c>
      <c r="Z68" s="153" t="s">
        <v>1933</v>
      </c>
      <c r="AA68" s="90"/>
      <c r="AB68" s="91" t="s">
        <v>1513</v>
      </c>
      <c r="AC68" s="92" t="s">
        <v>943</v>
      </c>
      <c r="AD68" s="93" t="s">
        <v>1639</v>
      </c>
      <c r="AE68" s="92" t="s">
        <v>187</v>
      </c>
      <c r="AF68" s="92" t="s">
        <v>320</v>
      </c>
      <c r="AG68" s="92" t="s">
        <v>976</v>
      </c>
      <c r="AH68" s="92" t="s">
        <v>196</v>
      </c>
      <c r="AI68" s="94"/>
      <c r="AJ68" s="94"/>
      <c r="AK68" s="94"/>
      <c r="AL68" s="94"/>
      <c r="AM68" s="94"/>
      <c r="AN68" s="94"/>
      <c r="AO68" s="95"/>
      <c r="AP68" s="96"/>
      <c r="AQ68" s="97"/>
      <c r="AR68" s="98"/>
      <c r="AS68" s="97"/>
      <c r="AT68" s="97"/>
      <c r="AU68" s="97"/>
      <c r="AV68" s="97"/>
      <c r="AW68" s="94"/>
      <c r="AX68" s="94"/>
      <c r="AY68" s="94"/>
      <c r="AZ68" s="94"/>
      <c r="BA68" s="94"/>
      <c r="BB68" s="94"/>
      <c r="BC68" s="99"/>
      <c r="BD68" s="100" t="s">
        <v>401</v>
      </c>
      <c r="BE68" s="101" t="s">
        <v>1934</v>
      </c>
      <c r="BF68" s="102" t="s">
        <v>403</v>
      </c>
      <c r="BG68" s="101" t="s">
        <v>394</v>
      </c>
      <c r="BH68" s="101" t="s">
        <v>405</v>
      </c>
      <c r="BI68" s="145" t="s">
        <v>1935</v>
      </c>
      <c r="BJ68" s="101" t="s">
        <v>1936</v>
      </c>
      <c r="BK68" s="103"/>
      <c r="BL68" s="103"/>
      <c r="BM68" s="103"/>
      <c r="BN68" s="103"/>
      <c r="BO68" s="103"/>
      <c r="BP68" s="103"/>
      <c r="BQ68" s="83"/>
      <c r="BR68" s="104">
        <v>40.0</v>
      </c>
      <c r="BS68" s="104">
        <v>10.0</v>
      </c>
      <c r="BT68" s="104">
        <v>35.0</v>
      </c>
      <c r="BU68" s="104">
        <v>15.0</v>
      </c>
      <c r="BV68" s="105" t="s">
        <v>1937</v>
      </c>
      <c r="BW68" s="83"/>
      <c r="BX68" s="106" t="s">
        <v>233</v>
      </c>
      <c r="BY68" s="106" t="s">
        <v>1938</v>
      </c>
      <c r="BZ68" s="106" t="s">
        <v>1939</v>
      </c>
      <c r="CA68" s="106" t="s">
        <v>1940</v>
      </c>
      <c r="CB68" s="106" t="s">
        <v>1941</v>
      </c>
      <c r="CC68" s="106" t="s">
        <v>1942</v>
      </c>
      <c r="CD68" s="122" t="s">
        <v>1943</v>
      </c>
      <c r="CE68" s="123" t="s">
        <v>1944</v>
      </c>
      <c r="CF68" s="123" t="s">
        <v>1945</v>
      </c>
      <c r="CG68" s="109" t="s">
        <v>558</v>
      </c>
      <c r="CH68" s="109" t="s">
        <v>243</v>
      </c>
      <c r="CI68" s="110"/>
      <c r="CJ68" s="83"/>
      <c r="CK68" s="111" t="s">
        <v>1946</v>
      </c>
      <c r="CL68" s="112" t="s">
        <v>337</v>
      </c>
      <c r="CM68" s="112" t="s">
        <v>275</v>
      </c>
      <c r="CN68" s="112" t="s">
        <v>517</v>
      </c>
      <c r="CO68" s="112" t="s">
        <v>705</v>
      </c>
      <c r="CP68" s="112"/>
      <c r="CQ68" s="112"/>
      <c r="CR68" s="112">
        <v>34.0</v>
      </c>
      <c r="CS68" s="112">
        <v>135.0</v>
      </c>
      <c r="CT68" s="112">
        <v>247.0</v>
      </c>
      <c r="CU68" s="112">
        <v>359.0</v>
      </c>
      <c r="CV68" s="112">
        <v>471.0</v>
      </c>
      <c r="CW68" s="112">
        <v>583.0</v>
      </c>
      <c r="CX68" s="112" t="s">
        <v>112</v>
      </c>
      <c r="CY68" s="112">
        <v>7.0</v>
      </c>
      <c r="CZ68" s="112">
        <v>21.0</v>
      </c>
      <c r="DA68" s="112">
        <v>37.0</v>
      </c>
      <c r="DB68" s="112">
        <v>53.0</v>
      </c>
      <c r="DC68" s="112">
        <v>69.0</v>
      </c>
      <c r="DD68" s="112">
        <v>85.0</v>
      </c>
      <c r="DE68" s="112" t="s">
        <v>113</v>
      </c>
      <c r="DF68" s="112" t="s">
        <v>1947</v>
      </c>
      <c r="DG68" s="112" t="s">
        <v>1948</v>
      </c>
      <c r="DH68" s="112" t="s">
        <v>1949</v>
      </c>
      <c r="DI68" s="112" t="s">
        <v>1950</v>
      </c>
      <c r="DJ68" s="112" t="s">
        <v>1951</v>
      </c>
      <c r="DK68" s="112"/>
      <c r="DL68" s="113" t="s">
        <v>1952</v>
      </c>
      <c r="DM68" s="114" t="s">
        <v>1953</v>
      </c>
      <c r="DN68" s="114">
        <v>4.0</v>
      </c>
      <c r="DO68" s="114" t="s">
        <v>273</v>
      </c>
      <c r="DP68" s="114" t="s">
        <v>347</v>
      </c>
      <c r="DQ68" s="115" t="s">
        <v>1954</v>
      </c>
      <c r="DR68" s="124" t="s">
        <v>206</v>
      </c>
      <c r="DS68" s="124" t="s">
        <v>207</v>
      </c>
      <c r="DT68" s="124" t="s">
        <v>208</v>
      </c>
      <c r="DU68" s="124" t="s">
        <v>209</v>
      </c>
      <c r="DV68" s="124" t="s">
        <v>210</v>
      </c>
      <c r="DW68" s="148" t="s">
        <v>1955</v>
      </c>
      <c r="DX68" s="148" t="s">
        <v>1956</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1957</v>
      </c>
      <c r="B69" s="69" t="s">
        <v>386</v>
      </c>
      <c r="C69" s="80" t="s">
        <v>1958</v>
      </c>
      <c r="D69" s="81" t="s">
        <v>1959</v>
      </c>
      <c r="E69" s="82" t="s">
        <v>179</v>
      </c>
      <c r="F69" s="82" t="s">
        <v>1960</v>
      </c>
      <c r="G69" s="82" t="s">
        <v>1961</v>
      </c>
      <c r="H69" s="82" t="s">
        <v>1962</v>
      </c>
      <c r="I69" s="82" t="s">
        <v>1963</v>
      </c>
      <c r="J69" s="83"/>
      <c r="K69" s="84"/>
      <c r="L69" s="84"/>
      <c r="M69" s="84"/>
      <c r="N69" s="84"/>
      <c r="O69" s="85" t="s">
        <v>184</v>
      </c>
      <c r="P69" s="85" t="s">
        <v>184</v>
      </c>
      <c r="Q69" s="86"/>
      <c r="R69" s="84"/>
      <c r="S69" s="84"/>
      <c r="T69" s="84"/>
      <c r="U69" s="84"/>
      <c r="V69" s="86"/>
      <c r="W69" s="87"/>
      <c r="X69" s="88" t="s">
        <v>282</v>
      </c>
      <c r="Y69" s="89" t="s">
        <v>818</v>
      </c>
      <c r="Z69" s="89" t="s">
        <v>660</v>
      </c>
      <c r="AA69" s="90"/>
      <c r="AB69" s="91" t="s">
        <v>219</v>
      </c>
      <c r="AC69" s="143" t="s">
        <v>1964</v>
      </c>
      <c r="AD69" s="93" t="s">
        <v>221</v>
      </c>
      <c r="AE69" s="92" t="s">
        <v>722</v>
      </c>
      <c r="AF69" s="92" t="s">
        <v>219</v>
      </c>
      <c r="AG69" s="92" t="s">
        <v>724</v>
      </c>
      <c r="AH69" s="92" t="s">
        <v>604</v>
      </c>
      <c r="AI69" s="94">
        <v>3015.0</v>
      </c>
      <c r="AJ69" s="94">
        <v>310.0</v>
      </c>
      <c r="AK69" s="94">
        <v>405.0</v>
      </c>
      <c r="AL69" s="94">
        <v>224.0</v>
      </c>
      <c r="AM69" s="94">
        <v>347.0</v>
      </c>
      <c r="AN69" s="94">
        <v>80.0</v>
      </c>
      <c r="AO69" s="95"/>
      <c r="AP69" s="96" t="s">
        <v>578</v>
      </c>
      <c r="AQ69" s="97" t="s">
        <v>1965</v>
      </c>
      <c r="AR69" s="98" t="s">
        <v>820</v>
      </c>
      <c r="AS69" s="97" t="s">
        <v>465</v>
      </c>
      <c r="AT69" s="97" t="s">
        <v>224</v>
      </c>
      <c r="AU69" s="97" t="s">
        <v>1734</v>
      </c>
      <c r="AV69" s="97" t="s">
        <v>231</v>
      </c>
      <c r="AW69" s="94">
        <v>3015.0</v>
      </c>
      <c r="AX69" s="94">
        <v>257.0</v>
      </c>
      <c r="AY69" s="94">
        <v>464.0</v>
      </c>
      <c r="AZ69" s="94">
        <v>224.0</v>
      </c>
      <c r="BA69" s="94">
        <v>339.0</v>
      </c>
      <c r="BB69" s="94">
        <v>80.0</v>
      </c>
      <c r="BC69" s="99"/>
      <c r="BD69" s="100" t="s">
        <v>197</v>
      </c>
      <c r="BE69" s="101" t="s">
        <v>198</v>
      </c>
      <c r="BF69" s="102"/>
      <c r="BG69" s="101"/>
      <c r="BH69" s="101"/>
      <c r="BI69" s="101"/>
      <c r="BJ69" s="101"/>
      <c r="BK69" s="103"/>
      <c r="BL69" s="103"/>
      <c r="BM69" s="103"/>
      <c r="BN69" s="103"/>
      <c r="BO69" s="103"/>
      <c r="BP69" s="103"/>
      <c r="BQ69" s="83"/>
      <c r="BR69" s="104">
        <v>35.0</v>
      </c>
      <c r="BS69" s="104">
        <v>40.0</v>
      </c>
      <c r="BT69" s="104">
        <v>10.0</v>
      </c>
      <c r="BU69" s="104">
        <v>10.0</v>
      </c>
      <c r="BV69" s="105" t="s">
        <v>1966</v>
      </c>
      <c r="BW69" s="83"/>
      <c r="BX69" s="106" t="s">
        <v>200</v>
      </c>
      <c r="BY69" s="106" t="s">
        <v>201</v>
      </c>
      <c r="BZ69" s="106" t="s">
        <v>1436</v>
      </c>
      <c r="CA69" s="106" t="s">
        <v>1437</v>
      </c>
      <c r="CB69" s="106" t="s">
        <v>1967</v>
      </c>
      <c r="CC69" s="106" t="s">
        <v>936</v>
      </c>
      <c r="CD69" s="122" t="s">
        <v>1968</v>
      </c>
      <c r="CE69" s="123" t="s">
        <v>1969</v>
      </c>
      <c r="CF69" s="123" t="s">
        <v>1970</v>
      </c>
      <c r="CG69" s="109" t="s">
        <v>302</v>
      </c>
      <c r="CH69" s="109" t="s">
        <v>303</v>
      </c>
      <c r="CI69" s="110"/>
      <c r="CJ69" s="83"/>
      <c r="CK69" s="111" t="s">
        <v>1971</v>
      </c>
      <c r="CL69" s="112" t="s">
        <v>560</v>
      </c>
      <c r="CM69" s="112" t="s">
        <v>675</v>
      </c>
      <c r="CN69" s="112" t="s">
        <v>282</v>
      </c>
      <c r="CO69" s="112" t="s">
        <v>482</v>
      </c>
      <c r="CP69" s="112"/>
      <c r="CQ69" s="112"/>
      <c r="CR69" s="112">
        <v>21.0</v>
      </c>
      <c r="CS69" s="112">
        <v>84.0</v>
      </c>
      <c r="CT69" s="112">
        <v>154.0</v>
      </c>
      <c r="CU69" s="112">
        <v>224.0</v>
      </c>
      <c r="CV69" s="112">
        <v>294.0</v>
      </c>
      <c r="CW69" s="112">
        <v>364.0</v>
      </c>
      <c r="CX69" s="112" t="s">
        <v>112</v>
      </c>
      <c r="CY69" s="112">
        <v>6.0</v>
      </c>
      <c r="CZ69" s="112">
        <v>17.0</v>
      </c>
      <c r="DA69" s="112">
        <v>29.0</v>
      </c>
      <c r="DB69" s="112">
        <v>41.0</v>
      </c>
      <c r="DC69" s="112">
        <v>53.0</v>
      </c>
      <c r="DD69" s="112">
        <v>65.0</v>
      </c>
      <c r="DE69" s="112" t="s">
        <v>116</v>
      </c>
      <c r="DF69" s="112" t="s">
        <v>1972</v>
      </c>
      <c r="DG69" s="112" t="s">
        <v>1973</v>
      </c>
      <c r="DH69" s="112" t="s">
        <v>1974</v>
      </c>
      <c r="DI69" s="112" t="s">
        <v>1975</v>
      </c>
      <c r="DJ69" s="112" t="s">
        <v>1976</v>
      </c>
      <c r="DK69" s="112"/>
      <c r="DL69" s="113" t="s">
        <v>1977</v>
      </c>
      <c r="DM69" s="114" t="s">
        <v>489</v>
      </c>
      <c r="DN69" s="114">
        <v>5.0</v>
      </c>
      <c r="DO69" s="114">
        <v>3.0</v>
      </c>
      <c r="DP69" s="114" t="s">
        <v>347</v>
      </c>
      <c r="DQ69" s="115" t="s">
        <v>1978</v>
      </c>
      <c r="DR69" s="116" t="s">
        <v>248</v>
      </c>
      <c r="DS69" s="116" t="s">
        <v>249</v>
      </c>
      <c r="DT69" s="116" t="s">
        <v>275</v>
      </c>
      <c r="DU69" s="116" t="s">
        <v>250</v>
      </c>
      <c r="DV69" s="116" t="s">
        <v>251</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1979</v>
      </c>
      <c r="B70" s="69" t="s">
        <v>386</v>
      </c>
      <c r="C70" s="80" t="s">
        <v>1980</v>
      </c>
      <c r="D70" s="81" t="s">
        <v>1981</v>
      </c>
      <c r="E70" s="82" t="s">
        <v>179</v>
      </c>
      <c r="F70" s="82" t="s">
        <v>1982</v>
      </c>
      <c r="G70" s="82" t="s">
        <v>1983</v>
      </c>
      <c r="H70" s="82" t="s">
        <v>1984</v>
      </c>
      <c r="I70" s="82" t="s">
        <v>1985</v>
      </c>
      <c r="J70" s="83"/>
      <c r="K70" s="84"/>
      <c r="L70" s="85"/>
      <c r="M70" s="85"/>
      <c r="N70" s="85" t="s">
        <v>184</v>
      </c>
      <c r="O70" s="85" t="s">
        <v>184</v>
      </c>
      <c r="P70" s="84"/>
      <c r="Q70" s="86"/>
      <c r="R70" s="84"/>
      <c r="S70" s="84"/>
      <c r="T70" s="84"/>
      <c r="U70" s="85"/>
      <c r="V70" s="142" t="s">
        <v>184</v>
      </c>
      <c r="W70" s="87"/>
      <c r="X70" s="88" t="s">
        <v>216</v>
      </c>
      <c r="Y70" s="89" t="s">
        <v>272</v>
      </c>
      <c r="Z70" s="89" t="s">
        <v>398</v>
      </c>
      <c r="AA70" s="90"/>
      <c r="AB70" s="91" t="s">
        <v>1986</v>
      </c>
      <c r="AC70" s="92" t="s">
        <v>1987</v>
      </c>
      <c r="AD70" s="93" t="s">
        <v>1988</v>
      </c>
      <c r="AE70" s="92" t="s">
        <v>465</v>
      </c>
      <c r="AF70" s="92" t="s">
        <v>219</v>
      </c>
      <c r="AG70" s="180" t="s">
        <v>1141</v>
      </c>
      <c r="AH70" s="92" t="s">
        <v>224</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1989</v>
      </c>
      <c r="BE70" s="101" t="s">
        <v>220</v>
      </c>
      <c r="BF70" s="102" t="s">
        <v>1990</v>
      </c>
      <c r="BG70" s="101" t="s">
        <v>395</v>
      </c>
      <c r="BH70" s="101" t="s">
        <v>229</v>
      </c>
      <c r="BI70" s="101" t="s">
        <v>1991</v>
      </c>
      <c r="BJ70" s="101" t="s">
        <v>604</v>
      </c>
      <c r="BK70" s="103">
        <v>3294.0</v>
      </c>
      <c r="BL70" s="103">
        <v>262.0</v>
      </c>
      <c r="BM70" s="103">
        <v>439.0</v>
      </c>
      <c r="BN70" s="103">
        <v>256.0</v>
      </c>
      <c r="BO70" s="103">
        <v>294.0</v>
      </c>
      <c r="BP70" s="103">
        <v>109.0</v>
      </c>
      <c r="BQ70" s="83"/>
      <c r="BR70" s="104">
        <v>35.0</v>
      </c>
      <c r="BS70" s="104">
        <v>10.0</v>
      </c>
      <c r="BT70" s="104">
        <v>20.0</v>
      </c>
      <c r="BU70" s="104">
        <v>30.0</v>
      </c>
      <c r="BV70" s="105" t="s">
        <v>1992</v>
      </c>
      <c r="BW70" s="83"/>
      <c r="BX70" s="106" t="s">
        <v>200</v>
      </c>
      <c r="BY70" s="106" t="s">
        <v>201</v>
      </c>
      <c r="BZ70" s="106" t="s">
        <v>1993</v>
      </c>
      <c r="CA70" s="106" t="s">
        <v>179</v>
      </c>
      <c r="CB70" s="106" t="s">
        <v>1994</v>
      </c>
      <c r="CC70" s="106" t="s">
        <v>179</v>
      </c>
      <c r="CD70" s="122" t="s">
        <v>1995</v>
      </c>
      <c r="CE70" s="123" t="s">
        <v>1996</v>
      </c>
      <c r="CF70" s="123" t="s">
        <v>1997</v>
      </c>
      <c r="CG70" s="109" t="s">
        <v>478</v>
      </c>
      <c r="CH70" s="109" t="s">
        <v>243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1998</v>
      </c>
      <c r="DM70" s="114" t="s">
        <v>272</v>
      </c>
      <c r="DN70" s="114">
        <v>5.0</v>
      </c>
      <c r="DO70" s="114">
        <v>4.0</v>
      </c>
      <c r="DP70" s="114">
        <v>4.0</v>
      </c>
      <c r="DQ70" s="115" t="s">
        <v>1999</v>
      </c>
      <c r="DR70" s="124" t="s">
        <v>248</v>
      </c>
      <c r="DS70" s="124" t="s">
        <v>249</v>
      </c>
      <c r="DT70" s="124" t="s">
        <v>275</v>
      </c>
      <c r="DU70" s="124" t="s">
        <v>250</v>
      </c>
      <c r="DV70" s="124" t="s">
        <v>251</v>
      </c>
      <c r="DW70" s="124"/>
      <c r="DX70" s="124"/>
      <c r="DY70" s="117"/>
      <c r="DZ70" s="118"/>
      <c r="EA70" s="119" t="str">
        <f t="array" ref="EA70">if(ISBLANK(X70),,(XLOOKUP(X70,Classes!A:A,Classes!A:A,CONCAT("ERROR-Class: ",X70))))</f>
        <v>Sister</v>
      </c>
      <c r="EB70" s="149" t="s">
        <v>493</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1067</v>
      </c>
      <c r="B71" s="69" t="s">
        <v>212</v>
      </c>
      <c r="C71" s="80" t="s">
        <v>2000</v>
      </c>
      <c r="D71" s="81" t="s">
        <v>2001</v>
      </c>
      <c r="E71" s="82"/>
      <c r="F71" s="82"/>
      <c r="G71" s="82"/>
      <c r="H71" s="82"/>
      <c r="I71" s="82"/>
      <c r="J71" s="83"/>
      <c r="K71" s="84"/>
      <c r="L71" s="85"/>
      <c r="M71" s="85"/>
      <c r="N71" s="85"/>
      <c r="O71" s="85" t="s">
        <v>184</v>
      </c>
      <c r="P71" s="121" t="s">
        <v>184</v>
      </c>
      <c r="Q71" s="86"/>
      <c r="R71" s="84"/>
      <c r="S71" s="121" t="s">
        <v>184</v>
      </c>
      <c r="T71" s="84"/>
      <c r="U71" s="85"/>
      <c r="V71" s="142"/>
      <c r="W71" s="87"/>
      <c r="X71" s="88" t="s">
        <v>2002</v>
      </c>
      <c r="Y71" s="89" t="s">
        <v>2003</v>
      </c>
      <c r="Z71" s="89" t="s">
        <v>819</v>
      </c>
      <c r="AA71" s="90"/>
      <c r="AB71" s="91" t="s">
        <v>1225</v>
      </c>
      <c r="AC71" s="92" t="s">
        <v>187</v>
      </c>
      <c r="AD71" s="93" t="s">
        <v>2004</v>
      </c>
      <c r="AE71" s="92" t="s">
        <v>2005</v>
      </c>
      <c r="AF71" s="92" t="s">
        <v>801</v>
      </c>
      <c r="AG71" s="180" t="s">
        <v>402</v>
      </c>
      <c r="AH71" s="92" t="s">
        <v>399</v>
      </c>
      <c r="AI71" s="94"/>
      <c r="AJ71" s="94"/>
      <c r="AK71" s="94"/>
      <c r="AL71" s="94"/>
      <c r="AM71" s="94"/>
      <c r="AN71" s="94"/>
      <c r="AO71" s="95"/>
      <c r="AP71" s="96"/>
      <c r="AQ71" s="97"/>
      <c r="AR71" s="98"/>
      <c r="AS71" s="97"/>
      <c r="AT71" s="97"/>
      <c r="AU71" s="97"/>
      <c r="AV71" s="97"/>
      <c r="AW71" s="94"/>
      <c r="AX71" s="94"/>
      <c r="AY71" s="94"/>
      <c r="AZ71" s="94"/>
      <c r="BA71" s="94"/>
      <c r="BB71" s="94"/>
      <c r="BC71" s="99"/>
      <c r="BD71" s="100" t="s">
        <v>2006</v>
      </c>
      <c r="BE71" s="101" t="s">
        <v>916</v>
      </c>
      <c r="BF71" s="102" t="s">
        <v>2007</v>
      </c>
      <c r="BG71" s="101" t="s">
        <v>660</v>
      </c>
      <c r="BH71" s="101" t="s">
        <v>662</v>
      </c>
      <c r="BI71" s="101" t="s">
        <v>1433</v>
      </c>
      <c r="BJ71" s="101" t="s">
        <v>467</v>
      </c>
      <c r="BK71" s="103"/>
      <c r="BL71" s="103"/>
      <c r="BM71" s="103"/>
      <c r="BN71" s="103"/>
      <c r="BO71" s="103"/>
      <c r="BP71" s="103"/>
      <c r="BQ71" s="83"/>
      <c r="BR71" s="104">
        <v>30.0</v>
      </c>
      <c r="BS71" s="104">
        <v>40.0</v>
      </c>
      <c r="BT71" s="104">
        <v>20.0</v>
      </c>
      <c r="BU71" s="104">
        <v>25.0</v>
      </c>
      <c r="BV71" s="105" t="s">
        <v>2008</v>
      </c>
      <c r="BW71" s="83"/>
      <c r="BX71" s="106" t="s">
        <v>233</v>
      </c>
      <c r="BY71" s="106" t="s">
        <v>2009</v>
      </c>
      <c r="BZ71" s="106" t="s">
        <v>2010</v>
      </c>
      <c r="CA71" s="106" t="s">
        <v>1881</v>
      </c>
      <c r="CB71" s="106" t="s">
        <v>2011</v>
      </c>
      <c r="CC71" s="106" t="s">
        <v>830</v>
      </c>
      <c r="CD71" s="122" t="s">
        <v>701</v>
      </c>
      <c r="CE71" s="123" t="s">
        <v>2012</v>
      </c>
      <c r="CF71" s="123" t="s">
        <v>2013</v>
      </c>
      <c r="CG71" s="109" t="s">
        <v>1697</v>
      </c>
      <c r="CH71" s="109" t="s">
        <v>243</v>
      </c>
      <c r="CI71" s="110"/>
      <c r="CJ71" s="83"/>
      <c r="CK71" s="111" t="s">
        <v>2014</v>
      </c>
      <c r="CL71" s="112" t="s">
        <v>675</v>
      </c>
      <c r="CM71" s="112" t="s">
        <v>482</v>
      </c>
      <c r="CN71" s="112" t="s">
        <v>383</v>
      </c>
      <c r="CO71" s="112"/>
      <c r="CP71" s="112"/>
      <c r="CQ71" s="112"/>
      <c r="CR71" s="112">
        <v>21.0</v>
      </c>
      <c r="CS71" s="112">
        <v>84.0</v>
      </c>
      <c r="CT71" s="112">
        <v>154.0</v>
      </c>
      <c r="CU71" s="112">
        <v>224.0</v>
      </c>
      <c r="CV71" s="112">
        <v>294.0</v>
      </c>
      <c r="CW71" s="112">
        <v>364.0</v>
      </c>
      <c r="CX71" s="112" t="s">
        <v>112</v>
      </c>
      <c r="CY71" s="112">
        <v>6.0</v>
      </c>
      <c r="CZ71" s="112">
        <v>17.0</v>
      </c>
      <c r="DA71" s="112">
        <v>29.0</v>
      </c>
      <c r="DB71" s="112">
        <v>41.0</v>
      </c>
      <c r="DC71" s="112">
        <v>53.0</v>
      </c>
      <c r="DD71" s="112">
        <v>65.0</v>
      </c>
      <c r="DE71" s="112" t="s">
        <v>116</v>
      </c>
      <c r="DF71" s="112" t="s">
        <v>2015</v>
      </c>
      <c r="DG71" s="112" t="s">
        <v>2016</v>
      </c>
      <c r="DH71" s="112" t="s">
        <v>2017</v>
      </c>
      <c r="DI71" s="112" t="s">
        <v>2018</v>
      </c>
      <c r="DJ71" s="112" t="s">
        <v>2019</v>
      </c>
      <c r="DK71" s="112"/>
      <c r="DL71" s="113" t="s">
        <v>2020</v>
      </c>
      <c r="DM71" s="114" t="s">
        <v>590</v>
      </c>
      <c r="DN71" s="114">
        <v>5.0</v>
      </c>
      <c r="DO71" s="114">
        <v>2.0</v>
      </c>
      <c r="DP71" s="114" t="s">
        <v>347</v>
      </c>
      <c r="DQ71" s="115" t="s">
        <v>2021</v>
      </c>
      <c r="DR71" s="116" t="s">
        <v>248</v>
      </c>
      <c r="DS71" s="116" t="s">
        <v>249</v>
      </c>
      <c r="DT71" s="116" t="s">
        <v>275</v>
      </c>
      <c r="DU71" s="116" t="s">
        <v>350</v>
      </c>
      <c r="DV71" s="116" t="s">
        <v>351</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2022</v>
      </c>
      <c r="B72" s="69" t="s">
        <v>386</v>
      </c>
      <c r="C72" s="80" t="s">
        <v>2023</v>
      </c>
      <c r="D72" s="81" t="s">
        <v>2024</v>
      </c>
      <c r="E72" s="82"/>
      <c r="F72" s="82"/>
      <c r="G72" s="82"/>
      <c r="H72" s="82"/>
      <c r="I72" s="82"/>
      <c r="J72" s="83"/>
      <c r="K72" s="84"/>
      <c r="L72" s="85"/>
      <c r="M72" s="85"/>
      <c r="N72" s="85"/>
      <c r="O72" s="85"/>
      <c r="P72" s="121" t="s">
        <v>184</v>
      </c>
      <c r="Q72" s="86"/>
      <c r="R72" s="84"/>
      <c r="S72" s="84"/>
      <c r="T72" s="84"/>
      <c r="U72" s="85"/>
      <c r="V72" s="142" t="s">
        <v>184</v>
      </c>
      <c r="W72" s="87"/>
      <c r="X72" s="88" t="s">
        <v>430</v>
      </c>
      <c r="Y72" s="89" t="s">
        <v>2025</v>
      </c>
      <c r="Z72" s="89" t="s">
        <v>1274</v>
      </c>
      <c r="AA72" s="90"/>
      <c r="AB72" s="91" t="s">
        <v>2026</v>
      </c>
      <c r="AC72" s="92" t="s">
        <v>667</v>
      </c>
      <c r="AD72" s="93" t="s">
        <v>2027</v>
      </c>
      <c r="AE72" s="92" t="s">
        <v>260</v>
      </c>
      <c r="AF72" s="92" t="s">
        <v>604</v>
      </c>
      <c r="AG72" s="180" t="s">
        <v>2028</v>
      </c>
      <c r="AH72" s="92" t="s">
        <v>231</v>
      </c>
      <c r="AI72" s="94"/>
      <c r="AJ72" s="94"/>
      <c r="AK72" s="94"/>
      <c r="AL72" s="94"/>
      <c r="AM72" s="94"/>
      <c r="AN72" s="94"/>
      <c r="AO72" s="95"/>
      <c r="AP72" s="96"/>
      <c r="AQ72" s="97"/>
      <c r="AR72" s="98"/>
      <c r="AS72" s="97"/>
      <c r="AT72" s="97"/>
      <c r="AU72" s="97"/>
      <c r="AV72" s="97"/>
      <c r="AW72" s="94"/>
      <c r="AX72" s="94"/>
      <c r="AY72" s="94"/>
      <c r="AZ72" s="94"/>
      <c r="BA72" s="94"/>
      <c r="BB72" s="94"/>
      <c r="BC72" s="99"/>
      <c r="BD72" s="100" t="s">
        <v>2029</v>
      </c>
      <c r="BE72" s="101" t="s">
        <v>696</v>
      </c>
      <c r="BF72" s="102" t="s">
        <v>2030</v>
      </c>
      <c r="BG72" s="101" t="s">
        <v>542</v>
      </c>
      <c r="BH72" s="101" t="s">
        <v>366</v>
      </c>
      <c r="BI72" s="101" t="s">
        <v>1638</v>
      </c>
      <c r="BJ72" s="101" t="s">
        <v>545</v>
      </c>
      <c r="BK72" s="103"/>
      <c r="BL72" s="103"/>
      <c r="BM72" s="103"/>
      <c r="BN72" s="103"/>
      <c r="BO72" s="103"/>
      <c r="BP72" s="103"/>
      <c r="BQ72" s="83"/>
      <c r="BR72" s="104">
        <v>40.0</v>
      </c>
      <c r="BS72" s="104">
        <v>15.0</v>
      </c>
      <c r="BT72" s="104">
        <v>30.0</v>
      </c>
      <c r="BU72" s="104">
        <v>10.0</v>
      </c>
      <c r="BV72" s="105" t="s">
        <v>2031</v>
      </c>
      <c r="BW72" s="83"/>
      <c r="BX72" s="106" t="s">
        <v>200</v>
      </c>
      <c r="BY72" s="106" t="s">
        <v>201</v>
      </c>
      <c r="BZ72" s="106" t="s">
        <v>2032</v>
      </c>
      <c r="CA72" s="106" t="s">
        <v>179</v>
      </c>
      <c r="CB72" s="106" t="s">
        <v>2033</v>
      </c>
      <c r="CC72" s="106" t="s">
        <v>179</v>
      </c>
      <c r="CD72" s="122" t="s">
        <v>1255</v>
      </c>
      <c r="CE72" s="123" t="s">
        <v>2034</v>
      </c>
      <c r="CF72" s="123" t="s">
        <v>2035</v>
      </c>
      <c r="CG72" s="109" t="s">
        <v>450</v>
      </c>
      <c r="CH72" s="109" t="s">
        <v>303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2036</v>
      </c>
      <c r="DM72" s="114" t="s">
        <v>346</v>
      </c>
      <c r="DN72" s="114">
        <v>3.0</v>
      </c>
      <c r="DO72" s="114">
        <v>4.0</v>
      </c>
      <c r="DP72" s="114">
        <v>3.0</v>
      </c>
      <c r="DQ72" s="115" t="s">
        <v>2037</v>
      </c>
      <c r="DR72" s="124" t="s">
        <v>206</v>
      </c>
      <c r="DS72" s="124" t="s">
        <v>384</v>
      </c>
      <c r="DT72" s="124" t="s">
        <v>453</v>
      </c>
      <c r="DU72" s="124" t="s">
        <v>209</v>
      </c>
      <c r="DV72" s="124" t="s">
        <v>210</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1298</v>
      </c>
      <c r="B73" s="69" t="s">
        <v>176</v>
      </c>
      <c r="C73" s="80" t="s">
        <v>2038</v>
      </c>
      <c r="D73" s="81" t="s">
        <v>2039</v>
      </c>
      <c r="E73" s="82" t="s">
        <v>179</v>
      </c>
      <c r="F73" s="82" t="s">
        <v>2040</v>
      </c>
      <c r="G73" s="82" t="s">
        <v>2041</v>
      </c>
      <c r="H73" s="82" t="s">
        <v>2042</v>
      </c>
      <c r="I73" s="82" t="s">
        <v>2043</v>
      </c>
      <c r="J73" s="83"/>
      <c r="K73" s="84"/>
      <c r="L73" s="85" t="s">
        <v>184</v>
      </c>
      <c r="M73" s="85" t="s">
        <v>184</v>
      </c>
      <c r="N73" s="84"/>
      <c r="O73" s="84"/>
      <c r="P73" s="84"/>
      <c r="Q73" s="86"/>
      <c r="R73" s="84"/>
      <c r="S73" s="84"/>
      <c r="T73" s="85" t="s">
        <v>184</v>
      </c>
      <c r="U73" s="84"/>
      <c r="V73" s="86"/>
      <c r="W73" s="87"/>
      <c r="X73" s="88" t="s">
        <v>282</v>
      </c>
      <c r="Y73" s="89" t="s">
        <v>228</v>
      </c>
      <c r="Z73" s="89" t="s">
        <v>890</v>
      </c>
      <c r="AA73" s="90"/>
      <c r="AB73" s="91" t="s">
        <v>219</v>
      </c>
      <c r="AC73" s="92" t="s">
        <v>398</v>
      </c>
      <c r="AD73" s="93"/>
      <c r="AE73" s="92"/>
      <c r="AF73" s="92"/>
      <c r="AG73" s="92"/>
      <c r="AH73" s="92"/>
      <c r="AI73" s="94"/>
      <c r="AJ73" s="94"/>
      <c r="AK73" s="94"/>
      <c r="AL73" s="94"/>
      <c r="AM73" s="94"/>
      <c r="AN73" s="94"/>
      <c r="AO73" s="95"/>
      <c r="AP73" s="96" t="s">
        <v>578</v>
      </c>
      <c r="AQ73" s="97" t="s">
        <v>468</v>
      </c>
      <c r="AR73" s="98" t="s">
        <v>224</v>
      </c>
      <c r="AS73" s="97" t="s">
        <v>294</v>
      </c>
      <c r="AT73" s="97" t="s">
        <v>224</v>
      </c>
      <c r="AU73" s="97" t="s">
        <v>1202</v>
      </c>
      <c r="AV73" s="97" t="s">
        <v>470</v>
      </c>
      <c r="AW73" s="94">
        <v>2333.0</v>
      </c>
      <c r="AX73" s="94">
        <v>212.0</v>
      </c>
      <c r="AY73" s="94">
        <v>418.0</v>
      </c>
      <c r="AZ73" s="94">
        <v>166.0</v>
      </c>
      <c r="BA73" s="94">
        <v>273.0</v>
      </c>
      <c r="BB73" s="94">
        <v>73.0</v>
      </c>
      <c r="BC73" s="99"/>
      <c r="BD73" s="100" t="s">
        <v>471</v>
      </c>
      <c r="BE73" s="101" t="s">
        <v>465</v>
      </c>
      <c r="BF73" s="102"/>
      <c r="BG73" s="101"/>
      <c r="BH73" s="101"/>
      <c r="BI73" s="101"/>
      <c r="BJ73" s="101"/>
      <c r="BK73" s="103"/>
      <c r="BL73" s="103"/>
      <c r="BM73" s="103"/>
      <c r="BN73" s="103"/>
      <c r="BO73" s="103"/>
      <c r="BP73" s="103"/>
      <c r="BQ73" s="83"/>
      <c r="BR73" s="104">
        <v>15.0</v>
      </c>
      <c r="BS73" s="104">
        <v>15.0</v>
      </c>
      <c r="BT73" s="104">
        <v>30.0</v>
      </c>
      <c r="BU73" s="104">
        <v>30.0</v>
      </c>
      <c r="BV73" s="105" t="s">
        <v>2044</v>
      </c>
      <c r="BW73" s="83"/>
      <c r="BX73" s="106" t="s">
        <v>233</v>
      </c>
      <c r="BY73" s="106" t="s">
        <v>201</v>
      </c>
      <c r="BZ73" s="106" t="s">
        <v>2045</v>
      </c>
      <c r="CA73" s="106" t="s">
        <v>2046</v>
      </c>
      <c r="CB73" s="106" t="s">
        <v>672</v>
      </c>
      <c r="CC73" s="106" t="s">
        <v>673</v>
      </c>
      <c r="CD73" s="122" t="s">
        <v>2047</v>
      </c>
      <c r="CE73" s="123" t="s">
        <v>2048</v>
      </c>
      <c r="CF73" s="123" t="s">
        <v>2049</v>
      </c>
      <c r="CG73" s="109" t="s">
        <v>302</v>
      </c>
      <c r="CH73" s="109" t="s">
        <v>303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248</v>
      </c>
      <c r="DS73" s="116" t="s">
        <v>249</v>
      </c>
      <c r="DT73" s="116" t="s">
        <v>249</v>
      </c>
      <c r="DU73" s="116" t="s">
        <v>250</v>
      </c>
      <c r="DV73" s="116" t="s">
        <v>251</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2050</v>
      </c>
      <c r="B74" s="69" t="s">
        <v>212</v>
      </c>
      <c r="C74" s="125" t="s">
        <v>2051</v>
      </c>
      <c r="D74" s="126" t="s">
        <v>2052</v>
      </c>
      <c r="E74" s="127"/>
      <c r="F74" s="127"/>
      <c r="G74" s="127"/>
      <c r="H74" s="127"/>
      <c r="I74" s="127"/>
      <c r="J74" s="83"/>
      <c r="K74" s="84"/>
      <c r="L74" s="85"/>
      <c r="M74" s="84"/>
      <c r="N74" s="84"/>
      <c r="O74" s="121" t="s">
        <v>184</v>
      </c>
      <c r="P74" s="121" t="s">
        <v>184</v>
      </c>
      <c r="Q74" s="86"/>
      <c r="R74" s="84"/>
      <c r="S74" s="84"/>
      <c r="T74" s="84"/>
      <c r="U74" s="121" t="s">
        <v>184</v>
      </c>
      <c r="V74" s="86"/>
      <c r="W74" s="87"/>
      <c r="X74" s="129" t="s">
        <v>2053</v>
      </c>
      <c r="Y74" s="130" t="s">
        <v>2054</v>
      </c>
      <c r="Z74" s="130" t="s">
        <v>667</v>
      </c>
      <c r="AA74" s="90"/>
      <c r="AB74" s="91" t="s">
        <v>2055</v>
      </c>
      <c r="AC74" s="131" t="s">
        <v>2056</v>
      </c>
      <c r="AD74" s="93" t="s">
        <v>2057</v>
      </c>
      <c r="AE74" s="131" t="s">
        <v>437</v>
      </c>
      <c r="AF74" s="131" t="s">
        <v>604</v>
      </c>
      <c r="AG74" s="131" t="s">
        <v>1274</v>
      </c>
      <c r="AH74" s="131" t="s">
        <v>229</v>
      </c>
      <c r="AI74" s="94"/>
      <c r="AJ74" s="94"/>
      <c r="AK74" s="94"/>
      <c r="AL74" s="94"/>
      <c r="AM74" s="94"/>
      <c r="AN74" s="94"/>
      <c r="AO74" s="95"/>
      <c r="AP74" s="96" t="s">
        <v>2058</v>
      </c>
      <c r="AQ74" s="132" t="s">
        <v>2059</v>
      </c>
      <c r="AR74" s="98" t="s">
        <v>2060</v>
      </c>
      <c r="AS74" s="132" t="s">
        <v>1141</v>
      </c>
      <c r="AT74" s="132" t="s">
        <v>231</v>
      </c>
      <c r="AU74" s="132" t="s">
        <v>605</v>
      </c>
      <c r="AV74" s="132" t="s">
        <v>545</v>
      </c>
      <c r="AW74" s="94"/>
      <c r="AX74" s="94"/>
      <c r="AY74" s="94"/>
      <c r="AZ74" s="94"/>
      <c r="BA74" s="94"/>
      <c r="BB74" s="94"/>
      <c r="BC74" s="99"/>
      <c r="BD74" s="100" t="s">
        <v>407</v>
      </c>
      <c r="BE74" s="133" t="s">
        <v>434</v>
      </c>
      <c r="BF74" s="102"/>
      <c r="BG74" s="133"/>
      <c r="BH74" s="133"/>
      <c r="BI74" s="133"/>
      <c r="BJ74" s="133"/>
      <c r="BK74" s="103"/>
      <c r="BL74" s="103"/>
      <c r="BM74" s="103"/>
      <c r="BN74" s="103"/>
      <c r="BO74" s="103"/>
      <c r="BP74" s="103"/>
      <c r="BQ74" s="83"/>
      <c r="BR74" s="104">
        <v>20.0</v>
      </c>
      <c r="BS74" s="104">
        <v>30.0</v>
      </c>
      <c r="BT74" s="104">
        <v>30.0</v>
      </c>
      <c r="BU74" s="104">
        <v>20.0</v>
      </c>
      <c r="BV74" s="105" t="s">
        <v>2061</v>
      </c>
      <c r="BW74" s="83"/>
      <c r="BX74" s="134" t="s">
        <v>200</v>
      </c>
      <c r="BY74" s="134" t="s">
        <v>2062</v>
      </c>
      <c r="BZ74" s="134" t="s">
        <v>2063</v>
      </c>
      <c r="CA74" s="134" t="s">
        <v>1453</v>
      </c>
      <c r="CB74" s="134" t="s">
        <v>2064</v>
      </c>
      <c r="CC74" s="134" t="s">
        <v>1701</v>
      </c>
      <c r="CD74" s="135"/>
      <c r="CE74" s="136" t="s">
        <v>2065</v>
      </c>
      <c r="CF74" s="136" t="s">
        <v>2066</v>
      </c>
      <c r="CG74" s="137" t="s">
        <v>450</v>
      </c>
      <c r="CH74" s="137" t="s">
        <v>243</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2067</v>
      </c>
      <c r="DM74" s="114" t="s">
        <v>569</v>
      </c>
      <c r="DN74" s="114">
        <v>4.0</v>
      </c>
      <c r="DO74" s="114">
        <v>5.0</v>
      </c>
      <c r="DP74" s="114" t="s">
        <v>127</v>
      </c>
      <c r="DQ74" s="115" t="s">
        <v>2068</v>
      </c>
      <c r="DR74" s="148" t="s">
        <v>206</v>
      </c>
      <c r="DS74" s="148" t="s">
        <v>384</v>
      </c>
      <c r="DT74" s="148" t="s">
        <v>453</v>
      </c>
      <c r="DU74" s="148" t="s">
        <v>423</v>
      </c>
      <c r="DV74" s="148" t="s">
        <v>424</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2069</v>
      </c>
      <c r="B75" s="69" t="s">
        <v>212</v>
      </c>
      <c r="C75" s="80" t="s">
        <v>2070</v>
      </c>
      <c r="D75" s="81" t="s">
        <v>2071</v>
      </c>
      <c r="E75" s="82" t="s">
        <v>179</v>
      </c>
      <c r="F75" s="82" t="s">
        <v>179</v>
      </c>
      <c r="G75" s="82" t="s">
        <v>2072</v>
      </c>
      <c r="H75" s="82" t="s">
        <v>2073</v>
      </c>
      <c r="I75" s="82" t="s">
        <v>2074</v>
      </c>
      <c r="J75" s="83"/>
      <c r="K75" s="84"/>
      <c r="L75" s="85"/>
      <c r="M75" s="85"/>
      <c r="N75" s="85" t="s">
        <v>184</v>
      </c>
      <c r="O75" s="84"/>
      <c r="P75" s="84"/>
      <c r="Q75" s="86"/>
      <c r="R75" s="85" t="s">
        <v>184</v>
      </c>
      <c r="S75" s="84"/>
      <c r="T75" s="85"/>
      <c r="U75" s="85"/>
      <c r="V75" s="142" t="s">
        <v>535</v>
      </c>
      <c r="W75" s="87"/>
      <c r="X75" s="88" t="s">
        <v>438</v>
      </c>
      <c r="Y75" s="153" t="s">
        <v>2075</v>
      </c>
      <c r="Z75" s="89" t="s">
        <v>2076</v>
      </c>
      <c r="AA75" s="90"/>
      <c r="AB75" s="91" t="s">
        <v>2077</v>
      </c>
      <c r="AC75" s="92" t="s">
        <v>2078</v>
      </c>
      <c r="AD75" s="93" t="s">
        <v>2079</v>
      </c>
      <c r="AE75" s="143" t="s">
        <v>2080</v>
      </c>
      <c r="AF75" s="92" t="s">
        <v>438</v>
      </c>
      <c r="AG75" s="143" t="s">
        <v>2081</v>
      </c>
      <c r="AH75" s="92" t="s">
        <v>371</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1575</v>
      </c>
      <c r="BE75" s="145" t="s">
        <v>2082</v>
      </c>
      <c r="BF75" s="102" t="s">
        <v>2083</v>
      </c>
      <c r="BG75" s="101" t="s">
        <v>434</v>
      </c>
      <c r="BH75" s="101" t="s">
        <v>1578</v>
      </c>
      <c r="BI75" s="145" t="s">
        <v>2084</v>
      </c>
      <c r="BJ75" s="101" t="s">
        <v>231</v>
      </c>
      <c r="BK75" s="165">
        <v>3550.0</v>
      </c>
      <c r="BL75" s="165">
        <v>497.0</v>
      </c>
      <c r="BM75" s="165">
        <v>218.0</v>
      </c>
      <c r="BN75" s="165">
        <v>262.0</v>
      </c>
      <c r="BO75" s="165">
        <v>240.0</v>
      </c>
      <c r="BP75" s="165">
        <v>331.0</v>
      </c>
      <c r="BQ75" s="83"/>
      <c r="BR75" s="104">
        <v>20.0</v>
      </c>
      <c r="BS75" s="104">
        <v>40.0</v>
      </c>
      <c r="BT75" s="104">
        <v>10.0</v>
      </c>
      <c r="BU75" s="104">
        <v>30.0</v>
      </c>
      <c r="BV75" s="105" t="s">
        <v>2085</v>
      </c>
      <c r="BW75" s="83"/>
      <c r="BX75" s="106" t="s">
        <v>233</v>
      </c>
      <c r="BY75" s="106" t="s">
        <v>201</v>
      </c>
      <c r="BZ75" s="106" t="s">
        <v>2086</v>
      </c>
      <c r="CA75" s="106" t="s">
        <v>179</v>
      </c>
      <c r="CB75" s="106" t="s">
        <v>2087</v>
      </c>
      <c r="CC75" s="106" t="s">
        <v>179</v>
      </c>
      <c r="CD75" s="122" t="s">
        <v>748</v>
      </c>
      <c r="CE75" s="123" t="s">
        <v>2088</v>
      </c>
      <c r="CF75" s="123" t="s">
        <v>2089</v>
      </c>
      <c r="CG75" s="109" t="s">
        <v>450</v>
      </c>
      <c r="CH75" s="109" t="s">
        <v>303</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2090</v>
      </c>
      <c r="DM75" s="114" t="s">
        <v>569</v>
      </c>
      <c r="DN75" s="114">
        <v>5.0</v>
      </c>
      <c r="DO75" s="114">
        <v>5.0</v>
      </c>
      <c r="DP75" s="114" t="s">
        <v>712</v>
      </c>
      <c r="DQ75" s="115" t="s">
        <v>2091</v>
      </c>
      <c r="DR75" s="116" t="s">
        <v>206</v>
      </c>
      <c r="DS75" s="116" t="s">
        <v>383</v>
      </c>
      <c r="DT75" s="116" t="s">
        <v>384</v>
      </c>
      <c r="DU75" s="139" t="s">
        <v>423</v>
      </c>
      <c r="DV75" s="139" t="s">
        <v>424</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1712</v>
      </c>
      <c r="B76" s="69" t="s">
        <v>212</v>
      </c>
      <c r="C76" s="80" t="s">
        <v>2092</v>
      </c>
      <c r="D76" s="81" t="s">
        <v>2093</v>
      </c>
      <c r="E76" s="82"/>
      <c r="F76" s="82"/>
      <c r="G76" s="82"/>
      <c r="H76" s="82"/>
      <c r="I76" s="82"/>
      <c r="J76" s="83"/>
      <c r="K76" s="84"/>
      <c r="L76" s="85"/>
      <c r="M76" s="85"/>
      <c r="N76" s="85"/>
      <c r="O76" s="84"/>
      <c r="P76" s="84"/>
      <c r="Q76" s="128" t="s">
        <v>184</v>
      </c>
      <c r="R76" s="85" t="s">
        <v>184</v>
      </c>
      <c r="S76" s="84"/>
      <c r="T76" s="85"/>
      <c r="U76" s="85" t="s">
        <v>184</v>
      </c>
      <c r="V76" s="142"/>
      <c r="W76" s="87"/>
      <c r="X76" s="88" t="s">
        <v>438</v>
      </c>
      <c r="Y76" s="153" t="s">
        <v>1090</v>
      </c>
      <c r="Z76" s="89" t="s">
        <v>1574</v>
      </c>
      <c r="AA76" s="90"/>
      <c r="AB76" s="91" t="s">
        <v>407</v>
      </c>
      <c r="AC76" s="143" t="s">
        <v>1274</v>
      </c>
      <c r="AD76" s="93" t="s">
        <v>1089</v>
      </c>
      <c r="AE76" s="143" t="s">
        <v>2056</v>
      </c>
      <c r="AF76" s="92" t="s">
        <v>438</v>
      </c>
      <c r="AG76" s="143" t="s">
        <v>2094</v>
      </c>
      <c r="AH76" s="92" t="s">
        <v>898</v>
      </c>
      <c r="AI76" s="94"/>
      <c r="AJ76" s="94"/>
      <c r="AK76" s="94"/>
      <c r="AL76" s="94"/>
      <c r="AM76" s="94"/>
      <c r="AN76" s="94"/>
      <c r="AO76" s="95"/>
      <c r="AP76" s="96"/>
      <c r="AQ76" s="97"/>
      <c r="AR76" s="98"/>
      <c r="AS76" s="97"/>
      <c r="AT76" s="97"/>
      <c r="AU76" s="97"/>
      <c r="AV76" s="97"/>
      <c r="AW76" s="94"/>
      <c r="AX76" s="94"/>
      <c r="AY76" s="94"/>
      <c r="AZ76" s="94"/>
      <c r="BA76" s="94"/>
      <c r="BB76" s="94"/>
      <c r="BC76" s="99"/>
      <c r="BD76" s="100" t="s">
        <v>606</v>
      </c>
      <c r="BE76" s="145" t="s">
        <v>1091</v>
      </c>
      <c r="BF76" s="102" t="s">
        <v>2095</v>
      </c>
      <c r="BG76" s="101" t="s">
        <v>607</v>
      </c>
      <c r="BH76" s="101" t="s">
        <v>231</v>
      </c>
      <c r="BI76" s="145" t="s">
        <v>2096</v>
      </c>
      <c r="BJ76" s="101" t="s">
        <v>2097</v>
      </c>
      <c r="BK76" s="165"/>
      <c r="BL76" s="165"/>
      <c r="BM76" s="165"/>
      <c r="BN76" s="165"/>
      <c r="BO76" s="165"/>
      <c r="BP76" s="165"/>
      <c r="BQ76" s="83"/>
      <c r="BR76" s="104">
        <v>30.0</v>
      </c>
      <c r="BS76" s="104">
        <v>40.0</v>
      </c>
      <c r="BT76" s="104">
        <v>15.0</v>
      </c>
      <c r="BU76" s="104">
        <v>15.0</v>
      </c>
      <c r="BV76" s="105" t="s">
        <v>2098</v>
      </c>
      <c r="BW76" s="83"/>
      <c r="BX76" s="106" t="s">
        <v>200</v>
      </c>
      <c r="BY76" s="106" t="s">
        <v>2099</v>
      </c>
      <c r="BZ76" s="106" t="s">
        <v>2100</v>
      </c>
      <c r="CA76" s="106" t="s">
        <v>1881</v>
      </c>
      <c r="CB76" s="106" t="s">
        <v>2101</v>
      </c>
      <c r="CC76" s="106" t="s">
        <v>1453</v>
      </c>
      <c r="CD76" s="122" t="s">
        <v>1808</v>
      </c>
      <c r="CE76" s="123" t="s">
        <v>2102</v>
      </c>
      <c r="CF76" s="123" t="s">
        <v>2103</v>
      </c>
      <c r="CG76" s="109" t="s">
        <v>450</v>
      </c>
      <c r="CH76" s="109" t="s">
        <v>243</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2104</v>
      </c>
      <c r="DM76" s="114" t="s">
        <v>525</v>
      </c>
      <c r="DN76" s="114">
        <v>3.0</v>
      </c>
      <c r="DO76" s="114">
        <v>2.0</v>
      </c>
      <c r="DP76" s="114" t="s">
        <v>347</v>
      </c>
      <c r="DQ76" s="115" t="s">
        <v>2105</v>
      </c>
      <c r="DR76" s="124" t="s">
        <v>206</v>
      </c>
      <c r="DS76" s="148" t="s">
        <v>384</v>
      </c>
      <c r="DT76" s="148" t="s">
        <v>453</v>
      </c>
      <c r="DU76" s="148" t="s">
        <v>423</v>
      </c>
      <c r="DV76" s="148" t="s">
        <v>424</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2106</v>
      </c>
      <c r="B77" s="69" t="s">
        <v>212</v>
      </c>
      <c r="C77" s="80" t="s">
        <v>2107</v>
      </c>
      <c r="D77" s="81" t="s">
        <v>2108</v>
      </c>
      <c r="E77" s="82" t="s">
        <v>179</v>
      </c>
      <c r="F77" s="82" t="s">
        <v>179</v>
      </c>
      <c r="G77" s="82" t="s">
        <v>2109</v>
      </c>
      <c r="H77" s="82" t="s">
        <v>2110</v>
      </c>
      <c r="I77" s="82" t="s">
        <v>2111</v>
      </c>
      <c r="J77" s="83"/>
      <c r="K77" s="84"/>
      <c r="L77" s="85"/>
      <c r="M77" s="85" t="s">
        <v>535</v>
      </c>
      <c r="N77" s="84"/>
      <c r="O77" s="84"/>
      <c r="P77" s="84"/>
      <c r="Q77" s="86"/>
      <c r="R77" s="85" t="s">
        <v>184</v>
      </c>
      <c r="S77" s="84"/>
      <c r="T77" s="85" t="s">
        <v>184</v>
      </c>
      <c r="U77" s="84"/>
      <c r="V77" s="86"/>
      <c r="W77" s="87"/>
      <c r="X77" s="88" t="s">
        <v>2112</v>
      </c>
      <c r="Y77" s="153" t="s">
        <v>2113</v>
      </c>
      <c r="Z77" s="89" t="s">
        <v>1342</v>
      </c>
      <c r="AA77" s="90"/>
      <c r="AB77" s="91" t="s">
        <v>2114</v>
      </c>
      <c r="AC77" s="92" t="s">
        <v>404</v>
      </c>
      <c r="AD77" s="93" t="s">
        <v>2115</v>
      </c>
      <c r="AE77" s="143" t="s">
        <v>2116</v>
      </c>
      <c r="AF77" s="92" t="s">
        <v>325</v>
      </c>
      <c r="AG77" s="143" t="s">
        <v>2117</v>
      </c>
      <c r="AH77" s="92" t="s">
        <v>295</v>
      </c>
      <c r="AI77" s="94">
        <v>5406.0</v>
      </c>
      <c r="AJ77" s="94">
        <v>477.0</v>
      </c>
      <c r="AK77" s="94">
        <v>278.0</v>
      </c>
      <c r="AL77" s="94">
        <v>284.0</v>
      </c>
      <c r="AM77" s="94">
        <v>312.0</v>
      </c>
      <c r="AN77" s="94">
        <v>101.0</v>
      </c>
      <c r="AO77" s="95"/>
      <c r="AP77" s="96" t="s">
        <v>2118</v>
      </c>
      <c r="AQ77" s="97" t="s">
        <v>1932</v>
      </c>
      <c r="AR77" s="98" t="s">
        <v>2119</v>
      </c>
      <c r="AS77" s="97" t="s">
        <v>580</v>
      </c>
      <c r="AT77" s="97" t="s">
        <v>694</v>
      </c>
      <c r="AU77" s="144" t="s">
        <v>2120</v>
      </c>
      <c r="AV77" s="97" t="s">
        <v>290</v>
      </c>
      <c r="AW77" s="94">
        <v>5075.0</v>
      </c>
      <c r="AX77" s="94">
        <v>391.0</v>
      </c>
      <c r="AY77" s="94">
        <v>253.0</v>
      </c>
      <c r="AZ77" s="94">
        <v>307.0</v>
      </c>
      <c r="BA77" s="94">
        <v>274.0</v>
      </c>
      <c r="BB77" s="94">
        <v>114.0</v>
      </c>
      <c r="BC77" s="99"/>
      <c r="BD77" s="100" t="s">
        <v>2121</v>
      </c>
      <c r="BE77" s="101" t="s">
        <v>369</v>
      </c>
      <c r="BF77" s="102" t="s">
        <v>2122</v>
      </c>
      <c r="BG77" s="145" t="s">
        <v>2123</v>
      </c>
      <c r="BH77" s="101" t="s">
        <v>327</v>
      </c>
      <c r="BI77" s="101" t="s">
        <v>1141</v>
      </c>
      <c r="BJ77" s="101" t="s">
        <v>320</v>
      </c>
      <c r="BK77" s="103">
        <v>5075.0</v>
      </c>
      <c r="BL77" s="103">
        <v>391.0</v>
      </c>
      <c r="BM77" s="103">
        <v>334.0</v>
      </c>
      <c r="BN77" s="103">
        <v>273.0</v>
      </c>
      <c r="BO77" s="103">
        <v>355.0</v>
      </c>
      <c r="BP77" s="103">
        <v>114.0</v>
      </c>
      <c r="BQ77" s="83"/>
      <c r="BR77" s="104">
        <v>40.0</v>
      </c>
      <c r="BS77" s="104">
        <v>15.0</v>
      </c>
      <c r="BT77" s="104">
        <v>35.0</v>
      </c>
      <c r="BU77" s="104">
        <v>10.0</v>
      </c>
      <c r="BV77" s="105" t="s">
        <v>2124</v>
      </c>
      <c r="BW77" s="83"/>
      <c r="BX77" s="106" t="s">
        <v>233</v>
      </c>
      <c r="BY77" s="106" t="s">
        <v>2125</v>
      </c>
      <c r="BZ77" s="106" t="s">
        <v>2126</v>
      </c>
      <c r="CA77" s="106" t="s">
        <v>330</v>
      </c>
      <c r="CB77" s="106" t="s">
        <v>2127</v>
      </c>
      <c r="CC77" s="106" t="s">
        <v>2128</v>
      </c>
      <c r="CD77" s="122" t="s">
        <v>2129</v>
      </c>
      <c r="CE77" s="123" t="s">
        <v>2130</v>
      </c>
      <c r="CF77" s="123" t="s">
        <v>2131</v>
      </c>
      <c r="CG77" s="109" t="s">
        <v>558</v>
      </c>
      <c r="CH77" s="109" t="s">
        <v>243</v>
      </c>
      <c r="CI77" s="110"/>
      <c r="CJ77" s="83"/>
      <c r="CK77" s="111" t="s">
        <v>2132</v>
      </c>
      <c r="CL77" s="112" t="s">
        <v>560</v>
      </c>
      <c r="CM77" s="112" t="s">
        <v>516</v>
      </c>
      <c r="CN77" s="112" t="s">
        <v>339</v>
      </c>
      <c r="CO77" s="112" t="s">
        <v>482</v>
      </c>
      <c r="CP77" s="112" t="s">
        <v>705</v>
      </c>
      <c r="CQ77" s="112" t="s">
        <v>2133</v>
      </c>
      <c r="CR77" s="112">
        <v>34.0</v>
      </c>
      <c r="CS77" s="112">
        <v>135.0</v>
      </c>
      <c r="CT77" s="112">
        <v>247.0</v>
      </c>
      <c r="CU77" s="112">
        <v>359.0</v>
      </c>
      <c r="CV77" s="112">
        <v>471.0</v>
      </c>
      <c r="CW77" s="112">
        <v>583.0</v>
      </c>
      <c r="CX77" s="112" t="s">
        <v>112</v>
      </c>
      <c r="CY77" s="112">
        <v>4.0</v>
      </c>
      <c r="CZ77" s="112">
        <v>12.0</v>
      </c>
      <c r="DA77" s="112">
        <v>21.0</v>
      </c>
      <c r="DB77" s="112">
        <v>30.0</v>
      </c>
      <c r="DC77" s="112">
        <v>39.0</v>
      </c>
      <c r="DD77" s="112">
        <v>48.0</v>
      </c>
      <c r="DE77" s="112" t="s">
        <v>116</v>
      </c>
      <c r="DF77" s="112" t="s">
        <v>2134</v>
      </c>
      <c r="DG77" s="112" t="s">
        <v>2135</v>
      </c>
      <c r="DH77" s="112" t="s">
        <v>2136</v>
      </c>
      <c r="DI77" s="112" t="s">
        <v>2137</v>
      </c>
      <c r="DJ77" s="112" t="s">
        <v>2138</v>
      </c>
      <c r="DK77" s="112"/>
      <c r="DL77" s="113" t="s">
        <v>2139</v>
      </c>
      <c r="DM77" s="114" t="s">
        <v>569</v>
      </c>
      <c r="DN77" s="114">
        <v>8.0</v>
      </c>
      <c r="DO77" s="114" t="s">
        <v>273</v>
      </c>
      <c r="DP77" s="114" t="s">
        <v>347</v>
      </c>
      <c r="DQ77" s="115" t="s">
        <v>2140</v>
      </c>
      <c r="DR77" s="116" t="s">
        <v>206</v>
      </c>
      <c r="DS77" s="139" t="s">
        <v>208</v>
      </c>
      <c r="DT77" s="139" t="s">
        <v>275</v>
      </c>
      <c r="DU77" s="139" t="s">
        <v>423</v>
      </c>
      <c r="DV77" s="139" t="s">
        <v>424</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2141</v>
      </c>
      <c r="B78" s="69" t="s">
        <v>212</v>
      </c>
      <c r="C78" s="80" t="s">
        <v>2142</v>
      </c>
      <c r="D78" s="81" t="s">
        <v>2143</v>
      </c>
      <c r="E78" s="82"/>
      <c r="F78" s="82"/>
      <c r="G78" s="82"/>
      <c r="H78" s="82"/>
      <c r="I78" s="82"/>
      <c r="J78" s="83"/>
      <c r="K78" s="121" t="s">
        <v>184</v>
      </c>
      <c r="L78" s="85"/>
      <c r="M78" s="85"/>
      <c r="N78" s="85" t="s">
        <v>184</v>
      </c>
      <c r="O78" s="84"/>
      <c r="P78" s="85"/>
      <c r="Q78" s="128"/>
      <c r="R78" s="85"/>
      <c r="S78" s="84"/>
      <c r="T78" s="85"/>
      <c r="U78" s="84"/>
      <c r="V78" s="128" t="s">
        <v>184</v>
      </c>
      <c r="W78" s="87"/>
      <c r="X78" s="88" t="s">
        <v>2144</v>
      </c>
      <c r="Y78" s="153" t="s">
        <v>195</v>
      </c>
      <c r="Z78" s="89" t="s">
        <v>667</v>
      </c>
      <c r="AA78" s="90"/>
      <c r="AB78" s="91" t="s">
        <v>2145</v>
      </c>
      <c r="AC78" s="92" t="s">
        <v>2146</v>
      </c>
      <c r="AD78" s="93" t="s">
        <v>2147</v>
      </c>
      <c r="AE78" s="143" t="s">
        <v>324</v>
      </c>
      <c r="AF78" s="92" t="s">
        <v>801</v>
      </c>
      <c r="AG78" s="143" t="s">
        <v>504</v>
      </c>
      <c r="AH78" s="92" t="s">
        <v>507</v>
      </c>
      <c r="AI78" s="94"/>
      <c r="AJ78" s="94"/>
      <c r="AK78" s="94"/>
      <c r="AL78" s="94"/>
      <c r="AM78" s="94"/>
      <c r="AN78" s="94"/>
      <c r="AO78" s="95"/>
      <c r="AP78" s="96"/>
      <c r="AQ78" s="97"/>
      <c r="AR78" s="98"/>
      <c r="AS78" s="97"/>
      <c r="AT78" s="97"/>
      <c r="AU78" s="144"/>
      <c r="AV78" s="97"/>
      <c r="AW78" s="94"/>
      <c r="AX78" s="94"/>
      <c r="AY78" s="94"/>
      <c r="AZ78" s="94"/>
      <c r="BA78" s="94"/>
      <c r="BB78" s="94"/>
      <c r="BC78" s="99"/>
      <c r="BD78" s="100" t="s">
        <v>1061</v>
      </c>
      <c r="BE78" s="101" t="s">
        <v>2148</v>
      </c>
      <c r="BF78" s="102" t="s">
        <v>1062</v>
      </c>
      <c r="BG78" s="145" t="s">
        <v>609</v>
      </c>
      <c r="BH78" s="101" t="s">
        <v>325</v>
      </c>
      <c r="BI78" s="101" t="s">
        <v>2149</v>
      </c>
      <c r="BJ78" s="101" t="s">
        <v>545</v>
      </c>
      <c r="BK78" s="103"/>
      <c r="BL78" s="103"/>
      <c r="BM78" s="103"/>
      <c r="BN78" s="103"/>
      <c r="BO78" s="103"/>
      <c r="BP78" s="103"/>
      <c r="BQ78" s="83"/>
      <c r="BR78" s="104">
        <v>25.0</v>
      </c>
      <c r="BS78" s="104">
        <v>40.0</v>
      </c>
      <c r="BT78" s="104">
        <v>25.0</v>
      </c>
      <c r="BU78" s="104">
        <v>10.0</v>
      </c>
      <c r="BV78" s="105" t="s">
        <v>2150</v>
      </c>
      <c r="BW78" s="83"/>
      <c r="BX78" s="106" t="s">
        <v>373</v>
      </c>
      <c r="BY78" s="106" t="s">
        <v>201</v>
      </c>
      <c r="BZ78" s="106" t="s">
        <v>2151</v>
      </c>
      <c r="CA78" s="106" t="s">
        <v>179</v>
      </c>
      <c r="CB78" s="106" t="s">
        <v>2152</v>
      </c>
      <c r="CC78" s="106" t="s">
        <v>179</v>
      </c>
      <c r="CD78" s="122" t="s">
        <v>1771</v>
      </c>
      <c r="CE78" s="123" t="s">
        <v>2153</v>
      </c>
      <c r="CF78" s="123" t="s">
        <v>2154</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2155</v>
      </c>
      <c r="DM78" s="114" t="s">
        <v>305</v>
      </c>
      <c r="DN78" s="114">
        <v>6.0</v>
      </c>
      <c r="DO78" s="114" t="s">
        <v>273</v>
      </c>
      <c r="DP78" s="114" t="s">
        <v>347</v>
      </c>
      <c r="DQ78" s="115" t="s">
        <v>2156</v>
      </c>
      <c r="DR78" s="124" t="s">
        <v>206</v>
      </c>
      <c r="DS78" s="124" t="s">
        <v>383</v>
      </c>
      <c r="DT78" s="124" t="s">
        <v>208</v>
      </c>
      <c r="DU78" s="124" t="s">
        <v>209</v>
      </c>
      <c r="DV78" s="124" t="s">
        <v>210</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2157</v>
      </c>
      <c r="B79" s="69" t="s">
        <v>212</v>
      </c>
      <c r="C79" s="80" t="s">
        <v>2158</v>
      </c>
      <c r="D79" s="81" t="s">
        <v>2159</v>
      </c>
      <c r="E79" s="82"/>
      <c r="F79" s="82"/>
      <c r="G79" s="82"/>
      <c r="H79" s="82"/>
      <c r="I79" s="82"/>
      <c r="J79" s="83"/>
      <c r="K79" s="84"/>
      <c r="L79" s="85"/>
      <c r="M79" s="85"/>
      <c r="N79" s="85" t="s">
        <v>184</v>
      </c>
      <c r="O79" s="84"/>
      <c r="P79" s="85" t="s">
        <v>184</v>
      </c>
      <c r="Q79" s="128"/>
      <c r="R79" s="85"/>
      <c r="S79" s="84"/>
      <c r="T79" s="85" t="s">
        <v>184</v>
      </c>
      <c r="U79" s="84"/>
      <c r="V79" s="128"/>
      <c r="W79" s="87"/>
      <c r="X79" s="88" t="s">
        <v>2160</v>
      </c>
      <c r="Y79" s="153" t="s">
        <v>2161</v>
      </c>
      <c r="Z79" s="89" t="s">
        <v>2162</v>
      </c>
      <c r="AA79" s="90"/>
      <c r="AB79" s="91" t="s">
        <v>2163</v>
      </c>
      <c r="AC79" s="92" t="s">
        <v>226</v>
      </c>
      <c r="AD79" s="93" t="s">
        <v>2164</v>
      </c>
      <c r="AE79" s="143" t="s">
        <v>2165</v>
      </c>
      <c r="AF79" s="92" t="s">
        <v>229</v>
      </c>
      <c r="AG79" s="143" t="s">
        <v>230</v>
      </c>
      <c r="AH79" s="92" t="s">
        <v>540</v>
      </c>
      <c r="AI79" s="94"/>
      <c r="AJ79" s="94"/>
      <c r="AK79" s="94"/>
      <c r="AL79" s="94"/>
      <c r="AM79" s="94"/>
      <c r="AN79" s="94"/>
      <c r="AO79" s="95"/>
      <c r="AP79" s="96"/>
      <c r="AQ79" s="97"/>
      <c r="AR79" s="98"/>
      <c r="AS79" s="97"/>
      <c r="AT79" s="97"/>
      <c r="AU79" s="144"/>
      <c r="AV79" s="97"/>
      <c r="AW79" s="94"/>
      <c r="AX79" s="94"/>
      <c r="AY79" s="94"/>
      <c r="AZ79" s="94"/>
      <c r="BA79" s="94"/>
      <c r="BB79" s="94"/>
      <c r="BC79" s="99"/>
      <c r="BD79" s="100" t="s">
        <v>2166</v>
      </c>
      <c r="BE79" s="101" t="s">
        <v>579</v>
      </c>
      <c r="BF79" s="102" t="s">
        <v>2167</v>
      </c>
      <c r="BG79" s="145" t="s">
        <v>402</v>
      </c>
      <c r="BH79" s="101" t="s">
        <v>219</v>
      </c>
      <c r="BI79" s="101" t="s">
        <v>259</v>
      </c>
      <c r="BJ79" s="101" t="s">
        <v>265</v>
      </c>
      <c r="BK79" s="103"/>
      <c r="BL79" s="103"/>
      <c r="BM79" s="103"/>
      <c r="BN79" s="103"/>
      <c r="BO79" s="103"/>
      <c r="BP79" s="103"/>
      <c r="BQ79" s="83"/>
      <c r="BR79" s="104">
        <v>20.0</v>
      </c>
      <c r="BS79" s="104">
        <v>40.0</v>
      </c>
      <c r="BT79" s="104">
        <v>15.0</v>
      </c>
      <c r="BU79" s="104">
        <v>25.0</v>
      </c>
      <c r="BV79" s="105" t="s">
        <v>2168</v>
      </c>
      <c r="BW79" s="83"/>
      <c r="BX79" s="106" t="s">
        <v>373</v>
      </c>
      <c r="BY79" s="106" t="s">
        <v>201</v>
      </c>
      <c r="BZ79" s="106" t="s">
        <v>2169</v>
      </c>
      <c r="CA79" s="106" t="s">
        <v>908</v>
      </c>
      <c r="CB79" s="106" t="s">
        <v>2170</v>
      </c>
      <c r="CC79" s="106" t="s">
        <v>2171</v>
      </c>
      <c r="CD79" s="122" t="s">
        <v>2172</v>
      </c>
      <c r="CE79" s="123" t="s">
        <v>2173</v>
      </c>
      <c r="CF79" s="123" t="s">
        <v>2174</v>
      </c>
      <c r="CG79" s="109"/>
      <c r="CH79" s="109"/>
      <c r="CI79" s="110"/>
      <c r="CJ79" s="83"/>
      <c r="CK79" s="111" t="s">
        <v>2175</v>
      </c>
      <c r="CL79" s="112" t="s">
        <v>560</v>
      </c>
      <c r="CM79" s="112" t="s">
        <v>675</v>
      </c>
      <c r="CN79" s="112" t="s">
        <v>282</v>
      </c>
      <c r="CO79" s="112" t="s">
        <v>482</v>
      </c>
      <c r="CP79" s="112"/>
      <c r="CQ79" s="112"/>
      <c r="CR79" s="112">
        <v>21.0</v>
      </c>
      <c r="CS79" s="112">
        <v>84.0</v>
      </c>
      <c r="CT79" s="112">
        <v>154.0</v>
      </c>
      <c r="CU79" s="112">
        <v>224.0</v>
      </c>
      <c r="CV79" s="112">
        <v>294.0</v>
      </c>
      <c r="CW79" s="112">
        <v>364.0</v>
      </c>
      <c r="CX79" s="112" t="s">
        <v>112</v>
      </c>
      <c r="CY79" s="112">
        <v>6.0</v>
      </c>
      <c r="CZ79" s="112">
        <v>17.0</v>
      </c>
      <c r="DA79" s="112">
        <v>29.0</v>
      </c>
      <c r="DB79" s="112">
        <v>41.0</v>
      </c>
      <c r="DC79" s="112">
        <v>53.0</v>
      </c>
      <c r="DD79" s="112">
        <v>65.0</v>
      </c>
      <c r="DE79" s="112" t="s">
        <v>116</v>
      </c>
      <c r="DF79" s="112" t="s">
        <v>2176</v>
      </c>
      <c r="DG79" s="112" t="s">
        <v>2177</v>
      </c>
      <c r="DH79" s="112" t="s">
        <v>2178</v>
      </c>
      <c r="DI79" s="112" t="s">
        <v>2179</v>
      </c>
      <c r="DJ79" s="112" t="s">
        <v>2180</v>
      </c>
      <c r="DK79" s="112"/>
      <c r="DL79" s="113" t="s">
        <v>2181</v>
      </c>
      <c r="DM79" s="114" t="s">
        <v>245</v>
      </c>
      <c r="DN79" s="114">
        <v>4.0</v>
      </c>
      <c r="DO79" s="114">
        <v>2.0</v>
      </c>
      <c r="DP79" s="114" t="s">
        <v>347</v>
      </c>
      <c r="DQ79" s="115" t="s">
        <v>2182</v>
      </c>
      <c r="DR79" s="116" t="s">
        <v>248</v>
      </c>
      <c r="DS79" s="116" t="s">
        <v>249</v>
      </c>
      <c r="DT79" s="116" t="s">
        <v>275</v>
      </c>
      <c r="DU79" s="116" t="s">
        <v>250</v>
      </c>
      <c r="DV79" s="116" t="s">
        <v>251</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2183</v>
      </c>
      <c r="B80" s="69" t="s">
        <v>212</v>
      </c>
      <c r="C80" s="80" t="s">
        <v>2184</v>
      </c>
      <c r="D80" s="81" t="s">
        <v>2185</v>
      </c>
      <c r="E80" s="82" t="s">
        <v>179</v>
      </c>
      <c r="F80" s="82" t="s">
        <v>179</v>
      </c>
      <c r="G80" s="82"/>
      <c r="H80" s="82"/>
      <c r="I80" s="82"/>
      <c r="J80" s="83"/>
      <c r="K80" s="84"/>
      <c r="L80" s="85"/>
      <c r="M80" s="85"/>
      <c r="N80" s="84"/>
      <c r="O80" s="84"/>
      <c r="P80" s="84"/>
      <c r="Q80" s="128" t="s">
        <v>184</v>
      </c>
      <c r="R80" s="85"/>
      <c r="S80" s="84"/>
      <c r="T80" s="85" t="s">
        <v>184</v>
      </c>
      <c r="U80" s="84"/>
      <c r="V80" s="128" t="s">
        <v>184</v>
      </c>
      <c r="W80" s="87"/>
      <c r="X80" s="88" t="s">
        <v>2186</v>
      </c>
      <c r="Y80" s="153" t="s">
        <v>579</v>
      </c>
      <c r="Z80" s="89" t="s">
        <v>434</v>
      </c>
      <c r="AA80" s="90"/>
      <c r="AB80" s="91" t="s">
        <v>2187</v>
      </c>
      <c r="AC80" s="92" t="s">
        <v>2188</v>
      </c>
      <c r="AD80" s="93" t="s">
        <v>2189</v>
      </c>
      <c r="AE80" s="143" t="s">
        <v>2190</v>
      </c>
      <c r="AF80" s="92" t="s">
        <v>1578</v>
      </c>
      <c r="AG80" s="143" t="s">
        <v>2191</v>
      </c>
      <c r="AH80" s="92" t="s">
        <v>231</v>
      </c>
      <c r="AI80" s="94"/>
      <c r="AJ80" s="94"/>
      <c r="AK80" s="94"/>
      <c r="AL80" s="94"/>
      <c r="AM80" s="94"/>
      <c r="AN80" s="94"/>
      <c r="AO80" s="95"/>
      <c r="AP80" s="96"/>
      <c r="AQ80" s="97"/>
      <c r="AR80" s="98"/>
      <c r="AS80" s="97"/>
      <c r="AT80" s="97"/>
      <c r="AU80" s="144"/>
      <c r="AV80" s="97"/>
      <c r="AW80" s="94"/>
      <c r="AX80" s="94"/>
      <c r="AY80" s="94"/>
      <c r="AZ80" s="94"/>
      <c r="BA80" s="94"/>
      <c r="BB80" s="94"/>
      <c r="BC80" s="99"/>
      <c r="BD80" s="100" t="s">
        <v>2192</v>
      </c>
      <c r="BE80" s="101" t="s">
        <v>913</v>
      </c>
      <c r="BF80" s="102" t="s">
        <v>2193</v>
      </c>
      <c r="BG80" s="145" t="s">
        <v>1224</v>
      </c>
      <c r="BH80" s="101" t="s">
        <v>219</v>
      </c>
      <c r="BI80" s="101" t="s">
        <v>1116</v>
      </c>
      <c r="BJ80" s="101" t="s">
        <v>801</v>
      </c>
      <c r="BK80" s="103"/>
      <c r="BL80" s="103"/>
      <c r="BM80" s="103"/>
      <c r="BN80" s="103"/>
      <c r="BO80" s="103"/>
      <c r="BP80" s="103"/>
      <c r="BQ80" s="83"/>
      <c r="BR80" s="104">
        <v>15.0</v>
      </c>
      <c r="BS80" s="104">
        <v>35.0</v>
      </c>
      <c r="BT80" s="104">
        <v>15.0</v>
      </c>
      <c r="BU80" s="104">
        <v>35.0</v>
      </c>
      <c r="BV80" s="105" t="s">
        <v>2194</v>
      </c>
      <c r="BW80" s="83"/>
      <c r="BX80" s="106" t="s">
        <v>373</v>
      </c>
      <c r="BY80" s="106" t="s">
        <v>201</v>
      </c>
      <c r="BZ80" s="106" t="s">
        <v>2195</v>
      </c>
      <c r="CA80" s="106" t="s">
        <v>179</v>
      </c>
      <c r="CB80" s="106" t="s">
        <v>2196</v>
      </c>
      <c r="CC80" s="106" t="s">
        <v>179</v>
      </c>
      <c r="CD80" s="147"/>
      <c r="CE80" s="123" t="s">
        <v>2197</v>
      </c>
      <c r="CF80" s="123" t="s">
        <v>2198</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2199</v>
      </c>
      <c r="DM80" s="114" t="s">
        <v>590</v>
      </c>
      <c r="DN80" s="114">
        <v>3.0</v>
      </c>
      <c r="DO80" s="114">
        <v>3.0</v>
      </c>
      <c r="DP80" s="114" t="s">
        <v>347</v>
      </c>
      <c r="DQ80" s="115" t="s">
        <v>2200</v>
      </c>
      <c r="DR80" s="124" t="s">
        <v>248</v>
      </c>
      <c r="DS80" s="124" t="s">
        <v>249</v>
      </c>
      <c r="DT80" s="124" t="s">
        <v>275</v>
      </c>
      <c r="DU80" s="148" t="s">
        <v>1135</v>
      </c>
      <c r="DV80" s="148" t="s">
        <v>1136</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2201</v>
      </c>
      <c r="B81" s="69" t="s">
        <v>386</v>
      </c>
      <c r="C81" s="80" t="s">
        <v>2202</v>
      </c>
      <c r="D81" s="81" t="s">
        <v>2203</v>
      </c>
      <c r="E81" s="197" t="s">
        <v>179</v>
      </c>
      <c r="F81" s="82" t="s">
        <v>2204</v>
      </c>
      <c r="G81" s="82" t="s">
        <v>2205</v>
      </c>
      <c r="H81" s="82" t="s">
        <v>2206</v>
      </c>
      <c r="I81" s="82" t="s">
        <v>2207</v>
      </c>
      <c r="J81" s="83"/>
      <c r="K81" s="84"/>
      <c r="L81" s="85" t="s">
        <v>184</v>
      </c>
      <c r="M81" s="84"/>
      <c r="N81" s="84"/>
      <c r="O81" s="84"/>
      <c r="P81" s="84"/>
      <c r="Q81" s="86"/>
      <c r="R81" s="85" t="s">
        <v>184</v>
      </c>
      <c r="S81" s="84"/>
      <c r="T81" s="84"/>
      <c r="U81" s="85"/>
      <c r="V81" s="142" t="s">
        <v>184</v>
      </c>
      <c r="W81" s="87"/>
      <c r="X81" s="88" t="s">
        <v>2208</v>
      </c>
      <c r="Y81" s="89" t="s">
        <v>632</v>
      </c>
      <c r="Z81" s="89" t="s">
        <v>2209</v>
      </c>
      <c r="AA81" s="90"/>
      <c r="AB81" s="91" t="s">
        <v>2210</v>
      </c>
      <c r="AC81" s="92" t="s">
        <v>863</v>
      </c>
      <c r="AD81" s="93" t="s">
        <v>2211</v>
      </c>
      <c r="AE81" s="92" t="s">
        <v>443</v>
      </c>
      <c r="AF81" s="92" t="s">
        <v>399</v>
      </c>
      <c r="AG81" s="143" t="s">
        <v>2212</v>
      </c>
      <c r="AH81" s="92" t="s">
        <v>196</v>
      </c>
      <c r="AI81" s="94"/>
      <c r="AJ81" s="94"/>
      <c r="AK81" s="94"/>
      <c r="AL81" s="94"/>
      <c r="AM81" s="94"/>
      <c r="AN81" s="94"/>
      <c r="AO81" s="95"/>
      <c r="AP81" s="96"/>
      <c r="AQ81" s="97"/>
      <c r="AR81" s="98"/>
      <c r="AS81" s="97"/>
      <c r="AT81" s="97"/>
      <c r="AU81" s="97"/>
      <c r="AV81" s="97"/>
      <c r="AW81" s="94"/>
      <c r="AX81" s="94"/>
      <c r="AY81" s="94"/>
      <c r="AZ81" s="94"/>
      <c r="BA81" s="94"/>
      <c r="BB81" s="94"/>
      <c r="BC81" s="99"/>
      <c r="BD81" s="100" t="s">
        <v>2213</v>
      </c>
      <c r="BE81" s="145" t="s">
        <v>2214</v>
      </c>
      <c r="BF81" s="102" t="s">
        <v>2215</v>
      </c>
      <c r="BG81" s="101" t="s">
        <v>548</v>
      </c>
      <c r="BH81" s="101" t="s">
        <v>540</v>
      </c>
      <c r="BI81" s="101" t="s">
        <v>943</v>
      </c>
      <c r="BJ81" s="101" t="s">
        <v>371</v>
      </c>
      <c r="BK81" s="103"/>
      <c r="BL81" s="103"/>
      <c r="BM81" s="103"/>
      <c r="BN81" s="103"/>
      <c r="BO81" s="103"/>
      <c r="BP81" s="103"/>
      <c r="BQ81" s="83"/>
      <c r="BR81" s="104">
        <v>40.0</v>
      </c>
      <c r="BS81" s="104">
        <v>10.0</v>
      </c>
      <c r="BT81" s="104">
        <v>35.0</v>
      </c>
      <c r="BU81" s="104">
        <v>10.0</v>
      </c>
      <c r="BV81" s="105" t="s">
        <v>2216</v>
      </c>
      <c r="BW81" s="83"/>
      <c r="BX81" s="106" t="s">
        <v>373</v>
      </c>
      <c r="BY81" s="106" t="s">
        <v>201</v>
      </c>
      <c r="BZ81" s="106" t="s">
        <v>2217</v>
      </c>
      <c r="CA81" s="106" t="s">
        <v>179</v>
      </c>
      <c r="CB81" s="106" t="s">
        <v>2218</v>
      </c>
      <c r="CC81" s="106" t="s">
        <v>179</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2219</v>
      </c>
      <c r="DM81" s="114" t="s">
        <v>489</v>
      </c>
      <c r="DN81" s="114" t="s">
        <v>179</v>
      </c>
      <c r="DO81" s="114" t="s">
        <v>273</v>
      </c>
      <c r="DP81" s="114" t="s">
        <v>347</v>
      </c>
      <c r="DQ81" s="115" t="s">
        <v>2220</v>
      </c>
      <c r="DR81" s="116" t="s">
        <v>206</v>
      </c>
      <c r="DS81" s="116" t="s">
        <v>383</v>
      </c>
      <c r="DT81" s="116" t="s">
        <v>208</v>
      </c>
      <c r="DU81" s="116" t="s">
        <v>209</v>
      </c>
      <c r="DV81" s="116" t="s">
        <v>210</v>
      </c>
      <c r="DW81" s="139" t="s">
        <v>2221</v>
      </c>
      <c r="DX81" s="139" t="s">
        <v>2222</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1094</v>
      </c>
      <c r="B82" s="69" t="s">
        <v>176</v>
      </c>
      <c r="C82" s="80" t="s">
        <v>2223</v>
      </c>
      <c r="D82" s="81" t="s">
        <v>2224</v>
      </c>
      <c r="E82" s="82" t="s">
        <v>179</v>
      </c>
      <c r="F82" s="82" t="s">
        <v>2225</v>
      </c>
      <c r="G82" s="82" t="s">
        <v>2226</v>
      </c>
      <c r="H82" s="82" t="s">
        <v>2227</v>
      </c>
      <c r="I82" s="82" t="s">
        <v>2228</v>
      </c>
      <c r="J82" s="83"/>
      <c r="K82" s="84"/>
      <c r="L82" s="85" t="s">
        <v>184</v>
      </c>
      <c r="M82" s="84"/>
      <c r="N82" s="84"/>
      <c r="O82" s="84"/>
      <c r="P82" s="84"/>
      <c r="Q82" s="86"/>
      <c r="R82" s="84"/>
      <c r="S82" s="84"/>
      <c r="T82" s="84"/>
      <c r="U82" s="84"/>
      <c r="V82" s="86"/>
      <c r="W82" s="87"/>
      <c r="X82" s="88" t="s">
        <v>536</v>
      </c>
      <c r="Y82" s="89" t="s">
        <v>2229</v>
      </c>
      <c r="Z82" s="89" t="s">
        <v>2230</v>
      </c>
      <c r="AA82" s="90"/>
      <c r="AB82" s="91" t="s">
        <v>401</v>
      </c>
      <c r="AC82" s="92" t="s">
        <v>740</v>
      </c>
      <c r="AD82" s="93"/>
      <c r="AE82" s="92"/>
      <c r="AF82" s="92"/>
      <c r="AG82" s="92"/>
      <c r="AH82" s="92"/>
      <c r="AI82" s="94"/>
      <c r="AJ82" s="94"/>
      <c r="AK82" s="94"/>
      <c r="AL82" s="94"/>
      <c r="AM82" s="94"/>
      <c r="AN82" s="94"/>
      <c r="AO82" s="95"/>
      <c r="AP82" s="96" t="s">
        <v>541</v>
      </c>
      <c r="AQ82" s="97" t="s">
        <v>690</v>
      </c>
      <c r="AR82" s="98" t="s">
        <v>543</v>
      </c>
      <c r="AS82" s="97" t="s">
        <v>548</v>
      </c>
      <c r="AT82" s="97" t="s">
        <v>545</v>
      </c>
      <c r="AU82" s="97" t="s">
        <v>768</v>
      </c>
      <c r="AV82" s="97" t="s">
        <v>194</v>
      </c>
      <c r="AW82" s="94">
        <v>2797.0</v>
      </c>
      <c r="AX82" s="94">
        <v>431.0</v>
      </c>
      <c r="AY82" s="94">
        <v>202.0</v>
      </c>
      <c r="AZ82" s="94">
        <v>205.0</v>
      </c>
      <c r="BA82" s="94">
        <v>230.0</v>
      </c>
      <c r="BB82" s="94">
        <v>145.0</v>
      </c>
      <c r="BC82" s="99"/>
      <c r="BD82" s="100" t="s">
        <v>547</v>
      </c>
      <c r="BE82" s="101" t="s">
        <v>1406</v>
      </c>
      <c r="BF82" s="102"/>
      <c r="BG82" s="101"/>
      <c r="BH82" s="101"/>
      <c r="BI82" s="101"/>
      <c r="BJ82" s="101"/>
      <c r="BK82" s="103"/>
      <c r="BL82" s="103"/>
      <c r="BM82" s="103"/>
      <c r="BN82" s="103"/>
      <c r="BO82" s="103"/>
      <c r="BP82" s="103"/>
      <c r="BQ82" s="83"/>
      <c r="BR82" s="104">
        <v>35.0</v>
      </c>
      <c r="BS82" s="104">
        <v>10.0</v>
      </c>
      <c r="BT82" s="104">
        <v>35.0</v>
      </c>
      <c r="BU82" s="104">
        <v>10.0</v>
      </c>
      <c r="BV82" s="105" t="s">
        <v>2231</v>
      </c>
      <c r="BW82" s="83"/>
      <c r="BX82" s="106" t="s">
        <v>200</v>
      </c>
      <c r="BY82" s="106" t="s">
        <v>550</v>
      </c>
      <c r="BZ82" s="106" t="s">
        <v>202</v>
      </c>
      <c r="CA82" s="106" t="s">
        <v>203</v>
      </c>
      <c r="CB82" s="106" t="s">
        <v>204</v>
      </c>
      <c r="CC82" s="106" t="s">
        <v>203</v>
      </c>
      <c r="CD82" s="107"/>
      <c r="CE82" s="108"/>
      <c r="CF82" s="108"/>
      <c r="CG82" s="109" t="s">
        <v>558</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206</v>
      </c>
      <c r="DS82" s="124" t="s">
        <v>207</v>
      </c>
      <c r="DT82" s="124" t="s">
        <v>208</v>
      </c>
      <c r="DU82" s="148" t="s">
        <v>423</v>
      </c>
      <c r="DV82" s="148" t="s">
        <v>424</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2232</v>
      </c>
      <c r="B83" s="69" t="s">
        <v>212</v>
      </c>
      <c r="C83" s="80" t="s">
        <v>2233</v>
      </c>
      <c r="D83" s="81" t="s">
        <v>2234</v>
      </c>
      <c r="E83" s="82" t="s">
        <v>179</v>
      </c>
      <c r="F83" s="82" t="s">
        <v>179</v>
      </c>
      <c r="G83" s="82"/>
      <c r="H83" s="82"/>
      <c r="I83" s="82"/>
      <c r="J83" s="83"/>
      <c r="K83" s="84"/>
      <c r="L83" s="85"/>
      <c r="M83" s="84"/>
      <c r="N83" s="84"/>
      <c r="O83" s="84"/>
      <c r="P83" s="84"/>
      <c r="Q83" s="142" t="s">
        <v>184</v>
      </c>
      <c r="R83" s="84"/>
      <c r="S83" s="84"/>
      <c r="T83" s="84"/>
      <c r="U83" s="85" t="s">
        <v>184</v>
      </c>
      <c r="V83" s="86"/>
      <c r="W83" s="87"/>
      <c r="X83" s="88" t="s">
        <v>282</v>
      </c>
      <c r="Y83" s="89" t="s">
        <v>283</v>
      </c>
      <c r="Z83" s="198" t="s">
        <v>2235</v>
      </c>
      <c r="AA83" s="90"/>
      <c r="AB83" s="199" t="s">
        <v>190</v>
      </c>
      <c r="AC83" s="92" t="s">
        <v>193</v>
      </c>
      <c r="AD83" s="93"/>
      <c r="AE83" s="92"/>
      <c r="AF83" s="92"/>
      <c r="AG83" s="92"/>
      <c r="AH83" s="92"/>
      <c r="AI83" s="94"/>
      <c r="AJ83" s="94"/>
      <c r="AK83" s="94"/>
      <c r="AL83" s="94"/>
      <c r="AM83" s="94"/>
      <c r="AN83" s="94"/>
      <c r="AO83" s="95"/>
      <c r="AP83" s="96" t="s">
        <v>578</v>
      </c>
      <c r="AQ83" s="97" t="s">
        <v>819</v>
      </c>
      <c r="AR83" s="98" t="s">
        <v>224</v>
      </c>
      <c r="AS83" s="97" t="s">
        <v>1734</v>
      </c>
      <c r="AT83" s="97" t="s">
        <v>229</v>
      </c>
      <c r="AU83" s="97" t="s">
        <v>2236</v>
      </c>
      <c r="AV83" s="97" t="s">
        <v>231</v>
      </c>
      <c r="AW83" s="94"/>
      <c r="AX83" s="94"/>
      <c r="AY83" s="94"/>
      <c r="AZ83" s="94"/>
      <c r="BA83" s="94"/>
      <c r="BB83" s="200"/>
      <c r="BC83" s="99"/>
      <c r="BD83" s="201" t="s">
        <v>2237</v>
      </c>
      <c r="BE83" s="101" t="s">
        <v>997</v>
      </c>
      <c r="BF83" s="102" t="s">
        <v>2238</v>
      </c>
      <c r="BG83" s="101" t="s">
        <v>999</v>
      </c>
      <c r="BH83" s="101" t="s">
        <v>224</v>
      </c>
      <c r="BI83" s="101" t="s">
        <v>2239</v>
      </c>
      <c r="BJ83" s="101" t="s">
        <v>295</v>
      </c>
      <c r="BK83" s="103"/>
      <c r="BL83" s="103"/>
      <c r="BM83" s="103"/>
      <c r="BN83" s="103"/>
      <c r="BO83" s="103"/>
      <c r="BP83" s="103"/>
      <c r="BQ83" s="83"/>
      <c r="BR83" s="104">
        <v>25.0</v>
      </c>
      <c r="BS83" s="104">
        <v>35.0</v>
      </c>
      <c r="BT83" s="104">
        <v>20.0</v>
      </c>
      <c r="BU83" s="104">
        <v>20.0</v>
      </c>
      <c r="BV83" s="105" t="s">
        <v>2240</v>
      </c>
      <c r="BW83" s="83"/>
      <c r="BX83" s="106" t="s">
        <v>200</v>
      </c>
      <c r="BY83" s="106" t="s">
        <v>2241</v>
      </c>
      <c r="BZ83" s="106" t="s">
        <v>2242</v>
      </c>
      <c r="CA83" s="106" t="s">
        <v>1617</v>
      </c>
      <c r="CB83" s="106" t="s">
        <v>2243</v>
      </c>
      <c r="CC83" s="106" t="s">
        <v>2244</v>
      </c>
      <c r="CD83" s="107"/>
      <c r="CE83" s="123" t="s">
        <v>2245</v>
      </c>
      <c r="CF83" s="123" t="s">
        <v>2246</v>
      </c>
      <c r="CG83" s="109"/>
      <c r="CH83" s="109"/>
      <c r="CI83" s="110"/>
      <c r="CJ83" s="83"/>
      <c r="CK83" s="111" t="s">
        <v>2247</v>
      </c>
      <c r="CL83" s="112" t="s">
        <v>560</v>
      </c>
      <c r="CM83" s="112" t="s">
        <v>675</v>
      </c>
      <c r="CN83" s="112" t="s">
        <v>282</v>
      </c>
      <c r="CO83" s="112" t="s">
        <v>482</v>
      </c>
      <c r="CP83" s="112"/>
      <c r="CQ83" s="112"/>
      <c r="CR83" s="112">
        <v>21.0</v>
      </c>
      <c r="CS83" s="112">
        <v>84.0</v>
      </c>
      <c r="CT83" s="112">
        <v>154.0</v>
      </c>
      <c r="CU83" s="112">
        <v>224.0</v>
      </c>
      <c r="CV83" s="112">
        <v>294.0</v>
      </c>
      <c r="CW83" s="112">
        <v>364.0</v>
      </c>
      <c r="CX83" s="112" t="s">
        <v>112</v>
      </c>
      <c r="CY83" s="112">
        <v>6.0</v>
      </c>
      <c r="CZ83" s="112">
        <v>17.0</v>
      </c>
      <c r="DA83" s="112">
        <v>29.0</v>
      </c>
      <c r="DB83" s="112">
        <v>41.0</v>
      </c>
      <c r="DC83" s="112">
        <v>53.0</v>
      </c>
      <c r="DD83" s="112">
        <v>65.0</v>
      </c>
      <c r="DE83" s="112" t="s">
        <v>116</v>
      </c>
      <c r="DF83" s="112" t="s">
        <v>2248</v>
      </c>
      <c r="DG83" s="112" t="s">
        <v>2249</v>
      </c>
      <c r="DH83" s="112" t="s">
        <v>2250</v>
      </c>
      <c r="DI83" s="112" t="s">
        <v>2251</v>
      </c>
      <c r="DJ83" s="112" t="s">
        <v>2252</v>
      </c>
      <c r="DK83" s="112"/>
      <c r="DL83" s="113" t="s">
        <v>2253</v>
      </c>
      <c r="DM83" s="114" t="s">
        <v>590</v>
      </c>
      <c r="DN83" s="114">
        <v>5.0</v>
      </c>
      <c r="DO83" s="114" t="s">
        <v>273</v>
      </c>
      <c r="DP83" s="114">
        <v>5.0</v>
      </c>
      <c r="DQ83" s="115" t="s">
        <v>2254</v>
      </c>
      <c r="DR83" s="116" t="s">
        <v>248</v>
      </c>
      <c r="DS83" s="116" t="s">
        <v>249</v>
      </c>
      <c r="DT83" s="116" t="s">
        <v>275</v>
      </c>
      <c r="DU83" s="116" t="s">
        <v>250</v>
      </c>
      <c r="DV83" s="116" t="s">
        <v>251</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2255</v>
      </c>
      <c r="B84" s="69" t="s">
        <v>212</v>
      </c>
      <c r="C84" s="80" t="s">
        <v>2256</v>
      </c>
      <c r="D84" s="202" t="s">
        <v>2257</v>
      </c>
      <c r="E84" s="82"/>
      <c r="F84" s="82"/>
      <c r="G84" s="82"/>
      <c r="H84" s="82"/>
      <c r="I84" s="82"/>
      <c r="J84" s="83"/>
      <c r="K84" s="84"/>
      <c r="L84" s="84"/>
      <c r="M84" s="85" t="s">
        <v>184</v>
      </c>
      <c r="N84" s="85"/>
      <c r="O84" s="84"/>
      <c r="P84" s="84"/>
      <c r="Q84" s="142" t="s">
        <v>184</v>
      </c>
      <c r="R84" s="84"/>
      <c r="S84" s="85"/>
      <c r="T84" s="85" t="s">
        <v>184</v>
      </c>
      <c r="U84" s="85"/>
      <c r="V84" s="142"/>
      <c r="W84" s="87"/>
      <c r="X84" s="88" t="s">
        <v>2258</v>
      </c>
      <c r="Y84" s="153" t="s">
        <v>2259</v>
      </c>
      <c r="Z84" s="198" t="s">
        <v>198</v>
      </c>
      <c r="AA84" s="90"/>
      <c r="AB84" s="199" t="s">
        <v>2260</v>
      </c>
      <c r="AC84" s="143" t="s">
        <v>997</v>
      </c>
      <c r="AD84" s="93" t="s">
        <v>2261</v>
      </c>
      <c r="AE84" s="143" t="s">
        <v>2262</v>
      </c>
      <c r="AF84" s="143" t="s">
        <v>399</v>
      </c>
      <c r="AG84" s="143" t="s">
        <v>230</v>
      </c>
      <c r="AH84" s="143" t="s">
        <v>801</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2263</v>
      </c>
      <c r="BE84" s="101" t="s">
        <v>1117</v>
      </c>
      <c r="BF84" s="102" t="s">
        <v>2264</v>
      </c>
      <c r="BG84" s="101" t="s">
        <v>723</v>
      </c>
      <c r="BH84" s="101" t="s">
        <v>662</v>
      </c>
      <c r="BI84" s="101" t="s">
        <v>2265</v>
      </c>
      <c r="BJ84" s="101" t="s">
        <v>545</v>
      </c>
      <c r="BK84" s="103"/>
      <c r="BL84" s="103"/>
      <c r="BM84" s="103"/>
      <c r="BN84" s="103"/>
      <c r="BO84" s="103"/>
      <c r="BP84" s="103"/>
      <c r="BQ84" s="83"/>
      <c r="BR84" s="104">
        <v>30.0</v>
      </c>
      <c r="BS84" s="104">
        <v>20.0</v>
      </c>
      <c r="BT84" s="104">
        <v>30.0</v>
      </c>
      <c r="BU84" s="104">
        <v>20.0</v>
      </c>
      <c r="BV84" s="105" t="s">
        <v>2266</v>
      </c>
      <c r="BW84" s="83"/>
      <c r="BX84" s="106" t="s">
        <v>233</v>
      </c>
      <c r="BY84" s="106" t="s">
        <v>201</v>
      </c>
      <c r="BZ84" s="106" t="s">
        <v>2267</v>
      </c>
      <c r="CA84" s="106" t="s">
        <v>745</v>
      </c>
      <c r="CB84" s="106" t="s">
        <v>2268</v>
      </c>
      <c r="CC84" s="106" t="s">
        <v>1539</v>
      </c>
      <c r="CD84" s="147"/>
      <c r="CE84" s="123" t="s">
        <v>2269</v>
      </c>
      <c r="CF84" s="123" t="s">
        <v>2270</v>
      </c>
      <c r="CG84" s="109"/>
      <c r="CH84" s="109"/>
      <c r="CI84" s="110"/>
      <c r="CJ84" s="83"/>
      <c r="CK84" s="111" t="s">
        <v>2271</v>
      </c>
      <c r="CL84" s="112" t="s">
        <v>515</v>
      </c>
      <c r="CM84" s="112" t="s">
        <v>675</v>
      </c>
      <c r="CN84" s="112" t="s">
        <v>518</v>
      </c>
      <c r="CO84" s="112" t="s">
        <v>482</v>
      </c>
      <c r="CP84" s="112"/>
      <c r="CQ84" s="112"/>
      <c r="CR84" s="112">
        <v>34.0</v>
      </c>
      <c r="CS84" s="112">
        <v>135.0</v>
      </c>
      <c r="CT84" s="112">
        <v>247.0</v>
      </c>
      <c r="CU84" s="112">
        <v>359.0</v>
      </c>
      <c r="CV84" s="112">
        <v>471.0</v>
      </c>
      <c r="CW84" s="112">
        <v>583.0</v>
      </c>
      <c r="CX84" s="112" t="s">
        <v>112</v>
      </c>
      <c r="CY84" s="112">
        <v>5.0</v>
      </c>
      <c r="CZ84" s="112">
        <v>14.0</v>
      </c>
      <c r="DA84" s="112">
        <v>24.0</v>
      </c>
      <c r="DB84" s="112">
        <v>34.0</v>
      </c>
      <c r="DC84" s="112">
        <v>44.0</v>
      </c>
      <c r="DD84" s="112">
        <v>54.0</v>
      </c>
      <c r="DE84" s="112" t="s">
        <v>115</v>
      </c>
      <c r="DF84" s="112" t="s">
        <v>2272</v>
      </c>
      <c r="DG84" s="112" t="s">
        <v>2273</v>
      </c>
      <c r="DH84" s="112" t="s">
        <v>2274</v>
      </c>
      <c r="DI84" s="112" t="s">
        <v>2275</v>
      </c>
      <c r="DJ84" s="112" t="s">
        <v>2276</v>
      </c>
      <c r="DK84" s="112"/>
      <c r="DL84" s="113" t="s">
        <v>2277</v>
      </c>
      <c r="DM84" s="114" t="s">
        <v>245</v>
      </c>
      <c r="DN84" s="114">
        <v>5.0</v>
      </c>
      <c r="DO84" s="114">
        <v>4.0</v>
      </c>
      <c r="DP84" s="114">
        <v>3.0</v>
      </c>
      <c r="DQ84" s="115" t="s">
        <v>2278</v>
      </c>
      <c r="DR84" s="124" t="s">
        <v>248</v>
      </c>
      <c r="DS84" s="124" t="s">
        <v>249</v>
      </c>
      <c r="DT84" s="124" t="s">
        <v>275</v>
      </c>
      <c r="DU84" s="124" t="s">
        <v>350</v>
      </c>
      <c r="DV84" s="124" t="s">
        <v>351</v>
      </c>
      <c r="DW84" s="148" t="s">
        <v>2279</v>
      </c>
      <c r="DX84" s="148" t="s">
        <v>2280</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2281</v>
      </c>
      <c r="B85" s="69" t="s">
        <v>212</v>
      </c>
      <c r="C85" s="80" t="s">
        <v>2282</v>
      </c>
      <c r="D85" s="81" t="s">
        <v>2283</v>
      </c>
      <c r="E85" s="82"/>
      <c r="F85" s="82"/>
      <c r="G85" s="82"/>
      <c r="H85" s="82"/>
      <c r="I85" s="82"/>
      <c r="J85" s="83"/>
      <c r="K85" s="84"/>
      <c r="L85" s="84"/>
      <c r="M85" s="85"/>
      <c r="N85" s="121" t="s">
        <v>184</v>
      </c>
      <c r="O85" s="84"/>
      <c r="P85" s="84"/>
      <c r="Q85" s="86"/>
      <c r="R85" s="85"/>
      <c r="S85" s="85" t="s">
        <v>184</v>
      </c>
      <c r="T85" s="85"/>
      <c r="U85" s="85"/>
      <c r="V85" s="142" t="s">
        <v>184</v>
      </c>
      <c r="W85" s="87"/>
      <c r="X85" s="88" t="s">
        <v>2284</v>
      </c>
      <c r="Y85" s="89" t="s">
        <v>2285</v>
      </c>
      <c r="Z85" s="198" t="s">
        <v>2286</v>
      </c>
      <c r="AA85" s="90"/>
      <c r="AB85" s="199" t="s">
        <v>2287</v>
      </c>
      <c r="AC85" s="92" t="s">
        <v>723</v>
      </c>
      <c r="AD85" s="93" t="s">
        <v>2288</v>
      </c>
      <c r="AE85" s="92" t="s">
        <v>2289</v>
      </c>
      <c r="AF85" s="92" t="s">
        <v>231</v>
      </c>
      <c r="AG85" s="92" t="s">
        <v>318</v>
      </c>
      <c r="AH85" s="92" t="s">
        <v>229</v>
      </c>
      <c r="AI85" s="94"/>
      <c r="AJ85" s="94"/>
      <c r="AK85" s="94"/>
      <c r="AL85" s="94"/>
      <c r="AM85" s="94"/>
      <c r="AN85" s="94"/>
      <c r="AO85" s="95"/>
      <c r="AP85" s="96"/>
      <c r="AQ85" s="97"/>
      <c r="AR85" s="98"/>
      <c r="AS85" s="144"/>
      <c r="AT85" s="97"/>
      <c r="AU85" s="97"/>
      <c r="AV85" s="97"/>
      <c r="AW85" s="94"/>
      <c r="AX85" s="94"/>
      <c r="AY85" s="94"/>
      <c r="AZ85" s="94"/>
      <c r="BA85" s="94"/>
      <c r="BB85" s="200"/>
      <c r="BC85" s="99"/>
      <c r="BD85" s="201" t="s">
        <v>2290</v>
      </c>
      <c r="BE85" s="101" t="s">
        <v>599</v>
      </c>
      <c r="BF85" s="102" t="s">
        <v>2291</v>
      </c>
      <c r="BG85" s="101" t="s">
        <v>1274</v>
      </c>
      <c r="BH85" s="101" t="s">
        <v>438</v>
      </c>
      <c r="BI85" s="101" t="s">
        <v>432</v>
      </c>
      <c r="BJ85" s="101" t="s">
        <v>265</v>
      </c>
      <c r="BK85" s="103"/>
      <c r="BL85" s="103"/>
      <c r="BM85" s="103"/>
      <c r="BN85" s="103"/>
      <c r="BO85" s="103"/>
      <c r="BP85" s="103"/>
      <c r="BQ85" s="83"/>
      <c r="BR85" s="104">
        <v>20.0</v>
      </c>
      <c r="BS85" s="104">
        <v>35.0</v>
      </c>
      <c r="BT85" s="104">
        <v>20.0</v>
      </c>
      <c r="BU85" s="104">
        <v>25.0</v>
      </c>
      <c r="BV85" s="105" t="s">
        <v>2292</v>
      </c>
      <c r="BW85" s="83"/>
      <c r="BX85" s="106" t="s">
        <v>233</v>
      </c>
      <c r="BY85" s="106" t="s">
        <v>201</v>
      </c>
      <c r="BZ85" s="106" t="s">
        <v>2293</v>
      </c>
      <c r="CA85" s="106" t="s">
        <v>179</v>
      </c>
      <c r="CB85" s="106" t="s">
        <v>2294</v>
      </c>
      <c r="CC85" s="106" t="s">
        <v>179</v>
      </c>
      <c r="CD85" s="147"/>
      <c r="CE85" s="123" t="s">
        <v>2295</v>
      </c>
      <c r="CF85" s="123" t="s">
        <v>2296</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2297</v>
      </c>
      <c r="DM85" s="114" t="s">
        <v>525</v>
      </c>
      <c r="DN85" s="114">
        <v>3.0</v>
      </c>
      <c r="DO85" s="114">
        <v>3.0</v>
      </c>
      <c r="DP85" s="114" t="s">
        <v>127</v>
      </c>
      <c r="DQ85" s="115" t="s">
        <v>2298</v>
      </c>
      <c r="DR85" s="139" t="s">
        <v>206</v>
      </c>
      <c r="DS85" s="139" t="s">
        <v>453</v>
      </c>
      <c r="DT85" s="139" t="s">
        <v>384</v>
      </c>
      <c r="DU85" s="139" t="s">
        <v>423</v>
      </c>
      <c r="DV85" s="139" t="s">
        <v>424</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1252</v>
      </c>
      <c r="B86" s="69" t="s">
        <v>386</v>
      </c>
      <c r="C86" s="80" t="s">
        <v>2299</v>
      </c>
      <c r="D86" s="81" t="s">
        <v>2300</v>
      </c>
      <c r="E86" s="82" t="s">
        <v>179</v>
      </c>
      <c r="F86" s="82" t="s">
        <v>2301</v>
      </c>
      <c r="G86" s="82" t="s">
        <v>2302</v>
      </c>
      <c r="H86" s="82" t="s">
        <v>2303</v>
      </c>
      <c r="I86" s="82" t="s">
        <v>2304</v>
      </c>
      <c r="J86" s="83"/>
      <c r="K86" s="84"/>
      <c r="L86" s="84"/>
      <c r="M86" s="85" t="s">
        <v>184</v>
      </c>
      <c r="N86" s="84"/>
      <c r="O86" s="84"/>
      <c r="P86" s="84"/>
      <c r="Q86" s="86"/>
      <c r="R86" s="85" t="s">
        <v>184</v>
      </c>
      <c r="S86" s="85"/>
      <c r="T86" s="85"/>
      <c r="U86" s="85"/>
      <c r="V86" s="142"/>
      <c r="W86" s="87"/>
      <c r="X86" s="88" t="s">
        <v>393</v>
      </c>
      <c r="Y86" s="89" t="s">
        <v>1319</v>
      </c>
      <c r="Z86" s="89" t="s">
        <v>1462</v>
      </c>
      <c r="AA86" s="90"/>
      <c r="AB86" s="91" t="s">
        <v>1575</v>
      </c>
      <c r="AC86" s="92" t="s">
        <v>1246</v>
      </c>
      <c r="AD86" s="93" t="s">
        <v>2083</v>
      </c>
      <c r="AE86" s="92" t="s">
        <v>1917</v>
      </c>
      <c r="AF86" s="92" t="s">
        <v>438</v>
      </c>
      <c r="AG86" s="92" t="s">
        <v>2209</v>
      </c>
      <c r="AH86" s="92" t="s">
        <v>231</v>
      </c>
      <c r="AI86" s="94">
        <v>3502.0</v>
      </c>
      <c r="AJ86" s="94">
        <v>486.0</v>
      </c>
      <c r="AK86" s="94">
        <v>222.0</v>
      </c>
      <c r="AL86" s="94">
        <v>248.0</v>
      </c>
      <c r="AM86" s="94">
        <v>226.0</v>
      </c>
      <c r="AN86" s="94">
        <v>286.0</v>
      </c>
      <c r="AO86" s="95"/>
      <c r="AP86" s="96" t="s">
        <v>197</v>
      </c>
      <c r="AQ86" s="97" t="s">
        <v>505</v>
      </c>
      <c r="AR86" s="98" t="s">
        <v>1318</v>
      </c>
      <c r="AS86" s="144" t="s">
        <v>1692</v>
      </c>
      <c r="AT86" s="97" t="s">
        <v>399</v>
      </c>
      <c r="AU86" s="97" t="s">
        <v>2305</v>
      </c>
      <c r="AV86" s="97" t="s">
        <v>194</v>
      </c>
      <c r="AW86" s="94">
        <v>3758.0</v>
      </c>
      <c r="AX86" s="94">
        <v>538.0</v>
      </c>
      <c r="AY86" s="94">
        <v>222.0</v>
      </c>
      <c r="AZ86" s="94">
        <v>258.0</v>
      </c>
      <c r="BA86" s="94">
        <v>242.0</v>
      </c>
      <c r="BB86" s="94">
        <v>246.0</v>
      </c>
      <c r="BC86" s="99"/>
      <c r="BD86" s="100" t="s">
        <v>606</v>
      </c>
      <c r="BE86" s="101" t="s">
        <v>1274</v>
      </c>
      <c r="BF86" s="102"/>
      <c r="BG86" s="101"/>
      <c r="BH86" s="101"/>
      <c r="BI86" s="101"/>
      <c r="BJ86" s="101"/>
      <c r="BK86" s="103"/>
      <c r="BL86" s="103"/>
      <c r="BM86" s="103"/>
      <c r="BN86" s="103"/>
      <c r="BO86" s="103"/>
      <c r="BP86" s="103"/>
      <c r="BQ86" s="83"/>
      <c r="BR86" s="104">
        <v>35.0</v>
      </c>
      <c r="BS86" s="104">
        <v>40.0</v>
      </c>
      <c r="BT86" s="104">
        <v>10.0</v>
      </c>
      <c r="BU86" s="104">
        <v>10.0</v>
      </c>
      <c r="BV86" s="105" t="s">
        <v>2306</v>
      </c>
      <c r="BW86" s="83"/>
      <c r="BX86" s="106" t="s">
        <v>233</v>
      </c>
      <c r="BY86" s="106" t="s">
        <v>201</v>
      </c>
      <c r="BZ86" s="106" t="s">
        <v>2307</v>
      </c>
      <c r="CA86" s="106" t="s">
        <v>2308</v>
      </c>
      <c r="CB86" s="106" t="s">
        <v>1645</v>
      </c>
      <c r="CC86" s="106" t="s">
        <v>1240</v>
      </c>
      <c r="CD86" s="122" t="s">
        <v>780</v>
      </c>
      <c r="CE86" s="123" t="s">
        <v>2309</v>
      </c>
      <c r="CF86" s="123" t="s">
        <v>2310</v>
      </c>
      <c r="CG86" s="109" t="s">
        <v>205</v>
      </c>
      <c r="CH86" s="109" t="s">
        <v>303</v>
      </c>
      <c r="CI86" s="110"/>
      <c r="CJ86" s="83"/>
      <c r="CK86" s="111" t="s">
        <v>2311</v>
      </c>
      <c r="CL86" s="112" t="s">
        <v>560</v>
      </c>
      <c r="CM86" s="112" t="s">
        <v>561</v>
      </c>
      <c r="CN86" s="112" t="s">
        <v>518</v>
      </c>
      <c r="CO86" s="112" t="s">
        <v>598</v>
      </c>
      <c r="CP86" s="112" t="s">
        <v>1044</v>
      </c>
      <c r="CQ86" s="112"/>
      <c r="CR86" s="112">
        <v>25.0</v>
      </c>
      <c r="CS86" s="112">
        <v>101.0</v>
      </c>
      <c r="CT86" s="112">
        <v>185.0</v>
      </c>
      <c r="CU86" s="112">
        <v>269.0</v>
      </c>
      <c r="CV86" s="112">
        <v>353.0</v>
      </c>
      <c r="CW86" s="112">
        <v>437.0</v>
      </c>
      <c r="CX86" s="112" t="s">
        <v>112</v>
      </c>
      <c r="CY86" s="112">
        <v>5.0</v>
      </c>
      <c r="CZ86" s="112">
        <v>15.0</v>
      </c>
      <c r="DA86" s="112">
        <v>26.0</v>
      </c>
      <c r="DB86" s="112">
        <v>37.0</v>
      </c>
      <c r="DC86" s="112">
        <v>48.0</v>
      </c>
      <c r="DD86" s="112">
        <v>59.0</v>
      </c>
      <c r="DE86" s="112" t="s">
        <v>116</v>
      </c>
      <c r="DF86" s="112" t="s">
        <v>2312</v>
      </c>
      <c r="DG86" s="112" t="s">
        <v>2313</v>
      </c>
      <c r="DH86" s="112" t="s">
        <v>2314</v>
      </c>
      <c r="DI86" s="112" t="s">
        <v>2315</v>
      </c>
      <c r="DJ86" s="112" t="s">
        <v>2316</v>
      </c>
      <c r="DK86" s="112"/>
      <c r="DL86" s="113" t="s">
        <v>2317</v>
      </c>
      <c r="DM86" s="114" t="s">
        <v>525</v>
      </c>
      <c r="DN86" s="114">
        <v>3.0</v>
      </c>
      <c r="DO86" s="114">
        <v>2.0</v>
      </c>
      <c r="DP86" s="114" t="s">
        <v>347</v>
      </c>
      <c r="DQ86" s="115" t="s">
        <v>2318</v>
      </c>
      <c r="DR86" s="124" t="s">
        <v>206</v>
      </c>
      <c r="DS86" s="124" t="s">
        <v>384</v>
      </c>
      <c r="DT86" s="124" t="s">
        <v>383</v>
      </c>
      <c r="DU86" s="148" t="s">
        <v>423</v>
      </c>
      <c r="DV86" s="148" t="s">
        <v>424</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2319</v>
      </c>
      <c r="B87" s="69" t="s">
        <v>386</v>
      </c>
      <c r="C87" s="80" t="s">
        <v>2320</v>
      </c>
      <c r="D87" s="81" t="s">
        <v>2321</v>
      </c>
      <c r="E87" s="82" t="s">
        <v>179</v>
      </c>
      <c r="F87" s="82" t="s">
        <v>2322</v>
      </c>
      <c r="G87" s="82" t="s">
        <v>2323</v>
      </c>
      <c r="H87" s="82" t="s">
        <v>2324</v>
      </c>
      <c r="I87" s="82" t="s">
        <v>2325</v>
      </c>
      <c r="J87" s="83"/>
      <c r="K87" s="84"/>
      <c r="L87" s="84"/>
      <c r="M87" s="85"/>
      <c r="N87" s="85" t="s">
        <v>184</v>
      </c>
      <c r="O87" s="84"/>
      <c r="P87" s="84"/>
      <c r="Q87" s="86"/>
      <c r="R87" s="85"/>
      <c r="S87" s="85" t="s">
        <v>184</v>
      </c>
      <c r="T87" s="85"/>
      <c r="U87" s="85"/>
      <c r="V87" s="142" t="s">
        <v>184</v>
      </c>
      <c r="W87" s="87"/>
      <c r="X87" s="88" t="s">
        <v>1113</v>
      </c>
      <c r="Y87" s="89" t="s">
        <v>272</v>
      </c>
      <c r="Z87" s="89" t="s">
        <v>1663</v>
      </c>
      <c r="AA87" s="90"/>
      <c r="AB87" s="91" t="s">
        <v>1114</v>
      </c>
      <c r="AC87" s="92" t="s">
        <v>916</v>
      </c>
      <c r="AD87" s="93" t="s">
        <v>1115</v>
      </c>
      <c r="AE87" s="92" t="s">
        <v>913</v>
      </c>
      <c r="AF87" s="92" t="s">
        <v>662</v>
      </c>
      <c r="AG87" s="143" t="s">
        <v>2326</v>
      </c>
      <c r="AH87" s="92" t="s">
        <v>194</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2327</v>
      </c>
      <c r="BE87" s="101" t="s">
        <v>465</v>
      </c>
      <c r="BF87" s="102" t="s">
        <v>2328</v>
      </c>
      <c r="BG87" s="101" t="s">
        <v>1965</v>
      </c>
      <c r="BH87" s="101" t="s">
        <v>399</v>
      </c>
      <c r="BI87" s="145" t="s">
        <v>2329</v>
      </c>
      <c r="BJ87" s="101" t="s">
        <v>405</v>
      </c>
      <c r="BK87" s="165">
        <v>3449.0</v>
      </c>
      <c r="BL87" s="165">
        <v>278.0</v>
      </c>
      <c r="BM87" s="165">
        <v>506.0</v>
      </c>
      <c r="BN87" s="165">
        <v>276.0</v>
      </c>
      <c r="BO87" s="165">
        <v>281.0</v>
      </c>
      <c r="BP87" s="165">
        <v>149.0</v>
      </c>
      <c r="BQ87" s="83"/>
      <c r="BR87" s="104">
        <v>10.0</v>
      </c>
      <c r="BS87" s="104">
        <v>25.0</v>
      </c>
      <c r="BT87" s="104">
        <v>35.0</v>
      </c>
      <c r="BU87" s="104">
        <v>25.0</v>
      </c>
      <c r="BV87" s="105" t="s">
        <v>2330</v>
      </c>
      <c r="BW87" s="83"/>
      <c r="BX87" s="106" t="s">
        <v>373</v>
      </c>
      <c r="BY87" s="106" t="s">
        <v>201</v>
      </c>
      <c r="BZ87" s="106" t="s">
        <v>1120</v>
      </c>
      <c r="CA87" s="106" t="s">
        <v>179</v>
      </c>
      <c r="CB87" s="106" t="s">
        <v>2331</v>
      </c>
      <c r="CC87" s="106" t="s">
        <v>179</v>
      </c>
      <c r="CD87" s="122" t="s">
        <v>2332</v>
      </c>
      <c r="CE87" s="123" t="s">
        <v>2333</v>
      </c>
      <c r="CF87" s="123" t="s">
        <v>2334</v>
      </c>
      <c r="CG87" s="109" t="s">
        <v>478</v>
      </c>
      <c r="CH87" s="109" t="s">
        <v>303</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2335</v>
      </c>
      <c r="DM87" s="114" t="s">
        <v>2336</v>
      </c>
      <c r="DN87" s="114">
        <v>5.0</v>
      </c>
      <c r="DO87" s="114" t="s">
        <v>273</v>
      </c>
      <c r="DP87" s="114">
        <v>5.0</v>
      </c>
      <c r="DQ87" s="115" t="s">
        <v>2337</v>
      </c>
      <c r="DR87" s="116" t="s">
        <v>248</v>
      </c>
      <c r="DS87" s="116" t="s">
        <v>249</v>
      </c>
      <c r="DT87" s="116" t="s">
        <v>275</v>
      </c>
      <c r="DU87" s="116" t="s">
        <v>250</v>
      </c>
      <c r="DV87" s="116" t="s">
        <v>251</v>
      </c>
      <c r="DW87" s="116"/>
      <c r="DX87" s="116"/>
      <c r="DY87" s="117"/>
      <c r="DZ87" s="118"/>
      <c r="EA87" s="119" t="str">
        <f t="array" ref="EA87">if(ISBLANK(X87),,(XLOOKUP(X87,Classes!A:A,Classes!A:A,CONCAT("ERROR-Class: ",X87))))</f>
        <v>Battle Angel</v>
      </c>
      <c r="EB87" s="149" t="s">
        <v>493</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1940</v>
      </c>
      <c r="B88" s="169" t="s">
        <v>212</v>
      </c>
      <c r="C88" s="170" t="s">
        <v>2338</v>
      </c>
      <c r="D88" s="171" t="s">
        <v>2339</v>
      </c>
      <c r="E88" s="172" t="s">
        <v>179</v>
      </c>
      <c r="F88" s="172" t="s">
        <v>179</v>
      </c>
      <c r="G88" s="172" t="s">
        <v>2340</v>
      </c>
      <c r="H88" s="172" t="s">
        <v>2341</v>
      </c>
      <c r="I88" s="172" t="s">
        <v>2342</v>
      </c>
      <c r="J88" s="83"/>
      <c r="K88" s="173"/>
      <c r="L88" s="174"/>
      <c r="M88" s="173"/>
      <c r="N88" s="174"/>
      <c r="O88" s="173"/>
      <c r="P88" s="174" t="s">
        <v>184</v>
      </c>
      <c r="Q88" s="203"/>
      <c r="R88" s="174"/>
      <c r="S88" s="174" t="s">
        <v>184</v>
      </c>
      <c r="T88" s="174"/>
      <c r="U88" s="174"/>
      <c r="V88" s="176"/>
      <c r="W88" s="87"/>
      <c r="X88" s="152" t="s">
        <v>2343</v>
      </c>
      <c r="Y88" s="177" t="s">
        <v>2259</v>
      </c>
      <c r="Z88" s="178" t="s">
        <v>2344</v>
      </c>
      <c r="AA88" s="90"/>
      <c r="AB88" s="179" t="s">
        <v>2345</v>
      </c>
      <c r="AC88" s="180" t="s">
        <v>1294</v>
      </c>
      <c r="AD88" s="181" t="s">
        <v>2346</v>
      </c>
      <c r="AE88" s="180" t="s">
        <v>398</v>
      </c>
      <c r="AF88" s="180" t="s">
        <v>2347</v>
      </c>
      <c r="AG88" s="182" t="s">
        <v>2348</v>
      </c>
      <c r="AH88" s="180" t="s">
        <v>769</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1641</v>
      </c>
      <c r="BE88" s="183" t="s">
        <v>283</v>
      </c>
      <c r="BF88" s="189" t="s">
        <v>2349</v>
      </c>
      <c r="BG88" s="183" t="s">
        <v>920</v>
      </c>
      <c r="BH88" s="183" t="s">
        <v>229</v>
      </c>
      <c r="BI88" s="190" t="s">
        <v>892</v>
      </c>
      <c r="BJ88" s="183" t="s">
        <v>1766</v>
      </c>
      <c r="BK88" s="191"/>
      <c r="BL88" s="191"/>
      <c r="BM88" s="191"/>
      <c r="BN88" s="191"/>
      <c r="BO88" s="191"/>
      <c r="BP88" s="191"/>
      <c r="BQ88" s="83"/>
      <c r="BR88" s="192">
        <v>20.0</v>
      </c>
      <c r="BS88" s="192">
        <v>35.0</v>
      </c>
      <c r="BT88" s="192">
        <v>20.0</v>
      </c>
      <c r="BU88" s="192">
        <v>25.0</v>
      </c>
      <c r="BV88" s="105" t="s">
        <v>2350</v>
      </c>
      <c r="BW88" s="83"/>
      <c r="BX88" s="106" t="s">
        <v>200</v>
      </c>
      <c r="BY88" s="134" t="s">
        <v>2351</v>
      </c>
      <c r="BZ88" s="134" t="s">
        <v>2352</v>
      </c>
      <c r="CA88" s="134" t="s">
        <v>2353</v>
      </c>
      <c r="CB88" s="134" t="s">
        <v>2354</v>
      </c>
      <c r="CC88" s="134" t="s">
        <v>2355</v>
      </c>
      <c r="CD88" s="204" t="s">
        <v>2356</v>
      </c>
      <c r="CE88" s="136" t="s">
        <v>2357</v>
      </c>
      <c r="CF88" s="136" t="s">
        <v>2358</v>
      </c>
      <c r="CG88" s="137" t="s">
        <v>302</v>
      </c>
      <c r="CH88" s="137" t="s">
        <v>243</v>
      </c>
      <c r="CI88" s="138"/>
      <c r="CJ88" s="83"/>
      <c r="CK88" s="111" t="s">
        <v>2359</v>
      </c>
      <c r="CL88" s="112" t="s">
        <v>337</v>
      </c>
      <c r="CM88" s="112" t="s">
        <v>249</v>
      </c>
      <c r="CN88" s="112" t="s">
        <v>339</v>
      </c>
      <c r="CO88" s="112" t="s">
        <v>282</v>
      </c>
      <c r="CP88" s="112"/>
      <c r="CQ88" s="112"/>
      <c r="CR88" s="112">
        <v>25.0</v>
      </c>
      <c r="CS88" s="112">
        <v>101.0</v>
      </c>
      <c r="CT88" s="112">
        <v>185.0</v>
      </c>
      <c r="CU88" s="112">
        <v>269.0</v>
      </c>
      <c r="CV88" s="112">
        <v>353.0</v>
      </c>
      <c r="CW88" s="112">
        <v>437.0</v>
      </c>
      <c r="CX88" s="112" t="s">
        <v>112</v>
      </c>
      <c r="CY88" s="112">
        <v>9.0</v>
      </c>
      <c r="CZ88" s="112">
        <v>27.0</v>
      </c>
      <c r="DA88" s="112">
        <v>47.0</v>
      </c>
      <c r="DB88" s="112">
        <v>67.0</v>
      </c>
      <c r="DC88" s="112">
        <v>87.0</v>
      </c>
      <c r="DD88" s="112">
        <v>107.0</v>
      </c>
      <c r="DE88" s="112" t="s">
        <v>114</v>
      </c>
      <c r="DF88" s="112" t="s">
        <v>2360</v>
      </c>
      <c r="DG88" s="112" t="s">
        <v>2361</v>
      </c>
      <c r="DH88" s="112" t="s">
        <v>2362</v>
      </c>
      <c r="DI88" s="112" t="s">
        <v>2363</v>
      </c>
      <c r="DJ88" s="112" t="s">
        <v>2364</v>
      </c>
      <c r="DK88" s="112"/>
      <c r="DL88" s="113" t="s">
        <v>2365</v>
      </c>
      <c r="DM88" s="114" t="s">
        <v>590</v>
      </c>
      <c r="DN88" s="114">
        <v>5.0</v>
      </c>
      <c r="DO88" s="114">
        <v>5.0</v>
      </c>
      <c r="DP88" s="114" t="s">
        <v>1625</v>
      </c>
      <c r="DQ88" s="115" t="s">
        <v>2366</v>
      </c>
      <c r="DR88" s="124" t="s">
        <v>248</v>
      </c>
      <c r="DS88" s="124" t="s">
        <v>249</v>
      </c>
      <c r="DT88" s="124" t="s">
        <v>275</v>
      </c>
      <c r="DU88" s="124" t="s">
        <v>350</v>
      </c>
      <c r="DV88" s="124" t="s">
        <v>351</v>
      </c>
      <c r="DW88" s="148" t="s">
        <v>2367</v>
      </c>
      <c r="DX88" s="148" t="s">
        <v>2368</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2369</v>
      </c>
      <c r="B89" s="155" t="s">
        <v>212</v>
      </c>
      <c r="C89" s="80" t="s">
        <v>2370</v>
      </c>
      <c r="D89" s="81" t="s">
        <v>2371</v>
      </c>
      <c r="E89" s="82" t="s">
        <v>179</v>
      </c>
      <c r="F89" s="82" t="s">
        <v>179</v>
      </c>
      <c r="G89" s="82" t="s">
        <v>2372</v>
      </c>
      <c r="H89" s="82" t="s">
        <v>2373</v>
      </c>
      <c r="I89" s="82" t="s">
        <v>2374</v>
      </c>
      <c r="J89" s="83"/>
      <c r="K89" s="84"/>
      <c r="L89" s="84"/>
      <c r="M89" s="84"/>
      <c r="N89" s="84"/>
      <c r="O89" s="85"/>
      <c r="P89" s="85" t="s">
        <v>184</v>
      </c>
      <c r="Q89" s="86"/>
      <c r="R89" s="85"/>
      <c r="S89" s="85" t="s">
        <v>184</v>
      </c>
      <c r="T89" s="85"/>
      <c r="U89" s="85"/>
      <c r="V89" s="142" t="s">
        <v>184</v>
      </c>
      <c r="W89" s="87"/>
      <c r="X89" s="88" t="s">
        <v>2375</v>
      </c>
      <c r="Y89" s="89" t="s">
        <v>228</v>
      </c>
      <c r="Z89" s="153" t="s">
        <v>2376</v>
      </c>
      <c r="AA89" s="90"/>
      <c r="AB89" s="91" t="s">
        <v>2377</v>
      </c>
      <c r="AC89" s="143" t="s">
        <v>2378</v>
      </c>
      <c r="AD89" s="93" t="s">
        <v>2379</v>
      </c>
      <c r="AE89" s="92" t="s">
        <v>395</v>
      </c>
      <c r="AF89" s="92" t="s">
        <v>438</v>
      </c>
      <c r="AG89" s="92" t="s">
        <v>1288</v>
      </c>
      <c r="AH89" s="92" t="s">
        <v>295</v>
      </c>
      <c r="AI89" s="94"/>
      <c r="AJ89" s="94"/>
      <c r="AK89" s="94"/>
      <c r="AL89" s="94"/>
      <c r="AM89" s="94"/>
      <c r="AN89" s="94"/>
      <c r="AO89" s="95"/>
      <c r="AP89" s="96"/>
      <c r="AQ89" s="97"/>
      <c r="AR89" s="98"/>
      <c r="AS89" s="97"/>
      <c r="AT89" s="97"/>
      <c r="AU89" s="97"/>
      <c r="AV89" s="97"/>
      <c r="AW89" s="94"/>
      <c r="AX89" s="94"/>
      <c r="AY89" s="94"/>
      <c r="AZ89" s="94"/>
      <c r="BA89" s="94"/>
      <c r="BB89" s="94"/>
      <c r="BC89" s="99"/>
      <c r="BD89" s="100" t="s">
        <v>2380</v>
      </c>
      <c r="BE89" s="101" t="s">
        <v>318</v>
      </c>
      <c r="BF89" s="102" t="s">
        <v>2381</v>
      </c>
      <c r="BG89" s="101" t="s">
        <v>609</v>
      </c>
      <c r="BH89" s="101" t="s">
        <v>224</v>
      </c>
      <c r="BI89" s="145" t="s">
        <v>2382</v>
      </c>
      <c r="BJ89" s="101" t="s">
        <v>470</v>
      </c>
      <c r="BK89" s="103"/>
      <c r="BL89" s="103"/>
      <c r="BM89" s="103"/>
      <c r="BN89" s="103"/>
      <c r="BO89" s="103"/>
      <c r="BP89" s="103"/>
      <c r="BQ89" s="83"/>
      <c r="BR89" s="104">
        <v>20.0</v>
      </c>
      <c r="BS89" s="104">
        <v>35.0</v>
      </c>
      <c r="BT89" s="104">
        <v>15.0</v>
      </c>
      <c r="BU89" s="104">
        <v>30.0</v>
      </c>
      <c r="BV89" s="105" t="s">
        <v>2383</v>
      </c>
      <c r="BW89" s="83"/>
      <c r="BX89" s="106" t="s">
        <v>200</v>
      </c>
      <c r="BY89" s="106" t="s">
        <v>201</v>
      </c>
      <c r="BZ89" s="106" t="s">
        <v>2384</v>
      </c>
      <c r="CA89" s="106" t="s">
        <v>179</v>
      </c>
      <c r="CB89" s="106" t="s">
        <v>2385</v>
      </c>
      <c r="CC89" s="106" t="s">
        <v>179</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2386</v>
      </c>
      <c r="DM89" s="114" t="s">
        <v>590</v>
      </c>
      <c r="DN89" s="114">
        <v>5.0</v>
      </c>
      <c r="DO89" s="114" t="s">
        <v>273</v>
      </c>
      <c r="DP89" s="114">
        <v>4.0</v>
      </c>
      <c r="DQ89" s="115" t="s">
        <v>2387</v>
      </c>
      <c r="DR89" s="116" t="s">
        <v>248</v>
      </c>
      <c r="DS89" s="116" t="s">
        <v>249</v>
      </c>
      <c r="DT89" s="116" t="s">
        <v>275</v>
      </c>
      <c r="DU89" s="116" t="s">
        <v>250</v>
      </c>
      <c r="DV89" s="116" t="s">
        <v>251</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2388</v>
      </c>
      <c r="B90" s="69" t="s">
        <v>176</v>
      </c>
      <c r="C90" s="80" t="s">
        <v>2389</v>
      </c>
      <c r="D90" s="81" t="s">
        <v>2390</v>
      </c>
      <c r="E90" s="82" t="s">
        <v>179</v>
      </c>
      <c r="F90" s="82" t="s">
        <v>2391</v>
      </c>
      <c r="G90" s="82" t="s">
        <v>2392</v>
      </c>
      <c r="H90" s="82" t="s">
        <v>2393</v>
      </c>
      <c r="I90" s="82" t="s">
        <v>2394</v>
      </c>
      <c r="J90" s="83"/>
      <c r="K90" s="84"/>
      <c r="L90" s="84"/>
      <c r="M90" s="84"/>
      <c r="N90" s="84"/>
      <c r="O90" s="85" t="s">
        <v>184</v>
      </c>
      <c r="P90" s="84"/>
      <c r="Q90" s="86"/>
      <c r="R90" s="85" t="s">
        <v>184</v>
      </c>
      <c r="S90" s="85"/>
      <c r="T90" s="85"/>
      <c r="U90" s="85"/>
      <c r="V90" s="142"/>
      <c r="W90" s="87"/>
      <c r="X90" s="88" t="s">
        <v>848</v>
      </c>
      <c r="Y90" s="89" t="s">
        <v>850</v>
      </c>
      <c r="Z90" s="89" t="s">
        <v>641</v>
      </c>
      <c r="AA90" s="90"/>
      <c r="AB90" s="91" t="s">
        <v>1061</v>
      </c>
      <c r="AC90" s="92" t="s">
        <v>638</v>
      </c>
      <c r="AD90" s="93"/>
      <c r="AE90" s="92"/>
      <c r="AF90" s="92"/>
      <c r="AG90" s="92"/>
      <c r="AH90" s="92"/>
      <c r="AI90" s="94"/>
      <c r="AJ90" s="94"/>
      <c r="AK90" s="94"/>
      <c r="AL90" s="94"/>
      <c r="AM90" s="94"/>
      <c r="AN90" s="94"/>
      <c r="AO90" s="95"/>
      <c r="AP90" s="96" t="s">
        <v>547</v>
      </c>
      <c r="AQ90" s="97" t="s">
        <v>432</v>
      </c>
      <c r="AR90" s="98" t="s">
        <v>1405</v>
      </c>
      <c r="AS90" s="97" t="s">
        <v>580</v>
      </c>
      <c r="AT90" s="97" t="s">
        <v>366</v>
      </c>
      <c r="AU90" s="97" t="s">
        <v>1063</v>
      </c>
      <c r="AV90" s="97" t="s">
        <v>545</v>
      </c>
      <c r="AW90" s="94">
        <v>2893.0</v>
      </c>
      <c r="AX90" s="94">
        <v>421.0</v>
      </c>
      <c r="AY90" s="94">
        <v>180.0</v>
      </c>
      <c r="AZ90" s="94">
        <v>202.0</v>
      </c>
      <c r="BA90" s="94">
        <v>178.0</v>
      </c>
      <c r="BB90" s="94">
        <v>104.0</v>
      </c>
      <c r="BC90" s="99"/>
      <c r="BD90" s="100" t="s">
        <v>1273</v>
      </c>
      <c r="BE90" s="101" t="s">
        <v>408</v>
      </c>
      <c r="BF90" s="102"/>
      <c r="BG90" s="101"/>
      <c r="BH90" s="101"/>
      <c r="BI90" s="101"/>
      <c r="BJ90" s="101"/>
      <c r="BK90" s="103"/>
      <c r="BL90" s="103"/>
      <c r="BM90" s="103"/>
      <c r="BN90" s="103"/>
      <c r="BO90" s="103"/>
      <c r="BP90" s="103"/>
      <c r="BQ90" s="83"/>
      <c r="BR90" s="104">
        <v>10.0</v>
      </c>
      <c r="BS90" s="104">
        <v>35.0</v>
      </c>
      <c r="BT90" s="104">
        <v>35.0</v>
      </c>
      <c r="BU90" s="104">
        <v>10.0</v>
      </c>
      <c r="BV90" s="105" t="s">
        <v>2395</v>
      </c>
      <c r="BW90" s="83"/>
      <c r="BX90" s="106" t="s">
        <v>373</v>
      </c>
      <c r="BY90" s="106" t="s">
        <v>201</v>
      </c>
      <c r="BZ90" s="106" t="s">
        <v>1769</v>
      </c>
      <c r="CA90" s="106" t="s">
        <v>671</v>
      </c>
      <c r="CB90" s="106" t="s">
        <v>2396</v>
      </c>
      <c r="CC90" s="106" t="s">
        <v>949</v>
      </c>
      <c r="CD90" s="122" t="s">
        <v>2397</v>
      </c>
      <c r="CE90" s="108"/>
      <c r="CF90" s="108"/>
      <c r="CG90" s="109" t="s">
        <v>379</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206</v>
      </c>
      <c r="DS90" s="124" t="s">
        <v>383</v>
      </c>
      <c r="DT90" s="124" t="s">
        <v>208</v>
      </c>
      <c r="DU90" s="124" t="s">
        <v>209</v>
      </c>
      <c r="DV90" s="124" t="s">
        <v>210</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1741</v>
      </c>
      <c r="B91" s="69" t="s">
        <v>212</v>
      </c>
      <c r="C91" s="80" t="s">
        <v>2398</v>
      </c>
      <c r="D91" s="81" t="s">
        <v>2399</v>
      </c>
      <c r="E91" s="82" t="s">
        <v>179</v>
      </c>
      <c r="F91" s="82" t="s">
        <v>179</v>
      </c>
      <c r="G91" s="82" t="s">
        <v>2400</v>
      </c>
      <c r="H91" s="82" t="s">
        <v>2401</v>
      </c>
      <c r="I91" s="82" t="s">
        <v>2402</v>
      </c>
      <c r="J91" s="83"/>
      <c r="K91" s="85" t="s">
        <v>184</v>
      </c>
      <c r="L91" s="84"/>
      <c r="M91" s="84"/>
      <c r="N91" s="85"/>
      <c r="O91" s="84"/>
      <c r="P91" s="84"/>
      <c r="Q91" s="142"/>
      <c r="R91" s="85"/>
      <c r="S91" s="85" t="s">
        <v>184</v>
      </c>
      <c r="T91" s="85" t="s">
        <v>184</v>
      </c>
      <c r="U91" s="85"/>
      <c r="V91" s="142"/>
      <c r="W91" s="87"/>
      <c r="X91" s="88" t="s">
        <v>282</v>
      </c>
      <c r="Y91" s="89" t="s">
        <v>228</v>
      </c>
      <c r="Z91" s="89" t="s">
        <v>468</v>
      </c>
      <c r="AA91" s="90"/>
      <c r="AB91" s="91" t="s">
        <v>578</v>
      </c>
      <c r="AC91" s="92" t="s">
        <v>818</v>
      </c>
      <c r="AD91" s="93" t="s">
        <v>224</v>
      </c>
      <c r="AE91" s="92" t="s">
        <v>398</v>
      </c>
      <c r="AF91" s="92" t="s">
        <v>224</v>
      </c>
      <c r="AG91" s="92" t="s">
        <v>1734</v>
      </c>
      <c r="AH91" s="92" t="s">
        <v>231</v>
      </c>
      <c r="AI91" s="94">
        <v>2958.0</v>
      </c>
      <c r="AJ91" s="94">
        <v>233.0</v>
      </c>
      <c r="AK91" s="94">
        <v>509.0</v>
      </c>
      <c r="AL91" s="94">
        <v>207.0</v>
      </c>
      <c r="AM91" s="94">
        <v>389.0</v>
      </c>
      <c r="AN91" s="94">
        <v>102.0</v>
      </c>
      <c r="AO91" s="95"/>
      <c r="AP91" s="96" t="s">
        <v>2403</v>
      </c>
      <c r="AQ91" s="144" t="s">
        <v>2404</v>
      </c>
      <c r="AR91" s="98" t="s">
        <v>2405</v>
      </c>
      <c r="AS91" s="97" t="s">
        <v>223</v>
      </c>
      <c r="AT91" s="97" t="s">
        <v>219</v>
      </c>
      <c r="AU91" s="144" t="s">
        <v>2406</v>
      </c>
      <c r="AV91" s="97" t="s">
        <v>470</v>
      </c>
      <c r="AW91" s="94">
        <v>2958.0</v>
      </c>
      <c r="AX91" s="94">
        <v>280.0</v>
      </c>
      <c r="AY91" s="94">
        <v>509.0</v>
      </c>
      <c r="AZ91" s="94">
        <v>207.0</v>
      </c>
      <c r="BA91" s="94">
        <v>368.0</v>
      </c>
      <c r="BB91" s="94">
        <v>102.0</v>
      </c>
      <c r="BC91" s="99"/>
      <c r="BD91" s="100" t="s">
        <v>257</v>
      </c>
      <c r="BE91" s="101" t="s">
        <v>263</v>
      </c>
      <c r="BF91" s="102"/>
      <c r="BG91" s="101"/>
      <c r="BH91" s="101"/>
      <c r="BI91" s="101"/>
      <c r="BJ91" s="101"/>
      <c r="BK91" s="103"/>
      <c r="BL91" s="103"/>
      <c r="BM91" s="103"/>
      <c r="BN91" s="103"/>
      <c r="BO91" s="103"/>
      <c r="BP91" s="103"/>
      <c r="BQ91" s="83"/>
      <c r="BR91" s="104">
        <v>25.0</v>
      </c>
      <c r="BS91" s="104">
        <v>15.0</v>
      </c>
      <c r="BT91" s="104">
        <v>20.0</v>
      </c>
      <c r="BU91" s="104">
        <v>40.0</v>
      </c>
      <c r="BV91" s="105" t="s">
        <v>2407</v>
      </c>
      <c r="BW91" s="83"/>
      <c r="BX91" s="106" t="s">
        <v>233</v>
      </c>
      <c r="BY91" s="106" t="s">
        <v>2408</v>
      </c>
      <c r="BZ91" s="106" t="s">
        <v>2409</v>
      </c>
      <c r="CA91" s="106" t="s">
        <v>2410</v>
      </c>
      <c r="CB91" s="106" t="s">
        <v>1172</v>
      </c>
      <c r="CC91" s="106" t="s">
        <v>411</v>
      </c>
      <c r="CD91" s="122" t="s">
        <v>2411</v>
      </c>
      <c r="CE91" s="123" t="s">
        <v>2412</v>
      </c>
      <c r="CF91" s="123" t="s">
        <v>2413</v>
      </c>
      <c r="CG91" s="109" t="s">
        <v>302</v>
      </c>
      <c r="CH91" s="109" t="s">
        <v>243</v>
      </c>
      <c r="CI91" s="109"/>
      <c r="CJ91" s="83"/>
      <c r="CK91" s="111" t="s">
        <v>2414</v>
      </c>
      <c r="CL91" s="112" t="s">
        <v>415</v>
      </c>
      <c r="CM91" s="112" t="s">
        <v>675</v>
      </c>
      <c r="CN91" s="112" t="s">
        <v>246</v>
      </c>
      <c r="CO91" s="112"/>
      <c r="CP91" s="112"/>
      <c r="CQ91" s="112"/>
      <c r="CR91" s="112">
        <v>6.0</v>
      </c>
      <c r="CS91" s="112">
        <v>19.0</v>
      </c>
      <c r="CT91" s="112">
        <v>33.0</v>
      </c>
      <c r="CU91" s="112">
        <v>47.0</v>
      </c>
      <c r="CV91" s="112">
        <v>61.0</v>
      </c>
      <c r="CW91" s="112">
        <v>75.0</v>
      </c>
      <c r="CX91" s="112" t="s">
        <v>114</v>
      </c>
      <c r="CY91" s="112">
        <v>4.0</v>
      </c>
      <c r="CZ91" s="112">
        <v>11.0</v>
      </c>
      <c r="DA91" s="112">
        <v>19.0</v>
      </c>
      <c r="DB91" s="112">
        <v>27.0</v>
      </c>
      <c r="DC91" s="112">
        <v>35.0</v>
      </c>
      <c r="DD91" s="112">
        <v>43.0</v>
      </c>
      <c r="DE91" s="112" t="s">
        <v>116</v>
      </c>
      <c r="DF91" s="112" t="s">
        <v>2415</v>
      </c>
      <c r="DG91" s="112" t="s">
        <v>2416</v>
      </c>
      <c r="DH91" s="112" t="s">
        <v>2417</v>
      </c>
      <c r="DI91" s="112" t="s">
        <v>2418</v>
      </c>
      <c r="DJ91" s="112" t="s">
        <v>2419</v>
      </c>
      <c r="DK91" s="112"/>
      <c r="DL91" s="113" t="s">
        <v>2420</v>
      </c>
      <c r="DM91" s="114" t="s">
        <v>1238</v>
      </c>
      <c r="DN91" s="114">
        <v>3.0</v>
      </c>
      <c r="DO91" s="114" t="s">
        <v>273</v>
      </c>
      <c r="DP91" s="114">
        <v>5.0</v>
      </c>
      <c r="DQ91" s="115" t="s">
        <v>2421</v>
      </c>
      <c r="DR91" s="116" t="s">
        <v>248</v>
      </c>
      <c r="DS91" s="116" t="s">
        <v>249</v>
      </c>
      <c r="DT91" s="116" t="s">
        <v>275</v>
      </c>
      <c r="DU91" s="116" t="s">
        <v>250</v>
      </c>
      <c r="DV91" s="116" t="s">
        <v>251</v>
      </c>
      <c r="DW91" s="139" t="s">
        <v>2422</v>
      </c>
      <c r="DX91" s="139" t="s">
        <v>2423</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2424</v>
      </c>
      <c r="B92" s="69" t="s">
        <v>212</v>
      </c>
      <c r="C92" s="80" t="s">
        <v>2425</v>
      </c>
      <c r="D92" s="81" t="s">
        <v>2426</v>
      </c>
      <c r="E92" s="82" t="s">
        <v>179</v>
      </c>
      <c r="F92" s="82" t="s">
        <v>179</v>
      </c>
      <c r="G92" s="82" t="s">
        <v>2427</v>
      </c>
      <c r="H92" s="82" t="s">
        <v>2428</v>
      </c>
      <c r="I92" s="82" t="s">
        <v>2429</v>
      </c>
      <c r="J92" s="83"/>
      <c r="K92" s="84"/>
      <c r="L92" s="84"/>
      <c r="M92" s="84"/>
      <c r="N92" s="85" t="s">
        <v>184</v>
      </c>
      <c r="O92" s="84"/>
      <c r="P92" s="84"/>
      <c r="Q92" s="142" t="s">
        <v>184</v>
      </c>
      <c r="R92" s="85"/>
      <c r="S92" s="85"/>
      <c r="T92" s="85"/>
      <c r="U92" s="85"/>
      <c r="V92" s="142"/>
      <c r="W92" s="87"/>
      <c r="X92" s="88" t="s">
        <v>282</v>
      </c>
      <c r="Y92" s="89" t="s">
        <v>289</v>
      </c>
      <c r="Z92" s="89" t="s">
        <v>818</v>
      </c>
      <c r="AA92" s="90"/>
      <c r="AB92" s="91" t="s">
        <v>257</v>
      </c>
      <c r="AC92" s="92" t="s">
        <v>283</v>
      </c>
      <c r="AD92" s="93" t="s">
        <v>258</v>
      </c>
      <c r="AE92" s="92" t="s">
        <v>579</v>
      </c>
      <c r="AF92" s="92" t="s">
        <v>219</v>
      </c>
      <c r="AG92" s="92" t="s">
        <v>259</v>
      </c>
      <c r="AH92" s="92" t="s">
        <v>320</v>
      </c>
      <c r="AI92" s="94">
        <v>3255.0</v>
      </c>
      <c r="AJ92" s="94">
        <v>287.0</v>
      </c>
      <c r="AK92" s="94">
        <v>483.0</v>
      </c>
      <c r="AL92" s="94">
        <v>244.0</v>
      </c>
      <c r="AM92" s="94">
        <v>373.0</v>
      </c>
      <c r="AN92" s="94">
        <v>94.0</v>
      </c>
      <c r="AO92" s="95"/>
      <c r="AP92" s="96" t="s">
        <v>578</v>
      </c>
      <c r="AQ92" s="97" t="s">
        <v>1965</v>
      </c>
      <c r="AR92" s="98" t="s">
        <v>2430</v>
      </c>
      <c r="AS92" s="97" t="s">
        <v>1582</v>
      </c>
      <c r="AT92" s="97" t="s">
        <v>224</v>
      </c>
      <c r="AU92" s="97" t="s">
        <v>230</v>
      </c>
      <c r="AV92" s="97" t="s">
        <v>231</v>
      </c>
      <c r="AW92" s="94">
        <v>3105.0</v>
      </c>
      <c r="AX92" s="94">
        <v>239.0</v>
      </c>
      <c r="AY92" s="94">
        <v>511.0</v>
      </c>
      <c r="AZ92" s="94">
        <v>226.0</v>
      </c>
      <c r="BA92" s="94">
        <v>373.0</v>
      </c>
      <c r="BB92" s="94">
        <v>94.0</v>
      </c>
      <c r="BC92" s="99"/>
      <c r="BD92" s="100" t="s">
        <v>725</v>
      </c>
      <c r="BE92" s="101" t="s">
        <v>1004</v>
      </c>
      <c r="BF92" s="102"/>
      <c r="BG92" s="101"/>
      <c r="BH92" s="101"/>
      <c r="BI92" s="101"/>
      <c r="BJ92" s="101"/>
      <c r="BK92" s="103"/>
      <c r="BL92" s="103"/>
      <c r="BM92" s="103"/>
      <c r="BN92" s="103"/>
      <c r="BO92" s="103"/>
      <c r="BP92" s="103"/>
      <c r="BQ92" s="83"/>
      <c r="BR92" s="104">
        <v>10.0</v>
      </c>
      <c r="BS92" s="104">
        <v>40.0</v>
      </c>
      <c r="BT92" s="104">
        <v>10.0</v>
      </c>
      <c r="BU92" s="104">
        <v>40.0</v>
      </c>
      <c r="BV92" s="105" t="s">
        <v>2431</v>
      </c>
      <c r="BW92" s="83"/>
      <c r="BX92" s="106" t="s">
        <v>373</v>
      </c>
      <c r="BY92" s="106" t="s">
        <v>201</v>
      </c>
      <c r="BZ92" s="106" t="s">
        <v>948</v>
      </c>
      <c r="CA92" s="106" t="s">
        <v>949</v>
      </c>
      <c r="CB92" s="106" t="s">
        <v>2432</v>
      </c>
      <c r="CC92" s="106" t="s">
        <v>1374</v>
      </c>
      <c r="CD92" s="122" t="s">
        <v>2433</v>
      </c>
      <c r="CE92" s="123" t="s">
        <v>2434</v>
      </c>
      <c r="CF92" s="123" t="s">
        <v>2435</v>
      </c>
      <c r="CG92" s="109" t="s">
        <v>302</v>
      </c>
      <c r="CH92" s="109" t="s">
        <v>479</v>
      </c>
      <c r="CI92" s="109" t="s">
        <v>2436</v>
      </c>
      <c r="CJ92" s="83"/>
      <c r="CK92" s="111" t="s">
        <v>2437</v>
      </c>
      <c r="CL92" s="112" t="s">
        <v>515</v>
      </c>
      <c r="CM92" s="112" t="s">
        <v>675</v>
      </c>
      <c r="CN92" s="112" t="s">
        <v>282</v>
      </c>
      <c r="CO92" s="112" t="s">
        <v>482</v>
      </c>
      <c r="CP92" s="112"/>
      <c r="CQ92" s="112"/>
      <c r="CR92" s="112">
        <v>34.0</v>
      </c>
      <c r="CS92" s="112">
        <v>135.0</v>
      </c>
      <c r="CT92" s="112">
        <v>247.0</v>
      </c>
      <c r="CU92" s="112">
        <v>359.0</v>
      </c>
      <c r="CV92" s="112">
        <v>471.0</v>
      </c>
      <c r="CW92" s="112">
        <v>583.0</v>
      </c>
      <c r="CX92" s="112" t="s">
        <v>112</v>
      </c>
      <c r="CY92" s="112">
        <v>5.0</v>
      </c>
      <c r="CZ92" s="112">
        <v>14.0</v>
      </c>
      <c r="DA92" s="112">
        <v>24.0</v>
      </c>
      <c r="DB92" s="112">
        <v>34.0</v>
      </c>
      <c r="DC92" s="112">
        <v>44.0</v>
      </c>
      <c r="DD92" s="112">
        <v>54.0</v>
      </c>
      <c r="DE92" s="112" t="s">
        <v>115</v>
      </c>
      <c r="DF92" s="112" t="s">
        <v>2438</v>
      </c>
      <c r="DG92" s="112" t="s">
        <v>2439</v>
      </c>
      <c r="DH92" s="112" t="s">
        <v>2440</v>
      </c>
      <c r="DI92" s="112" t="s">
        <v>2441</v>
      </c>
      <c r="DJ92" s="112" t="s">
        <v>2442</v>
      </c>
      <c r="DK92" s="112"/>
      <c r="DL92" s="113" t="s">
        <v>2443</v>
      </c>
      <c r="DM92" s="114" t="s">
        <v>590</v>
      </c>
      <c r="DN92" s="114">
        <v>3.0</v>
      </c>
      <c r="DO92" s="114">
        <v>2.0</v>
      </c>
      <c r="DP92" s="114" t="s">
        <v>347</v>
      </c>
      <c r="DQ92" s="115" t="s">
        <v>2444</v>
      </c>
      <c r="DR92" s="124" t="s">
        <v>248</v>
      </c>
      <c r="DS92" s="124" t="s">
        <v>249</v>
      </c>
      <c r="DT92" s="124" t="s">
        <v>275</v>
      </c>
      <c r="DU92" s="124" t="s">
        <v>250</v>
      </c>
      <c r="DV92" s="124" t="s">
        <v>251</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208</v>
      </c>
      <c r="B93" s="69" t="s">
        <v>386</v>
      </c>
      <c r="C93" s="80" t="s">
        <v>2445</v>
      </c>
      <c r="D93" s="81" t="s">
        <v>2446</v>
      </c>
      <c r="E93" s="82" t="s">
        <v>179</v>
      </c>
      <c r="F93" s="82" t="s">
        <v>2391</v>
      </c>
      <c r="G93" s="82" t="s">
        <v>2392</v>
      </c>
      <c r="H93" s="82" t="s">
        <v>2393</v>
      </c>
      <c r="I93" s="82" t="s">
        <v>2394</v>
      </c>
      <c r="J93" s="83"/>
      <c r="K93" s="85"/>
      <c r="L93" s="85" t="s">
        <v>184</v>
      </c>
      <c r="M93" s="84"/>
      <c r="N93" s="84"/>
      <c r="O93" s="85" t="s">
        <v>535</v>
      </c>
      <c r="P93" s="85" t="s">
        <v>184</v>
      </c>
      <c r="Q93" s="86"/>
      <c r="R93" s="84"/>
      <c r="S93" s="84"/>
      <c r="T93" s="84"/>
      <c r="U93" s="84"/>
      <c r="V93" s="86"/>
      <c r="W93" s="87"/>
      <c r="X93" s="88" t="s">
        <v>536</v>
      </c>
      <c r="Y93" s="89" t="s">
        <v>768</v>
      </c>
      <c r="Z93" s="89" t="s">
        <v>690</v>
      </c>
      <c r="AA93" s="90"/>
      <c r="AB93" s="91" t="s">
        <v>547</v>
      </c>
      <c r="AC93" s="92" t="s">
        <v>696</v>
      </c>
      <c r="AD93" s="93" t="s">
        <v>852</v>
      </c>
      <c r="AE93" s="92" t="s">
        <v>695</v>
      </c>
      <c r="AF93" s="92" t="s">
        <v>196</v>
      </c>
      <c r="AG93" s="92" t="s">
        <v>1406</v>
      </c>
      <c r="AH93" s="92" t="s">
        <v>540</v>
      </c>
      <c r="AI93" s="94">
        <v>3895.0</v>
      </c>
      <c r="AJ93" s="94">
        <v>481.0</v>
      </c>
      <c r="AK93" s="94">
        <v>229.0</v>
      </c>
      <c r="AL93" s="94">
        <v>251.0</v>
      </c>
      <c r="AM93" s="94">
        <v>261.0</v>
      </c>
      <c r="AN93" s="94">
        <v>130.0</v>
      </c>
      <c r="AO93" s="95"/>
      <c r="AP93" s="96" t="s">
        <v>541</v>
      </c>
      <c r="AQ93" s="97" t="s">
        <v>2230</v>
      </c>
      <c r="AR93" s="98" t="s">
        <v>543</v>
      </c>
      <c r="AS93" s="144" t="s">
        <v>2447</v>
      </c>
      <c r="AT93" s="97" t="s">
        <v>545</v>
      </c>
      <c r="AU93" s="97" t="s">
        <v>1342</v>
      </c>
      <c r="AV93" s="97" t="s">
        <v>366</v>
      </c>
      <c r="AW93" s="94">
        <v>3629.0</v>
      </c>
      <c r="AX93" s="94">
        <v>507.0</v>
      </c>
      <c r="AY93" s="94">
        <v>229.0</v>
      </c>
      <c r="AZ93" s="94">
        <v>251.0</v>
      </c>
      <c r="BA93" s="94">
        <v>292.0</v>
      </c>
      <c r="BB93" s="94">
        <v>169.0</v>
      </c>
      <c r="BC93" s="99"/>
      <c r="BD93" s="100" t="s">
        <v>197</v>
      </c>
      <c r="BE93" s="101" t="s">
        <v>404</v>
      </c>
      <c r="BF93" s="102"/>
      <c r="BG93" s="101"/>
      <c r="BH93" s="101"/>
      <c r="BI93" s="101"/>
      <c r="BJ93" s="101"/>
      <c r="BK93" s="103"/>
      <c r="BL93" s="103"/>
      <c r="BM93" s="103"/>
      <c r="BN93" s="103"/>
      <c r="BO93" s="103"/>
      <c r="BP93" s="103"/>
      <c r="BQ93" s="83"/>
      <c r="BR93" s="104">
        <v>35.0</v>
      </c>
      <c r="BS93" s="104">
        <v>15.0</v>
      </c>
      <c r="BT93" s="104">
        <v>35.0</v>
      </c>
      <c r="BU93" s="104">
        <v>10.0</v>
      </c>
      <c r="BV93" s="105" t="s">
        <v>2448</v>
      </c>
      <c r="BW93" s="83"/>
      <c r="BX93" s="106" t="s">
        <v>233</v>
      </c>
      <c r="BY93" s="106" t="s">
        <v>201</v>
      </c>
      <c r="BZ93" s="106" t="s">
        <v>2449</v>
      </c>
      <c r="CA93" s="106" t="s">
        <v>2450</v>
      </c>
      <c r="CB93" s="106" t="s">
        <v>2451</v>
      </c>
      <c r="CC93" s="106" t="s">
        <v>203</v>
      </c>
      <c r="CD93" s="122" t="s">
        <v>2172</v>
      </c>
      <c r="CE93" s="123" t="s">
        <v>2452</v>
      </c>
      <c r="CF93" s="123" t="s">
        <v>2453</v>
      </c>
      <c r="CG93" s="109" t="s">
        <v>558</v>
      </c>
      <c r="CH93" s="109" t="s">
        <v>479</v>
      </c>
      <c r="CI93" s="109"/>
      <c r="CJ93" s="83"/>
      <c r="CK93" s="111" t="s">
        <v>2454</v>
      </c>
      <c r="CL93" s="112" t="s">
        <v>560</v>
      </c>
      <c r="CM93" s="112" t="s">
        <v>516</v>
      </c>
      <c r="CN93" s="112" t="s">
        <v>518</v>
      </c>
      <c r="CO93" s="112" t="s">
        <v>339</v>
      </c>
      <c r="CP93" s="112" t="s">
        <v>562</v>
      </c>
      <c r="CQ93" s="112"/>
      <c r="CR93" s="112">
        <v>34.0</v>
      </c>
      <c r="CS93" s="112">
        <v>135.0</v>
      </c>
      <c r="CT93" s="112">
        <v>247.0</v>
      </c>
      <c r="CU93" s="112">
        <v>359.0</v>
      </c>
      <c r="CV93" s="112">
        <v>471.0</v>
      </c>
      <c r="CW93" s="112">
        <v>583.0</v>
      </c>
      <c r="CX93" s="112" t="s">
        <v>112</v>
      </c>
      <c r="CY93" s="112">
        <v>4.0</v>
      </c>
      <c r="CZ93" s="112">
        <v>12.0</v>
      </c>
      <c r="DA93" s="112">
        <v>21.0</v>
      </c>
      <c r="DB93" s="112">
        <v>30.0</v>
      </c>
      <c r="DC93" s="112">
        <v>39.0</v>
      </c>
      <c r="DD93" s="112">
        <v>48.0</v>
      </c>
      <c r="DE93" s="112" t="s">
        <v>116</v>
      </c>
      <c r="DF93" s="112" t="s">
        <v>2455</v>
      </c>
      <c r="DG93" s="112" t="s">
        <v>2456</v>
      </c>
      <c r="DH93" s="112" t="s">
        <v>2457</v>
      </c>
      <c r="DI93" s="112" t="s">
        <v>2458</v>
      </c>
      <c r="DJ93" s="112" t="s">
        <v>2459</v>
      </c>
      <c r="DK93" s="112"/>
      <c r="DL93" s="113" t="s">
        <v>2460</v>
      </c>
      <c r="DM93" s="114" t="s">
        <v>987</v>
      </c>
      <c r="DN93" s="114">
        <v>3.0</v>
      </c>
      <c r="DO93" s="114">
        <v>1.0</v>
      </c>
      <c r="DP93" s="114" t="s">
        <v>347</v>
      </c>
      <c r="DQ93" s="115" t="s">
        <v>2461</v>
      </c>
      <c r="DR93" s="116" t="s">
        <v>206</v>
      </c>
      <c r="DS93" s="116" t="s">
        <v>208</v>
      </c>
      <c r="DT93" s="116" t="s">
        <v>207</v>
      </c>
      <c r="DU93" s="139" t="s">
        <v>423</v>
      </c>
      <c r="DV93" s="139" t="s">
        <v>424</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2355</v>
      </c>
      <c r="B94" s="69" t="s">
        <v>212</v>
      </c>
      <c r="C94" s="80" t="s">
        <v>2462</v>
      </c>
      <c r="D94" s="81" t="s">
        <v>2463</v>
      </c>
      <c r="E94" s="82" t="s">
        <v>179</v>
      </c>
      <c r="F94" s="82" t="s">
        <v>179</v>
      </c>
      <c r="G94" s="82" t="s">
        <v>2464</v>
      </c>
      <c r="H94" s="82" t="s">
        <v>2465</v>
      </c>
      <c r="I94" s="82" t="s">
        <v>2466</v>
      </c>
      <c r="J94" s="83"/>
      <c r="K94" s="85" t="s">
        <v>184</v>
      </c>
      <c r="L94" s="84"/>
      <c r="M94" s="84"/>
      <c r="N94" s="84"/>
      <c r="O94" s="85"/>
      <c r="P94" s="85"/>
      <c r="Q94" s="86"/>
      <c r="R94" s="84"/>
      <c r="S94" s="85" t="s">
        <v>535</v>
      </c>
      <c r="T94" s="85"/>
      <c r="U94" s="85"/>
      <c r="V94" s="142"/>
      <c r="W94" s="87"/>
      <c r="X94" s="88" t="s">
        <v>848</v>
      </c>
      <c r="Y94" s="89" t="s">
        <v>1277</v>
      </c>
      <c r="Z94" s="89" t="s">
        <v>1031</v>
      </c>
      <c r="AA94" s="90"/>
      <c r="AB94" s="91" t="s">
        <v>190</v>
      </c>
      <c r="AC94" s="92" t="s">
        <v>1638</v>
      </c>
      <c r="AD94" s="93" t="s">
        <v>192</v>
      </c>
      <c r="AE94" s="92" t="s">
        <v>974</v>
      </c>
      <c r="AF94" s="92" t="s">
        <v>540</v>
      </c>
      <c r="AG94" s="143" t="s">
        <v>1456</v>
      </c>
      <c r="AH94" s="92" t="s">
        <v>371</v>
      </c>
      <c r="AI94" s="94">
        <v>5322.0</v>
      </c>
      <c r="AJ94" s="94">
        <v>463.0</v>
      </c>
      <c r="AK94" s="94">
        <v>225.0</v>
      </c>
      <c r="AL94" s="94">
        <v>324.0</v>
      </c>
      <c r="AM94" s="94">
        <v>175.0</v>
      </c>
      <c r="AN94" s="94">
        <v>101.0</v>
      </c>
      <c r="AO94" s="95"/>
      <c r="AP94" s="96" t="s">
        <v>547</v>
      </c>
      <c r="AQ94" s="97" t="s">
        <v>971</v>
      </c>
      <c r="AR94" s="98" t="s">
        <v>852</v>
      </c>
      <c r="AS94" s="144" t="s">
        <v>2467</v>
      </c>
      <c r="AT94" s="97" t="s">
        <v>366</v>
      </c>
      <c r="AU94" s="144" t="s">
        <v>2468</v>
      </c>
      <c r="AV94" s="97" t="s">
        <v>467</v>
      </c>
      <c r="AW94" s="94">
        <v>4733.0</v>
      </c>
      <c r="AX94" s="94">
        <v>517.0</v>
      </c>
      <c r="AY94" s="94">
        <v>225.0</v>
      </c>
      <c r="AZ94" s="94">
        <v>275.0</v>
      </c>
      <c r="BA94" s="94">
        <v>244.0</v>
      </c>
      <c r="BB94" s="94">
        <v>130.0</v>
      </c>
      <c r="BC94" s="99"/>
      <c r="BD94" s="100" t="s">
        <v>197</v>
      </c>
      <c r="BE94" s="101" t="s">
        <v>737</v>
      </c>
      <c r="BF94" s="102"/>
      <c r="BG94" s="101"/>
      <c r="BH94" s="101"/>
      <c r="BI94" s="101"/>
      <c r="BJ94" s="101"/>
      <c r="BK94" s="103"/>
      <c r="BL94" s="103"/>
      <c r="BM94" s="103"/>
      <c r="BN94" s="103"/>
      <c r="BO94" s="103"/>
      <c r="BP94" s="103"/>
      <c r="BQ94" s="83"/>
      <c r="BR94" s="104">
        <v>20.0</v>
      </c>
      <c r="BS94" s="104">
        <v>35.0</v>
      </c>
      <c r="BT94" s="104">
        <v>35.0</v>
      </c>
      <c r="BU94" s="104">
        <v>10.0</v>
      </c>
      <c r="BV94" s="105" t="s">
        <v>2469</v>
      </c>
      <c r="BW94" s="83"/>
      <c r="BX94" s="106" t="s">
        <v>233</v>
      </c>
      <c r="BY94" s="106" t="s">
        <v>855</v>
      </c>
      <c r="BZ94" s="106" t="s">
        <v>373</v>
      </c>
      <c r="CA94" s="106" t="s">
        <v>179</v>
      </c>
      <c r="CB94" s="106" t="s">
        <v>2409</v>
      </c>
      <c r="CC94" s="106" t="s">
        <v>2410</v>
      </c>
      <c r="CD94" s="122" t="s">
        <v>2470</v>
      </c>
      <c r="CE94" s="123" t="s">
        <v>2471</v>
      </c>
      <c r="CF94" s="123" t="s">
        <v>2472</v>
      </c>
      <c r="CG94" s="109" t="s">
        <v>450</v>
      </c>
      <c r="CH94" s="109" t="s">
        <v>380</v>
      </c>
      <c r="CI94" s="109"/>
      <c r="CJ94" s="83"/>
      <c r="CK94" s="111" t="s">
        <v>2473</v>
      </c>
      <c r="CL94" s="112" t="s">
        <v>337</v>
      </c>
      <c r="CM94" s="112" t="s">
        <v>208</v>
      </c>
      <c r="CN94" s="112" t="s">
        <v>517</v>
      </c>
      <c r="CO94" s="112" t="s">
        <v>518</v>
      </c>
      <c r="CP94" s="112" t="s">
        <v>339</v>
      </c>
      <c r="CQ94" s="112"/>
      <c r="CR94" s="112">
        <v>34.0</v>
      </c>
      <c r="CS94" s="112">
        <v>135.0</v>
      </c>
      <c r="CT94" s="112">
        <v>247.0</v>
      </c>
      <c r="CU94" s="112">
        <v>359.0</v>
      </c>
      <c r="CV94" s="112">
        <v>471.0</v>
      </c>
      <c r="CW94" s="112">
        <v>583.0</v>
      </c>
      <c r="CX94" s="112" t="s">
        <v>112</v>
      </c>
      <c r="CY94" s="112">
        <v>7.0</v>
      </c>
      <c r="CZ94" s="112">
        <v>21.0</v>
      </c>
      <c r="DA94" s="112">
        <v>37.0</v>
      </c>
      <c r="DB94" s="112">
        <v>53.0</v>
      </c>
      <c r="DC94" s="112">
        <v>69.0</v>
      </c>
      <c r="DD94" s="112">
        <v>85.0</v>
      </c>
      <c r="DE94" s="112" t="s">
        <v>113</v>
      </c>
      <c r="DF94" s="112" t="s">
        <v>2474</v>
      </c>
      <c r="DG94" s="112" t="s">
        <v>2475</v>
      </c>
      <c r="DH94" s="112" t="s">
        <v>2476</v>
      </c>
      <c r="DI94" s="112" t="s">
        <v>2477</v>
      </c>
      <c r="DJ94" s="112" t="s">
        <v>2478</v>
      </c>
      <c r="DK94" s="112"/>
      <c r="DL94" s="113" t="s">
        <v>2479</v>
      </c>
      <c r="DM94" s="114" t="s">
        <v>1953</v>
      </c>
      <c r="DN94" s="114">
        <v>3.0</v>
      </c>
      <c r="DO94" s="114" t="s">
        <v>273</v>
      </c>
      <c r="DP94" s="114" t="s">
        <v>347</v>
      </c>
      <c r="DQ94" s="115" t="s">
        <v>2480</v>
      </c>
      <c r="DR94" s="124" t="s">
        <v>206</v>
      </c>
      <c r="DS94" s="124" t="s">
        <v>383</v>
      </c>
      <c r="DT94" s="124" t="s">
        <v>207</v>
      </c>
      <c r="DU94" s="124" t="s">
        <v>209</v>
      </c>
      <c r="DV94" s="124" t="s">
        <v>210</v>
      </c>
      <c r="DW94" s="124" t="s">
        <v>2481</v>
      </c>
      <c r="DX94" s="148" t="s">
        <v>2482</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2353</v>
      </c>
      <c r="B95" s="69" t="s">
        <v>212</v>
      </c>
      <c r="C95" s="80" t="s">
        <v>2483</v>
      </c>
      <c r="D95" s="81" t="s">
        <v>2484</v>
      </c>
      <c r="E95" s="82" t="s">
        <v>179</v>
      </c>
      <c r="F95" s="82" t="s">
        <v>179</v>
      </c>
      <c r="G95" s="82" t="s">
        <v>2485</v>
      </c>
      <c r="H95" s="82" t="s">
        <v>2486</v>
      </c>
      <c r="I95" s="82" t="s">
        <v>2487</v>
      </c>
      <c r="J95" s="83"/>
      <c r="K95" s="85"/>
      <c r="L95" s="84"/>
      <c r="M95" s="84"/>
      <c r="N95" s="84"/>
      <c r="O95" s="85"/>
      <c r="P95" s="85" t="s">
        <v>535</v>
      </c>
      <c r="Q95" s="86"/>
      <c r="R95" s="84"/>
      <c r="S95" s="85" t="s">
        <v>184</v>
      </c>
      <c r="T95" s="85"/>
      <c r="U95" s="85"/>
      <c r="V95" s="142"/>
      <c r="W95" s="87"/>
      <c r="X95" s="88" t="s">
        <v>848</v>
      </c>
      <c r="Y95" s="89" t="s">
        <v>326</v>
      </c>
      <c r="Z95" s="89" t="s">
        <v>850</v>
      </c>
      <c r="AA95" s="90"/>
      <c r="AB95" s="91" t="s">
        <v>197</v>
      </c>
      <c r="AC95" s="92" t="s">
        <v>505</v>
      </c>
      <c r="AD95" s="93" t="s">
        <v>1318</v>
      </c>
      <c r="AE95" s="92" t="s">
        <v>1319</v>
      </c>
      <c r="AF95" s="92" t="s">
        <v>371</v>
      </c>
      <c r="AG95" s="143" t="s">
        <v>2488</v>
      </c>
      <c r="AH95" s="92" t="s">
        <v>540</v>
      </c>
      <c r="AI95" s="94">
        <v>4376.0</v>
      </c>
      <c r="AJ95" s="94">
        <v>533.0</v>
      </c>
      <c r="AK95" s="94">
        <v>247.0</v>
      </c>
      <c r="AL95" s="94">
        <v>286.0</v>
      </c>
      <c r="AM95" s="94">
        <v>256.0</v>
      </c>
      <c r="AN95" s="94">
        <v>247.0</v>
      </c>
      <c r="AO95" s="95"/>
      <c r="AP95" s="96" t="s">
        <v>547</v>
      </c>
      <c r="AQ95" s="97" t="s">
        <v>548</v>
      </c>
      <c r="AR95" s="98" t="s">
        <v>1405</v>
      </c>
      <c r="AS95" s="144" t="s">
        <v>2489</v>
      </c>
      <c r="AT95" s="97" t="s">
        <v>366</v>
      </c>
      <c r="AU95" s="97" t="s">
        <v>1849</v>
      </c>
      <c r="AV95" s="97" t="s">
        <v>545</v>
      </c>
      <c r="AW95" s="94">
        <v>4376.0</v>
      </c>
      <c r="AX95" s="94">
        <v>505.0</v>
      </c>
      <c r="AY95" s="94">
        <v>225.0</v>
      </c>
      <c r="AZ95" s="94">
        <v>225.0</v>
      </c>
      <c r="BA95" s="94">
        <v>256.0</v>
      </c>
      <c r="BB95" s="94">
        <v>145.0</v>
      </c>
      <c r="BC95" s="99"/>
      <c r="BD95" s="100" t="s">
        <v>541</v>
      </c>
      <c r="BE95" s="101" t="s">
        <v>432</v>
      </c>
      <c r="BF95" s="102"/>
      <c r="BG95" s="101"/>
      <c r="BH95" s="101"/>
      <c r="BI95" s="101"/>
      <c r="BJ95" s="101"/>
      <c r="BK95" s="103"/>
      <c r="BL95" s="103"/>
      <c r="BM95" s="103"/>
      <c r="BN95" s="103"/>
      <c r="BO95" s="103"/>
      <c r="BP95" s="103"/>
      <c r="BQ95" s="83"/>
      <c r="BR95" s="104">
        <v>40.0</v>
      </c>
      <c r="BS95" s="104">
        <v>40.0</v>
      </c>
      <c r="BT95" s="104">
        <v>10.0</v>
      </c>
      <c r="BU95" s="104">
        <v>10.0</v>
      </c>
      <c r="BV95" s="105" t="s">
        <v>2490</v>
      </c>
      <c r="BW95" s="83"/>
      <c r="BX95" s="106" t="s">
        <v>373</v>
      </c>
      <c r="BY95" s="106" t="s">
        <v>1326</v>
      </c>
      <c r="BZ95" s="106" t="s">
        <v>699</v>
      </c>
      <c r="CA95" s="106" t="s">
        <v>700</v>
      </c>
      <c r="CB95" s="106" t="s">
        <v>2354</v>
      </c>
      <c r="CC95" s="106" t="s">
        <v>2355</v>
      </c>
      <c r="CD95" s="122" t="s">
        <v>2491</v>
      </c>
      <c r="CE95" s="123" t="s">
        <v>2492</v>
      </c>
      <c r="CF95" s="123" t="s">
        <v>2493</v>
      </c>
      <c r="CG95" s="109" t="s">
        <v>379</v>
      </c>
      <c r="CH95" s="109" t="s">
        <v>243</v>
      </c>
      <c r="CI95" s="109"/>
      <c r="CJ95" s="83"/>
      <c r="CK95" s="111" t="s">
        <v>2494</v>
      </c>
      <c r="CL95" s="112" t="s">
        <v>560</v>
      </c>
      <c r="CM95" s="112" t="s">
        <v>516</v>
      </c>
      <c r="CN95" s="112" t="s">
        <v>518</v>
      </c>
      <c r="CO95" s="112" t="s">
        <v>339</v>
      </c>
      <c r="CP95" s="112" t="s">
        <v>562</v>
      </c>
      <c r="CQ95" s="112"/>
      <c r="CR95" s="112">
        <v>34.0</v>
      </c>
      <c r="CS95" s="112">
        <v>135.0</v>
      </c>
      <c r="CT95" s="112">
        <v>247.0</v>
      </c>
      <c r="CU95" s="112">
        <v>359.0</v>
      </c>
      <c r="CV95" s="112">
        <v>471.0</v>
      </c>
      <c r="CW95" s="112">
        <v>583.0</v>
      </c>
      <c r="CX95" s="112" t="s">
        <v>112</v>
      </c>
      <c r="CY95" s="112">
        <v>4.0</v>
      </c>
      <c r="CZ95" s="112">
        <v>12.0</v>
      </c>
      <c r="DA95" s="112">
        <v>21.0</v>
      </c>
      <c r="DB95" s="112">
        <v>30.0</v>
      </c>
      <c r="DC95" s="112">
        <v>39.0</v>
      </c>
      <c r="DD95" s="112">
        <v>48.0</v>
      </c>
      <c r="DE95" s="112" t="s">
        <v>116</v>
      </c>
      <c r="DF95" s="112" t="s">
        <v>2495</v>
      </c>
      <c r="DG95" s="112" t="s">
        <v>2496</v>
      </c>
      <c r="DH95" s="112" t="s">
        <v>2497</v>
      </c>
      <c r="DI95" s="112" t="s">
        <v>2498</v>
      </c>
      <c r="DJ95" s="112" t="s">
        <v>2499</v>
      </c>
      <c r="DK95" s="112"/>
      <c r="DL95" s="113" t="s">
        <v>2500</v>
      </c>
      <c r="DM95" s="114" t="s">
        <v>2501</v>
      </c>
      <c r="DN95" s="114">
        <v>5.0</v>
      </c>
      <c r="DO95" s="114">
        <v>1.0</v>
      </c>
      <c r="DP95" s="114" t="s">
        <v>347</v>
      </c>
      <c r="DQ95" s="115" t="s">
        <v>2502</v>
      </c>
      <c r="DR95" s="116" t="s">
        <v>206</v>
      </c>
      <c r="DS95" s="116" t="s">
        <v>383</v>
      </c>
      <c r="DT95" s="116" t="s">
        <v>384</v>
      </c>
      <c r="DU95" s="116" t="s">
        <v>209</v>
      </c>
      <c r="DV95" s="116" t="s">
        <v>210</v>
      </c>
      <c r="DW95" s="139" t="s">
        <v>2503</v>
      </c>
      <c r="DX95" s="139" t="s">
        <v>2504</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1123</v>
      </c>
      <c r="B96" s="69" t="s">
        <v>212</v>
      </c>
      <c r="C96" s="80" t="s">
        <v>2505</v>
      </c>
      <c r="D96" s="81" t="s">
        <v>2506</v>
      </c>
      <c r="E96" s="82" t="s">
        <v>179</v>
      </c>
      <c r="F96" s="82" t="s">
        <v>179</v>
      </c>
      <c r="G96" s="82" t="s">
        <v>2507</v>
      </c>
      <c r="H96" s="82" t="s">
        <v>2508</v>
      </c>
      <c r="I96" s="82" t="s">
        <v>2509</v>
      </c>
      <c r="J96" s="83"/>
      <c r="K96" s="85" t="s">
        <v>184</v>
      </c>
      <c r="L96" s="85" t="s">
        <v>535</v>
      </c>
      <c r="M96" s="84"/>
      <c r="N96" s="84"/>
      <c r="O96" s="84"/>
      <c r="P96" s="84"/>
      <c r="Q96" s="86"/>
      <c r="R96" s="84"/>
      <c r="S96" s="84"/>
      <c r="T96" s="84"/>
      <c r="U96" s="84"/>
      <c r="V96" s="86"/>
      <c r="W96" s="87"/>
      <c r="X96" s="88" t="s">
        <v>393</v>
      </c>
      <c r="Y96" s="89" t="s">
        <v>737</v>
      </c>
      <c r="Z96" s="89" t="s">
        <v>361</v>
      </c>
      <c r="AA96" s="90"/>
      <c r="AB96" s="91" t="s">
        <v>190</v>
      </c>
      <c r="AC96" s="92" t="s">
        <v>1638</v>
      </c>
      <c r="AD96" s="93"/>
      <c r="AE96" s="92"/>
      <c r="AF96" s="92"/>
      <c r="AG96" s="92"/>
      <c r="AH96" s="92"/>
      <c r="AI96" s="94"/>
      <c r="AJ96" s="94"/>
      <c r="AK96" s="94"/>
      <c r="AL96" s="94"/>
      <c r="AM96" s="94"/>
      <c r="AN96" s="94"/>
      <c r="AO96" s="95"/>
      <c r="AP96" s="96" t="s">
        <v>1431</v>
      </c>
      <c r="AQ96" s="144" t="s">
        <v>2510</v>
      </c>
      <c r="AR96" s="98" t="s">
        <v>1432</v>
      </c>
      <c r="AS96" s="97" t="s">
        <v>805</v>
      </c>
      <c r="AT96" s="97" t="s">
        <v>662</v>
      </c>
      <c r="AU96" s="97" t="s">
        <v>1433</v>
      </c>
      <c r="AV96" s="97" t="s">
        <v>405</v>
      </c>
      <c r="AW96" s="94">
        <v>4976.0</v>
      </c>
      <c r="AX96" s="94">
        <v>400.0</v>
      </c>
      <c r="AY96" s="94">
        <v>273.0</v>
      </c>
      <c r="AZ96" s="94">
        <v>326.0</v>
      </c>
      <c r="BA96" s="94">
        <v>291.0</v>
      </c>
      <c r="BB96" s="94">
        <v>101.0</v>
      </c>
      <c r="BC96" s="99"/>
      <c r="BD96" s="100" t="s">
        <v>188</v>
      </c>
      <c r="BE96" s="101" t="s">
        <v>973</v>
      </c>
      <c r="BF96" s="102" t="s">
        <v>2511</v>
      </c>
      <c r="BG96" s="145" t="s">
        <v>2512</v>
      </c>
      <c r="BH96" s="101" t="s">
        <v>399</v>
      </c>
      <c r="BI96" s="145" t="s">
        <v>2513</v>
      </c>
      <c r="BJ96" s="101" t="s">
        <v>194</v>
      </c>
      <c r="BK96" s="103">
        <v>5265.0</v>
      </c>
      <c r="BL96" s="103">
        <v>459.0</v>
      </c>
      <c r="BM96" s="103">
        <v>247.0</v>
      </c>
      <c r="BN96" s="103">
        <v>347.0</v>
      </c>
      <c r="BO96" s="103">
        <v>257.0</v>
      </c>
      <c r="BP96" s="103">
        <v>115.0</v>
      </c>
      <c r="BQ96" s="83"/>
      <c r="BR96" s="104">
        <v>35.0</v>
      </c>
      <c r="BS96" s="104">
        <v>10.0</v>
      </c>
      <c r="BT96" s="104">
        <v>35.0</v>
      </c>
      <c r="BU96" s="104">
        <v>20.0</v>
      </c>
      <c r="BV96" s="105" t="s">
        <v>2514</v>
      </c>
      <c r="BW96" s="83"/>
      <c r="BX96" s="106" t="s">
        <v>233</v>
      </c>
      <c r="BY96" s="106" t="s">
        <v>201</v>
      </c>
      <c r="BZ96" s="106" t="s">
        <v>2515</v>
      </c>
      <c r="CA96" s="106" t="s">
        <v>474</v>
      </c>
      <c r="CB96" s="106" t="s">
        <v>2432</v>
      </c>
      <c r="CC96" s="106" t="s">
        <v>1374</v>
      </c>
      <c r="CD96" s="122" t="s">
        <v>2516</v>
      </c>
      <c r="CE96" s="123" t="s">
        <v>2517</v>
      </c>
      <c r="CF96" s="123" t="s">
        <v>2518</v>
      </c>
      <c r="CG96" s="109" t="s">
        <v>205</v>
      </c>
      <c r="CH96" s="109" t="s">
        <v>303</v>
      </c>
      <c r="CI96" s="109"/>
      <c r="CJ96" s="83"/>
      <c r="CK96" s="111" t="s">
        <v>2519</v>
      </c>
      <c r="CL96" s="112" t="s">
        <v>337</v>
      </c>
      <c r="CM96" s="112" t="s">
        <v>275</v>
      </c>
      <c r="CN96" s="112" t="s">
        <v>518</v>
      </c>
      <c r="CO96" s="112" t="s">
        <v>517</v>
      </c>
      <c r="CP96" s="112" t="s">
        <v>482</v>
      </c>
      <c r="CQ96" s="112"/>
      <c r="CR96" s="112">
        <v>34.0</v>
      </c>
      <c r="CS96" s="112">
        <v>135.0</v>
      </c>
      <c r="CT96" s="112">
        <v>247.0</v>
      </c>
      <c r="CU96" s="112">
        <v>359.0</v>
      </c>
      <c r="CV96" s="112">
        <v>471.0</v>
      </c>
      <c r="CW96" s="112">
        <v>583.0</v>
      </c>
      <c r="CX96" s="112" t="s">
        <v>112</v>
      </c>
      <c r="CY96" s="112">
        <v>7.0</v>
      </c>
      <c r="CZ96" s="112">
        <v>21.0</v>
      </c>
      <c r="DA96" s="112">
        <v>37.0</v>
      </c>
      <c r="DB96" s="112">
        <v>53.0</v>
      </c>
      <c r="DC96" s="112">
        <v>69.0</v>
      </c>
      <c r="DD96" s="112">
        <v>85.0</v>
      </c>
      <c r="DE96" s="112" t="s">
        <v>113</v>
      </c>
      <c r="DF96" s="112" t="s">
        <v>2520</v>
      </c>
      <c r="DG96" s="112" t="s">
        <v>2521</v>
      </c>
      <c r="DH96" s="112" t="s">
        <v>2522</v>
      </c>
      <c r="DI96" s="112" t="s">
        <v>2523</v>
      </c>
      <c r="DJ96" s="112" t="s">
        <v>2524</v>
      </c>
      <c r="DK96" s="112"/>
      <c r="DL96" s="113" t="s">
        <v>2525</v>
      </c>
      <c r="DM96" s="114" t="s">
        <v>569</v>
      </c>
      <c r="DN96" s="114">
        <v>4.0</v>
      </c>
      <c r="DO96" s="114">
        <v>3.0</v>
      </c>
      <c r="DP96" s="114" t="s">
        <v>347</v>
      </c>
      <c r="DQ96" s="115" t="s">
        <v>2526</v>
      </c>
      <c r="DR96" s="124" t="s">
        <v>206</v>
      </c>
      <c r="DS96" s="124" t="s">
        <v>275</v>
      </c>
      <c r="DT96" s="124" t="s">
        <v>383</v>
      </c>
      <c r="DU96" s="124" t="s">
        <v>209</v>
      </c>
      <c r="DV96" s="124" t="s">
        <v>210</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2527</v>
      </c>
      <c r="B97" s="69" t="s">
        <v>212</v>
      </c>
      <c r="C97" s="80" t="s">
        <v>2528</v>
      </c>
      <c r="D97" s="81" t="s">
        <v>2529</v>
      </c>
      <c r="E97" s="82"/>
      <c r="F97" s="82"/>
      <c r="G97" s="82"/>
      <c r="H97" s="82"/>
      <c r="I97" s="82"/>
      <c r="J97" s="83"/>
      <c r="K97" s="85"/>
      <c r="L97" s="85"/>
      <c r="M97" s="84"/>
      <c r="N97" s="84"/>
      <c r="O97" s="121" t="s">
        <v>184</v>
      </c>
      <c r="P97" s="84"/>
      <c r="Q97" s="128" t="s">
        <v>184</v>
      </c>
      <c r="R97" s="84"/>
      <c r="S97" s="84"/>
      <c r="T97" s="121" t="s">
        <v>184</v>
      </c>
      <c r="U97" s="84"/>
      <c r="V97" s="86"/>
      <c r="W97" s="87"/>
      <c r="X97" s="88" t="s">
        <v>282</v>
      </c>
      <c r="Y97" s="89" t="s">
        <v>226</v>
      </c>
      <c r="Z97" s="89" t="s">
        <v>2530</v>
      </c>
      <c r="AA97" s="90"/>
      <c r="AB97" s="91" t="s">
        <v>578</v>
      </c>
      <c r="AC97" s="92" t="s">
        <v>1141</v>
      </c>
      <c r="AD97" s="93" t="s">
        <v>224</v>
      </c>
      <c r="AE97" s="92" t="s">
        <v>289</v>
      </c>
      <c r="AF97" s="92" t="s">
        <v>229</v>
      </c>
      <c r="AG97" s="92" t="s">
        <v>230</v>
      </c>
      <c r="AH97" s="92" t="s">
        <v>224</v>
      </c>
      <c r="AI97" s="94"/>
      <c r="AJ97" s="94"/>
      <c r="AK97" s="94"/>
      <c r="AL97" s="94"/>
      <c r="AM97" s="94"/>
      <c r="AN97" s="94"/>
      <c r="AO97" s="95"/>
      <c r="AP97" s="96"/>
      <c r="AQ97" s="144"/>
      <c r="AR97" s="98"/>
      <c r="AS97" s="97"/>
      <c r="AT97" s="97"/>
      <c r="AU97" s="97"/>
      <c r="AV97" s="97"/>
      <c r="AW97" s="94"/>
      <c r="AX97" s="94"/>
      <c r="AY97" s="94"/>
      <c r="AZ97" s="94"/>
      <c r="BA97" s="94"/>
      <c r="BB97" s="94"/>
      <c r="BC97" s="99"/>
      <c r="BD97" s="100" t="s">
        <v>2531</v>
      </c>
      <c r="BE97" s="101" t="s">
        <v>999</v>
      </c>
      <c r="BF97" s="102" t="s">
        <v>2532</v>
      </c>
      <c r="BG97" s="145" t="s">
        <v>1291</v>
      </c>
      <c r="BH97" s="101" t="s">
        <v>231</v>
      </c>
      <c r="BI97" s="145" t="s">
        <v>2533</v>
      </c>
      <c r="BJ97" s="101" t="s">
        <v>898</v>
      </c>
      <c r="BK97" s="103"/>
      <c r="BL97" s="103"/>
      <c r="BM97" s="103"/>
      <c r="BN97" s="103"/>
      <c r="BO97" s="103"/>
      <c r="BP97" s="103"/>
      <c r="BQ97" s="83"/>
      <c r="BR97" s="104">
        <v>15.0</v>
      </c>
      <c r="BS97" s="104">
        <v>35.0</v>
      </c>
      <c r="BT97" s="104">
        <v>20.0</v>
      </c>
      <c r="BU97" s="104">
        <v>30.0</v>
      </c>
      <c r="BV97" s="105" t="s">
        <v>2534</v>
      </c>
      <c r="BW97" s="83"/>
      <c r="BX97" s="106" t="s">
        <v>233</v>
      </c>
      <c r="BY97" s="106" t="s">
        <v>2535</v>
      </c>
      <c r="BZ97" s="106" t="s">
        <v>2536</v>
      </c>
      <c r="CA97" s="106" t="s">
        <v>1701</v>
      </c>
      <c r="CB97" s="106" t="s">
        <v>2537</v>
      </c>
      <c r="CC97" s="106" t="s">
        <v>2538</v>
      </c>
      <c r="CD97" s="147"/>
      <c r="CE97" s="123" t="s">
        <v>2539</v>
      </c>
      <c r="CF97" s="123" t="s">
        <v>2540</v>
      </c>
      <c r="CG97" s="109"/>
      <c r="CH97" s="109"/>
      <c r="CI97" s="109"/>
      <c r="CJ97" s="83"/>
      <c r="CK97" s="111" t="s">
        <v>2541</v>
      </c>
      <c r="CL97" s="112" t="s">
        <v>560</v>
      </c>
      <c r="CM97" s="112" t="s">
        <v>675</v>
      </c>
      <c r="CN97" s="112" t="s">
        <v>1014</v>
      </c>
      <c r="CO97" s="112" t="s">
        <v>282</v>
      </c>
      <c r="CP97" s="112"/>
      <c r="CQ97" s="112"/>
      <c r="CR97" s="112">
        <v>21.0</v>
      </c>
      <c r="CS97" s="112">
        <v>84.0</v>
      </c>
      <c r="CT97" s="112">
        <v>154.0</v>
      </c>
      <c r="CU97" s="112">
        <v>224.0</v>
      </c>
      <c r="CV97" s="112">
        <v>294.0</v>
      </c>
      <c r="CW97" s="112">
        <v>364.0</v>
      </c>
      <c r="CX97" s="112" t="s">
        <v>112</v>
      </c>
      <c r="CY97" s="112">
        <v>6.0</v>
      </c>
      <c r="CZ97" s="112">
        <v>17.0</v>
      </c>
      <c r="DA97" s="112">
        <v>29.0</v>
      </c>
      <c r="DB97" s="112">
        <v>41.0</v>
      </c>
      <c r="DC97" s="112">
        <v>53.0</v>
      </c>
      <c r="DD97" s="112">
        <v>65.0</v>
      </c>
      <c r="DE97" s="112" t="s">
        <v>116</v>
      </c>
      <c r="DF97" s="112" t="s">
        <v>2542</v>
      </c>
      <c r="DG97" s="112" t="s">
        <v>2543</v>
      </c>
      <c r="DH97" s="112" t="s">
        <v>2544</v>
      </c>
      <c r="DI97" s="112" t="s">
        <v>2545</v>
      </c>
      <c r="DJ97" s="112" t="s">
        <v>2546</v>
      </c>
      <c r="DK97" s="112"/>
      <c r="DL97" s="113" t="s">
        <v>2547</v>
      </c>
      <c r="DM97" s="114" t="s">
        <v>245</v>
      </c>
      <c r="DN97" s="114">
        <v>5.0</v>
      </c>
      <c r="DO97" s="114">
        <v>3.0</v>
      </c>
      <c r="DP97" s="114">
        <v>4.0</v>
      </c>
      <c r="DQ97" s="115" t="s">
        <v>2548</v>
      </c>
      <c r="DR97" s="139" t="s">
        <v>248</v>
      </c>
      <c r="DS97" s="139" t="s">
        <v>249</v>
      </c>
      <c r="DT97" s="139" t="s">
        <v>249</v>
      </c>
      <c r="DU97" s="139" t="s">
        <v>250</v>
      </c>
      <c r="DV97" s="139" t="s">
        <v>251</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949</v>
      </c>
      <c r="B98" s="69" t="s">
        <v>212</v>
      </c>
      <c r="C98" s="80" t="s">
        <v>2549</v>
      </c>
      <c r="D98" s="81" t="s">
        <v>2550</v>
      </c>
      <c r="E98" s="82" t="s">
        <v>179</v>
      </c>
      <c r="F98" s="82" t="s">
        <v>179</v>
      </c>
      <c r="G98" s="82" t="s">
        <v>2551</v>
      </c>
      <c r="H98" s="82" t="s">
        <v>2552</v>
      </c>
      <c r="I98" s="82" t="s">
        <v>2553</v>
      </c>
      <c r="J98" s="83"/>
      <c r="K98" s="84"/>
      <c r="L98" s="84"/>
      <c r="M98" s="84"/>
      <c r="N98" s="84"/>
      <c r="O98" s="85" t="s">
        <v>535</v>
      </c>
      <c r="P98" s="85" t="s">
        <v>184</v>
      </c>
      <c r="Q98" s="86"/>
      <c r="R98" s="84"/>
      <c r="S98" s="84"/>
      <c r="T98" s="84"/>
      <c r="U98" s="84"/>
      <c r="V98" s="86"/>
      <c r="W98" s="87"/>
      <c r="X98" s="88" t="s">
        <v>848</v>
      </c>
      <c r="Y98" s="89" t="s">
        <v>641</v>
      </c>
      <c r="Z98" s="89" t="s">
        <v>1086</v>
      </c>
      <c r="AA98" s="90"/>
      <c r="AB98" s="91" t="s">
        <v>1061</v>
      </c>
      <c r="AC98" s="92" t="s">
        <v>638</v>
      </c>
      <c r="AD98" s="93" t="s">
        <v>1062</v>
      </c>
      <c r="AE98" s="92" t="s">
        <v>850</v>
      </c>
      <c r="AF98" s="92" t="s">
        <v>325</v>
      </c>
      <c r="AG98" s="92" t="s">
        <v>1849</v>
      </c>
      <c r="AH98" s="92" t="s">
        <v>327</v>
      </c>
      <c r="AI98" s="101">
        <v>4087.0</v>
      </c>
      <c r="AJ98" s="101">
        <v>571.0</v>
      </c>
      <c r="AK98" s="101">
        <v>212.0</v>
      </c>
      <c r="AL98" s="101">
        <v>249.0</v>
      </c>
      <c r="AM98" s="101">
        <v>233.0</v>
      </c>
      <c r="AN98" s="101">
        <v>128.0</v>
      </c>
      <c r="AO98" s="95"/>
      <c r="AP98" s="96" t="s">
        <v>547</v>
      </c>
      <c r="AQ98" s="97" t="s">
        <v>667</v>
      </c>
      <c r="AR98" s="98" t="s">
        <v>852</v>
      </c>
      <c r="AS98" s="144" t="s">
        <v>2554</v>
      </c>
      <c r="AT98" s="97" t="s">
        <v>366</v>
      </c>
      <c r="AU98" s="97" t="s">
        <v>1063</v>
      </c>
      <c r="AV98" s="97" t="s">
        <v>371</v>
      </c>
      <c r="AW98" s="101">
        <v>4381.0</v>
      </c>
      <c r="AX98" s="101">
        <v>542.0</v>
      </c>
      <c r="AY98" s="101">
        <v>212.0</v>
      </c>
      <c r="AZ98" s="101">
        <v>260.0</v>
      </c>
      <c r="BA98" s="101">
        <v>259.0</v>
      </c>
      <c r="BB98" s="101">
        <v>128.0</v>
      </c>
      <c r="BC98" s="99"/>
      <c r="BD98" s="100" t="s">
        <v>197</v>
      </c>
      <c r="BE98" s="101" t="s">
        <v>408</v>
      </c>
      <c r="BF98" s="102"/>
      <c r="BG98" s="101"/>
      <c r="BH98" s="101"/>
      <c r="BI98" s="101"/>
      <c r="BJ98" s="101"/>
      <c r="BK98" s="205"/>
      <c r="BL98" s="205"/>
      <c r="BM98" s="205"/>
      <c r="BN98" s="205"/>
      <c r="BO98" s="205"/>
      <c r="BP98" s="205"/>
      <c r="BQ98" s="83"/>
      <c r="BR98" s="104">
        <v>40.0</v>
      </c>
      <c r="BS98" s="104">
        <v>40.0</v>
      </c>
      <c r="BT98" s="104">
        <v>10.0</v>
      </c>
      <c r="BU98" s="104">
        <v>10.0</v>
      </c>
      <c r="BV98" s="105" t="s">
        <v>2555</v>
      </c>
      <c r="BW98" s="83"/>
      <c r="BX98" s="106" t="s">
        <v>200</v>
      </c>
      <c r="BY98" s="106" t="s">
        <v>201</v>
      </c>
      <c r="BZ98" s="106" t="s">
        <v>2556</v>
      </c>
      <c r="CA98" s="106" t="s">
        <v>2388</v>
      </c>
      <c r="CB98" s="106" t="s">
        <v>2432</v>
      </c>
      <c r="CC98" s="106" t="s">
        <v>1374</v>
      </c>
      <c r="CD98" s="122" t="s">
        <v>2557</v>
      </c>
      <c r="CE98" s="123" t="s">
        <v>2558</v>
      </c>
      <c r="CF98" s="123" t="s">
        <v>2559</v>
      </c>
      <c r="CG98" s="109" t="s">
        <v>379</v>
      </c>
      <c r="CH98" s="109" t="s">
        <v>303</v>
      </c>
      <c r="CI98" s="110"/>
      <c r="CJ98" s="83"/>
      <c r="CK98" s="111" t="s">
        <v>2560</v>
      </c>
      <c r="CL98" s="112" t="s">
        <v>515</v>
      </c>
      <c r="CM98" s="112" t="s">
        <v>516</v>
      </c>
      <c r="CN98" s="112" t="s">
        <v>518</v>
      </c>
      <c r="CO98" s="112" t="s">
        <v>339</v>
      </c>
      <c r="CP98" s="112"/>
      <c r="CQ98" s="112"/>
      <c r="CR98" s="112">
        <v>25.0</v>
      </c>
      <c r="CS98" s="112">
        <v>101.0</v>
      </c>
      <c r="CT98" s="112">
        <v>185.0</v>
      </c>
      <c r="CU98" s="112">
        <v>269.0</v>
      </c>
      <c r="CV98" s="112">
        <v>353.0</v>
      </c>
      <c r="CW98" s="112">
        <v>437.0</v>
      </c>
      <c r="CX98" s="112" t="s">
        <v>112</v>
      </c>
      <c r="CY98" s="112">
        <v>6.0</v>
      </c>
      <c r="CZ98" s="112">
        <v>17.0</v>
      </c>
      <c r="DA98" s="112">
        <v>29.0</v>
      </c>
      <c r="DB98" s="112">
        <v>41.0</v>
      </c>
      <c r="DC98" s="112">
        <v>53.0</v>
      </c>
      <c r="DD98" s="112">
        <v>65.0</v>
      </c>
      <c r="DE98" s="112" t="s">
        <v>115</v>
      </c>
      <c r="DF98" s="112" t="s">
        <v>2561</v>
      </c>
      <c r="DG98" s="112" t="s">
        <v>2562</v>
      </c>
      <c r="DH98" s="112" t="s">
        <v>2563</v>
      </c>
      <c r="DI98" s="112" t="s">
        <v>2564</v>
      </c>
      <c r="DJ98" s="112" t="s">
        <v>2565</v>
      </c>
      <c r="DK98" s="112"/>
      <c r="DL98" s="113" t="s">
        <v>2566</v>
      </c>
      <c r="DM98" s="114" t="s">
        <v>569</v>
      </c>
      <c r="DN98" s="114">
        <v>5.0</v>
      </c>
      <c r="DO98" s="114">
        <v>1.0</v>
      </c>
      <c r="DP98" s="114" t="s">
        <v>347</v>
      </c>
      <c r="DQ98" s="115" t="s">
        <v>2567</v>
      </c>
      <c r="DR98" s="124" t="s">
        <v>206</v>
      </c>
      <c r="DS98" s="124" t="s">
        <v>383</v>
      </c>
      <c r="DT98" s="124" t="s">
        <v>208</v>
      </c>
      <c r="DU98" s="124" t="s">
        <v>209</v>
      </c>
      <c r="DV98" s="124" t="s">
        <v>210</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2568</v>
      </c>
      <c r="B99" s="69" t="s">
        <v>212</v>
      </c>
      <c r="C99" s="80" t="s">
        <v>2569</v>
      </c>
      <c r="D99" s="81" t="s">
        <v>2570</v>
      </c>
      <c r="E99" s="82" t="s">
        <v>179</v>
      </c>
      <c r="F99" s="82" t="s">
        <v>179</v>
      </c>
      <c r="G99" s="82" t="s">
        <v>2571</v>
      </c>
      <c r="H99" s="82" t="s">
        <v>2572</v>
      </c>
      <c r="I99" s="82" t="s">
        <v>2573</v>
      </c>
      <c r="J99" s="83"/>
      <c r="K99" s="84"/>
      <c r="L99" s="85"/>
      <c r="M99" s="85" t="s">
        <v>184</v>
      </c>
      <c r="N99" s="84"/>
      <c r="O99" s="85" t="s">
        <v>184</v>
      </c>
      <c r="P99" s="84"/>
      <c r="Q99" s="86"/>
      <c r="R99" s="85"/>
      <c r="S99" s="85"/>
      <c r="T99" s="85"/>
      <c r="U99" s="85"/>
      <c r="V99" s="142" t="s">
        <v>184</v>
      </c>
      <c r="W99" s="87"/>
      <c r="X99" s="88" t="s">
        <v>393</v>
      </c>
      <c r="Y99" s="153" t="s">
        <v>2574</v>
      </c>
      <c r="Z99" s="89" t="s">
        <v>1462</v>
      </c>
      <c r="AA99" s="90"/>
      <c r="AB99" s="91" t="s">
        <v>197</v>
      </c>
      <c r="AC99" s="92" t="s">
        <v>198</v>
      </c>
      <c r="AD99" s="93" t="s">
        <v>2575</v>
      </c>
      <c r="AE99" s="143" t="s">
        <v>2576</v>
      </c>
      <c r="AF99" s="92" t="s">
        <v>1936</v>
      </c>
      <c r="AG99" s="143" t="s">
        <v>2577</v>
      </c>
      <c r="AH99" s="92" t="s">
        <v>540</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2578</v>
      </c>
      <c r="BE99" s="101" t="s">
        <v>737</v>
      </c>
      <c r="BF99" s="102" t="s">
        <v>2579</v>
      </c>
      <c r="BG99" s="101" t="s">
        <v>2209</v>
      </c>
      <c r="BH99" s="101" t="s">
        <v>371</v>
      </c>
      <c r="BI99" s="145" t="s">
        <v>2580</v>
      </c>
      <c r="BJ99" s="101" t="s">
        <v>366</v>
      </c>
      <c r="BK99" s="206">
        <v>4145.0</v>
      </c>
      <c r="BL99" s="206">
        <v>532.0</v>
      </c>
      <c r="BM99" s="206">
        <v>268.0</v>
      </c>
      <c r="BN99" s="206">
        <v>305.0</v>
      </c>
      <c r="BO99" s="206">
        <v>260.0</v>
      </c>
      <c r="BP99" s="206">
        <v>128.0</v>
      </c>
      <c r="BQ99" s="83"/>
      <c r="BR99" s="104">
        <v>20.0</v>
      </c>
      <c r="BS99" s="104">
        <v>20.0</v>
      </c>
      <c r="BT99" s="104">
        <v>25.0</v>
      </c>
      <c r="BU99" s="104">
        <v>35.0</v>
      </c>
      <c r="BV99" s="105" t="s">
        <v>2581</v>
      </c>
      <c r="BW99" s="83"/>
      <c r="BX99" s="106" t="s">
        <v>200</v>
      </c>
      <c r="BY99" s="106" t="s">
        <v>201</v>
      </c>
      <c r="BZ99" s="106" t="s">
        <v>2582</v>
      </c>
      <c r="CA99" s="106" t="s">
        <v>179</v>
      </c>
      <c r="CB99" s="106" t="s">
        <v>2583</v>
      </c>
      <c r="CC99" s="106" t="s">
        <v>179</v>
      </c>
      <c r="CD99" s="122" t="s">
        <v>2584</v>
      </c>
      <c r="CE99" s="123" t="s">
        <v>2585</v>
      </c>
      <c r="CF99" s="123" t="s">
        <v>2586</v>
      </c>
      <c r="CG99" s="109" t="s">
        <v>379</v>
      </c>
      <c r="CH99" s="109" t="s">
        <v>479</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2587</v>
      </c>
      <c r="DM99" s="114" t="s">
        <v>569</v>
      </c>
      <c r="DN99" s="114">
        <v>4.0</v>
      </c>
      <c r="DO99" s="114" t="s">
        <v>273</v>
      </c>
      <c r="DP99" s="114">
        <v>2.0</v>
      </c>
      <c r="DQ99" s="115" t="s">
        <v>2588</v>
      </c>
      <c r="DR99" s="116" t="s">
        <v>206</v>
      </c>
      <c r="DS99" s="116" t="s">
        <v>383</v>
      </c>
      <c r="DT99" s="116" t="s">
        <v>384</v>
      </c>
      <c r="DU99" s="116" t="s">
        <v>209</v>
      </c>
      <c r="DV99" s="116" t="s">
        <v>210</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2046</v>
      </c>
      <c r="B100" s="69" t="s">
        <v>176</v>
      </c>
      <c r="C100" s="80" t="s">
        <v>2589</v>
      </c>
      <c r="D100" s="81" t="s">
        <v>2590</v>
      </c>
      <c r="E100" s="82" t="s">
        <v>179</v>
      </c>
      <c r="F100" s="82" t="s">
        <v>2591</v>
      </c>
      <c r="G100" s="82" t="s">
        <v>2592</v>
      </c>
      <c r="H100" s="82" t="s">
        <v>2593</v>
      </c>
      <c r="I100" s="82" t="s">
        <v>2594</v>
      </c>
      <c r="J100" s="83"/>
      <c r="K100" s="84"/>
      <c r="L100" s="85" t="s">
        <v>184</v>
      </c>
      <c r="M100" s="84"/>
      <c r="N100" s="84"/>
      <c r="O100" s="84"/>
      <c r="P100" s="84"/>
      <c r="Q100" s="86"/>
      <c r="R100" s="85" t="s">
        <v>184</v>
      </c>
      <c r="S100" s="85"/>
      <c r="T100" s="85"/>
      <c r="U100" s="85"/>
      <c r="V100" s="142"/>
      <c r="W100" s="87"/>
      <c r="X100" s="88" t="s">
        <v>2595</v>
      </c>
      <c r="Y100" s="89" t="s">
        <v>740</v>
      </c>
      <c r="Z100" s="89" t="s">
        <v>1934</v>
      </c>
      <c r="AA100" s="90"/>
      <c r="AB100" s="91" t="s">
        <v>547</v>
      </c>
      <c r="AC100" s="92" t="s">
        <v>1031</v>
      </c>
      <c r="AD100" s="93"/>
      <c r="AE100" s="92"/>
      <c r="AF100" s="92"/>
      <c r="AG100" s="92"/>
      <c r="AH100" s="92"/>
      <c r="AI100" s="101"/>
      <c r="AJ100" s="101"/>
      <c r="AK100" s="101"/>
      <c r="AL100" s="101"/>
      <c r="AM100" s="101"/>
      <c r="AN100" s="101"/>
      <c r="AO100" s="95"/>
      <c r="AP100" s="96" t="s">
        <v>401</v>
      </c>
      <c r="AQ100" s="97" t="s">
        <v>2596</v>
      </c>
      <c r="AR100" s="98" t="s">
        <v>403</v>
      </c>
      <c r="AS100" s="97" t="s">
        <v>692</v>
      </c>
      <c r="AT100" s="97" t="s">
        <v>405</v>
      </c>
      <c r="AU100" s="97" t="s">
        <v>404</v>
      </c>
      <c r="AV100" s="97" t="s">
        <v>694</v>
      </c>
      <c r="AW100" s="94">
        <v>2943.0</v>
      </c>
      <c r="AX100" s="94">
        <v>401.0</v>
      </c>
      <c r="AY100" s="94">
        <v>200.0</v>
      </c>
      <c r="AZ100" s="94">
        <v>245.0</v>
      </c>
      <c r="BA100" s="94">
        <v>180.0</v>
      </c>
      <c r="BB100" s="94">
        <v>97.0</v>
      </c>
      <c r="BC100" s="99"/>
      <c r="BD100" s="100" t="s">
        <v>541</v>
      </c>
      <c r="BE100" s="101" t="s">
        <v>638</v>
      </c>
      <c r="BF100" s="102"/>
      <c r="BG100" s="101"/>
      <c r="BH100" s="101"/>
      <c r="BI100" s="101"/>
      <c r="BJ100" s="101"/>
      <c r="BK100" s="103"/>
      <c r="BL100" s="103"/>
      <c r="BM100" s="103"/>
      <c r="BN100" s="103"/>
      <c r="BO100" s="103"/>
      <c r="BP100" s="103"/>
      <c r="BQ100" s="83"/>
      <c r="BR100" s="104">
        <v>35.0</v>
      </c>
      <c r="BS100" s="104">
        <v>10.0</v>
      </c>
      <c r="BT100" s="104">
        <v>35.0</v>
      </c>
      <c r="BU100" s="104">
        <v>10.0</v>
      </c>
      <c r="BV100" s="105" t="s">
        <v>2597</v>
      </c>
      <c r="BW100" s="83"/>
      <c r="BX100" s="106" t="s">
        <v>233</v>
      </c>
      <c r="BY100" s="106" t="s">
        <v>1938</v>
      </c>
      <c r="BZ100" s="106" t="s">
        <v>2598</v>
      </c>
      <c r="CA100" s="106" t="s">
        <v>1094</v>
      </c>
      <c r="CB100" s="106" t="s">
        <v>2599</v>
      </c>
      <c r="CC100" s="106" t="s">
        <v>1298</v>
      </c>
      <c r="CD100" s="122" t="s">
        <v>2600</v>
      </c>
      <c r="CE100" s="123" t="s">
        <v>2601</v>
      </c>
      <c r="CF100" s="123" t="s">
        <v>2602</v>
      </c>
      <c r="CG100" s="109" t="s">
        <v>558</v>
      </c>
      <c r="CH100" s="109" t="s">
        <v>380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206</v>
      </c>
      <c r="DS100" s="124" t="s">
        <v>275</v>
      </c>
      <c r="DT100" s="124" t="s">
        <v>207</v>
      </c>
      <c r="DU100" s="148" t="s">
        <v>423</v>
      </c>
      <c r="DV100" s="148" t="s">
        <v>424</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2603</v>
      </c>
      <c r="B101" s="69" t="s">
        <v>176</v>
      </c>
      <c r="C101" s="80" t="s">
        <v>2604</v>
      </c>
      <c r="D101" s="81" t="s">
        <v>2605</v>
      </c>
      <c r="E101" s="82" t="s">
        <v>179</v>
      </c>
      <c r="F101" s="82" t="s">
        <v>2606</v>
      </c>
      <c r="G101" s="82" t="s">
        <v>2607</v>
      </c>
      <c r="H101" s="82" t="s">
        <v>2608</v>
      </c>
      <c r="I101" s="82" t="s">
        <v>2609</v>
      </c>
      <c r="J101" s="83"/>
      <c r="K101" s="84"/>
      <c r="L101" s="84"/>
      <c r="M101" s="84"/>
      <c r="N101" s="84"/>
      <c r="O101" s="85" t="s">
        <v>184</v>
      </c>
      <c r="P101" s="85" t="s">
        <v>184</v>
      </c>
      <c r="Q101" s="86"/>
      <c r="R101" s="84"/>
      <c r="S101" s="84"/>
      <c r="T101" s="84"/>
      <c r="U101" s="84"/>
      <c r="V101" s="86"/>
      <c r="W101" s="87"/>
      <c r="X101" s="88" t="s">
        <v>848</v>
      </c>
      <c r="Y101" s="89" t="s">
        <v>641</v>
      </c>
      <c r="Z101" s="89" t="s">
        <v>1031</v>
      </c>
      <c r="AA101" s="90"/>
      <c r="AB101" s="91" t="s">
        <v>541</v>
      </c>
      <c r="AC101" s="92" t="s">
        <v>2230</v>
      </c>
      <c r="AD101" s="93"/>
      <c r="AE101" s="92"/>
      <c r="AF101" s="92"/>
      <c r="AG101" s="92"/>
      <c r="AH101" s="92"/>
      <c r="AI101" s="101"/>
      <c r="AJ101" s="101"/>
      <c r="AK101" s="101"/>
      <c r="AL101" s="101"/>
      <c r="AM101" s="101"/>
      <c r="AN101" s="101"/>
      <c r="AO101" s="95"/>
      <c r="AP101" s="96" t="s">
        <v>547</v>
      </c>
      <c r="AQ101" s="97" t="s">
        <v>603</v>
      </c>
      <c r="AR101" s="98" t="s">
        <v>1405</v>
      </c>
      <c r="AS101" s="97" t="s">
        <v>1406</v>
      </c>
      <c r="AT101" s="97" t="s">
        <v>366</v>
      </c>
      <c r="AU101" s="97" t="s">
        <v>2610</v>
      </c>
      <c r="AV101" s="97" t="s">
        <v>604</v>
      </c>
      <c r="AW101" s="94">
        <v>2821.0</v>
      </c>
      <c r="AX101" s="94">
        <v>402.0</v>
      </c>
      <c r="AY101" s="94">
        <v>198.0</v>
      </c>
      <c r="AZ101" s="94">
        <v>210.0</v>
      </c>
      <c r="BA101" s="94">
        <v>183.0</v>
      </c>
      <c r="BB101" s="94">
        <v>111.0</v>
      </c>
      <c r="BC101" s="99"/>
      <c r="BD101" s="100" t="s">
        <v>1513</v>
      </c>
      <c r="BE101" s="101" t="s">
        <v>609</v>
      </c>
      <c r="BF101" s="102"/>
      <c r="BG101" s="101"/>
      <c r="BH101" s="101"/>
      <c r="BI101" s="101"/>
      <c r="BJ101" s="101"/>
      <c r="BK101" s="103"/>
      <c r="BL101" s="103"/>
      <c r="BM101" s="103"/>
      <c r="BN101" s="103"/>
      <c r="BO101" s="103"/>
      <c r="BP101" s="103"/>
      <c r="BQ101" s="83"/>
      <c r="BR101" s="104">
        <v>10.0</v>
      </c>
      <c r="BS101" s="104">
        <v>35.0</v>
      </c>
      <c r="BT101" s="104">
        <v>10.0</v>
      </c>
      <c r="BU101" s="104">
        <v>35.0</v>
      </c>
      <c r="BV101" s="105" t="s">
        <v>2611</v>
      </c>
      <c r="BW101" s="83"/>
      <c r="BX101" s="106" t="s">
        <v>373</v>
      </c>
      <c r="BY101" s="106" t="s">
        <v>2612</v>
      </c>
      <c r="BZ101" s="106" t="s">
        <v>2613</v>
      </c>
      <c r="CA101" s="106" t="s">
        <v>474</v>
      </c>
      <c r="CB101" s="106" t="s">
        <v>2614</v>
      </c>
      <c r="CC101" s="106" t="s">
        <v>2450</v>
      </c>
      <c r="CD101" s="107"/>
      <c r="CE101" s="108"/>
      <c r="CF101" s="108"/>
      <c r="CG101" s="109" t="s">
        <v>379</v>
      </c>
      <c r="CH101" s="109" t="s">
        <v>380</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206</v>
      </c>
      <c r="DS101" s="116" t="s">
        <v>383</v>
      </c>
      <c r="DT101" s="116" t="s">
        <v>208</v>
      </c>
      <c r="DU101" s="116" t="s">
        <v>209</v>
      </c>
      <c r="DV101" s="116" t="s">
        <v>210</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2308</v>
      </c>
      <c r="B102" s="69" t="s">
        <v>176</v>
      </c>
      <c r="C102" s="80" t="s">
        <v>2615</v>
      </c>
      <c r="D102" s="81" t="s">
        <v>2616</v>
      </c>
      <c r="E102" s="82" t="s">
        <v>179</v>
      </c>
      <c r="F102" s="82" t="s">
        <v>2617</v>
      </c>
      <c r="G102" s="82" t="s">
        <v>2618</v>
      </c>
      <c r="H102" s="82" t="s">
        <v>2619</v>
      </c>
      <c r="I102" s="82" t="s">
        <v>2620</v>
      </c>
      <c r="J102" s="83"/>
      <c r="K102" s="84"/>
      <c r="L102" s="84"/>
      <c r="M102" s="85" t="s">
        <v>184</v>
      </c>
      <c r="N102" s="84"/>
      <c r="O102" s="84"/>
      <c r="P102" s="84"/>
      <c r="Q102" s="86"/>
      <c r="R102" s="84"/>
      <c r="S102" s="84"/>
      <c r="T102" s="84"/>
      <c r="U102" s="84"/>
      <c r="V102" s="86"/>
      <c r="W102" s="87"/>
      <c r="X102" s="88" t="s">
        <v>393</v>
      </c>
      <c r="Y102" s="89" t="s">
        <v>505</v>
      </c>
      <c r="Z102" s="89" t="s">
        <v>198</v>
      </c>
      <c r="AA102" s="90"/>
      <c r="AB102" s="91" t="s">
        <v>190</v>
      </c>
      <c r="AC102" s="92" t="s">
        <v>1636</v>
      </c>
      <c r="AD102" s="93"/>
      <c r="AE102" s="92"/>
      <c r="AF102" s="92"/>
      <c r="AG102" s="92"/>
      <c r="AH102" s="92"/>
      <c r="AI102" s="101"/>
      <c r="AJ102" s="101"/>
      <c r="AK102" s="101"/>
      <c r="AL102" s="101"/>
      <c r="AM102" s="101"/>
      <c r="AN102" s="101"/>
      <c r="AO102" s="95"/>
      <c r="AP102" s="96" t="s">
        <v>197</v>
      </c>
      <c r="AQ102" s="97" t="s">
        <v>369</v>
      </c>
      <c r="AR102" s="98" t="s">
        <v>397</v>
      </c>
      <c r="AS102" s="97" t="s">
        <v>542</v>
      </c>
      <c r="AT102" s="97" t="s">
        <v>399</v>
      </c>
      <c r="AU102" s="97" t="s">
        <v>737</v>
      </c>
      <c r="AV102" s="97" t="s">
        <v>194</v>
      </c>
      <c r="AW102" s="94">
        <v>2944.0</v>
      </c>
      <c r="AX102" s="94">
        <v>447.0</v>
      </c>
      <c r="AY102" s="94">
        <v>208.0</v>
      </c>
      <c r="AZ102" s="94">
        <v>224.0</v>
      </c>
      <c r="BA102" s="94">
        <v>189.0</v>
      </c>
      <c r="BB102" s="94">
        <v>130.0</v>
      </c>
      <c r="BC102" s="99"/>
      <c r="BD102" s="100" t="s">
        <v>547</v>
      </c>
      <c r="BE102" s="101" t="s">
        <v>850</v>
      </c>
      <c r="BF102" s="102"/>
      <c r="BG102" s="101"/>
      <c r="BH102" s="101"/>
      <c r="BI102" s="101"/>
      <c r="BJ102" s="101"/>
      <c r="BK102" s="103"/>
      <c r="BL102" s="103"/>
      <c r="BM102" s="103"/>
      <c r="BN102" s="103"/>
      <c r="BO102" s="103"/>
      <c r="BP102" s="103"/>
      <c r="BQ102" s="83"/>
      <c r="BR102" s="104">
        <v>20.0</v>
      </c>
      <c r="BS102" s="104">
        <v>30.0</v>
      </c>
      <c r="BT102" s="104">
        <v>15.0</v>
      </c>
      <c r="BU102" s="104">
        <v>25.0</v>
      </c>
      <c r="BV102" s="105" t="s">
        <v>2621</v>
      </c>
      <c r="BW102" s="83"/>
      <c r="BX102" s="106" t="s">
        <v>233</v>
      </c>
      <c r="BY102" s="106" t="s">
        <v>201</v>
      </c>
      <c r="BZ102" s="106" t="s">
        <v>2622</v>
      </c>
      <c r="CA102" s="106" t="s">
        <v>1252</v>
      </c>
      <c r="CB102" s="106" t="s">
        <v>2623</v>
      </c>
      <c r="CC102" s="106" t="s">
        <v>1171</v>
      </c>
      <c r="CD102" s="107"/>
      <c r="CE102" s="108"/>
      <c r="CF102" s="108"/>
      <c r="CG102" s="109" t="s">
        <v>205</v>
      </c>
      <c r="CH102" s="109" t="s">
        <v>479</v>
      </c>
      <c r="CI102" s="110"/>
      <c r="CJ102" s="83"/>
      <c r="CK102" s="111" t="s">
        <v>2624</v>
      </c>
      <c r="CL102" s="112" t="s">
        <v>560</v>
      </c>
      <c r="CM102" s="112" t="s">
        <v>516</v>
      </c>
      <c r="CN102" s="112" t="s">
        <v>518</v>
      </c>
      <c r="CO102" s="112" t="s">
        <v>517</v>
      </c>
      <c r="CP102" s="112" t="s">
        <v>339</v>
      </c>
      <c r="CQ102" s="112"/>
      <c r="CR102" s="112">
        <v>34.0</v>
      </c>
      <c r="CS102" s="112">
        <v>135.0</v>
      </c>
      <c r="CT102" s="112">
        <v>247.0</v>
      </c>
      <c r="CU102" s="112">
        <v>359.0</v>
      </c>
      <c r="CV102" s="112">
        <v>471.0</v>
      </c>
      <c r="CW102" s="112">
        <v>583.0</v>
      </c>
      <c r="CX102" s="112" t="s">
        <v>112</v>
      </c>
      <c r="CY102" s="112">
        <v>4.0</v>
      </c>
      <c r="CZ102" s="112">
        <v>12.0</v>
      </c>
      <c r="DA102" s="112">
        <v>21.0</v>
      </c>
      <c r="DB102" s="112">
        <v>30.0</v>
      </c>
      <c r="DC102" s="112">
        <v>39.0</v>
      </c>
      <c r="DD102" s="112">
        <v>48.0</v>
      </c>
      <c r="DE102" s="112" t="s">
        <v>116</v>
      </c>
      <c r="DF102" s="112" t="s">
        <v>2625</v>
      </c>
      <c r="DG102" s="112" t="s">
        <v>2626</v>
      </c>
      <c r="DH102" s="112" t="s">
        <v>2627</v>
      </c>
      <c r="DI102" s="112" t="s">
        <v>2628</v>
      </c>
      <c r="DJ102" s="112" t="s">
        <v>2629</v>
      </c>
      <c r="DK102" s="112"/>
      <c r="DL102" s="113" t="s">
        <v>2630</v>
      </c>
      <c r="DM102" s="114" t="s">
        <v>525</v>
      </c>
      <c r="DN102" s="114">
        <v>5.0</v>
      </c>
      <c r="DO102" s="114">
        <v>3.0</v>
      </c>
      <c r="DP102" s="114">
        <v>4.0</v>
      </c>
      <c r="DQ102" s="115" t="s">
        <v>2631</v>
      </c>
      <c r="DR102" s="124" t="s">
        <v>206</v>
      </c>
      <c r="DS102" s="124" t="s">
        <v>383</v>
      </c>
      <c r="DT102" s="124" t="s">
        <v>275</v>
      </c>
      <c r="DU102" s="124" t="s">
        <v>209</v>
      </c>
      <c r="DV102" s="124" t="s">
        <v>210</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1387</v>
      </c>
      <c r="B103" s="69" t="s">
        <v>212</v>
      </c>
      <c r="C103" s="80" t="s">
        <v>2632</v>
      </c>
      <c r="D103" s="81" t="s">
        <v>2633</v>
      </c>
      <c r="E103" s="82" t="s">
        <v>179</v>
      </c>
      <c r="F103" s="82" t="s">
        <v>179</v>
      </c>
      <c r="G103" s="82" t="s">
        <v>2634</v>
      </c>
      <c r="H103" s="82" t="s">
        <v>2635</v>
      </c>
      <c r="I103" s="82" t="s">
        <v>2636</v>
      </c>
      <c r="J103" s="83"/>
      <c r="K103" s="85" t="s">
        <v>184</v>
      </c>
      <c r="L103" s="85" t="s">
        <v>184</v>
      </c>
      <c r="M103" s="84"/>
      <c r="N103" s="85" t="s">
        <v>184</v>
      </c>
      <c r="O103" s="84"/>
      <c r="P103" s="84"/>
      <c r="Q103" s="86"/>
      <c r="R103" s="84"/>
      <c r="S103" s="84"/>
      <c r="T103" s="84"/>
      <c r="U103" s="84"/>
      <c r="V103" s="86"/>
      <c r="W103" s="87"/>
      <c r="X103" s="88" t="s">
        <v>216</v>
      </c>
      <c r="Y103" s="89" t="s">
        <v>272</v>
      </c>
      <c r="Z103" s="153" t="s">
        <v>2637</v>
      </c>
      <c r="AA103" s="90"/>
      <c r="AB103" s="91" t="s">
        <v>219</v>
      </c>
      <c r="AC103" s="92" t="s">
        <v>1224</v>
      </c>
      <c r="AD103" s="93"/>
      <c r="AE103" s="92"/>
      <c r="AF103" s="92"/>
      <c r="AG103" s="92"/>
      <c r="AH103" s="92"/>
      <c r="AI103" s="101"/>
      <c r="AJ103" s="101"/>
      <c r="AK103" s="101"/>
      <c r="AL103" s="101"/>
      <c r="AM103" s="101"/>
      <c r="AN103" s="101"/>
      <c r="AO103" s="95"/>
      <c r="AP103" s="96" t="s">
        <v>471</v>
      </c>
      <c r="AQ103" s="97" t="s">
        <v>228</v>
      </c>
      <c r="AR103" s="98" t="s">
        <v>2638</v>
      </c>
      <c r="AS103" s="97" t="s">
        <v>260</v>
      </c>
      <c r="AT103" s="97" t="s">
        <v>219</v>
      </c>
      <c r="AU103" s="144" t="s">
        <v>2639</v>
      </c>
      <c r="AV103" s="97" t="s">
        <v>662</v>
      </c>
      <c r="AW103" s="94">
        <v>3605.0</v>
      </c>
      <c r="AX103" s="94">
        <v>292.0</v>
      </c>
      <c r="AY103" s="94">
        <v>374.0</v>
      </c>
      <c r="AZ103" s="94">
        <v>256.0</v>
      </c>
      <c r="BA103" s="94">
        <v>379.0</v>
      </c>
      <c r="BB103" s="94">
        <v>87.0</v>
      </c>
      <c r="BC103" s="99"/>
      <c r="BD103" s="100" t="s">
        <v>725</v>
      </c>
      <c r="BE103" s="101" t="s">
        <v>818</v>
      </c>
      <c r="BF103" s="102" t="s">
        <v>1290</v>
      </c>
      <c r="BG103" s="101" t="s">
        <v>464</v>
      </c>
      <c r="BH103" s="101" t="s">
        <v>470</v>
      </c>
      <c r="BI103" s="145" t="s">
        <v>2640</v>
      </c>
      <c r="BJ103" s="101" t="s">
        <v>224</v>
      </c>
      <c r="BK103" s="103">
        <v>3764.0</v>
      </c>
      <c r="BL103" s="103">
        <v>269.0</v>
      </c>
      <c r="BM103" s="103">
        <v>406.0</v>
      </c>
      <c r="BN103" s="103">
        <v>256.0</v>
      </c>
      <c r="BO103" s="103">
        <v>348.0</v>
      </c>
      <c r="BP103" s="103">
        <v>101.0</v>
      </c>
      <c r="BQ103" s="83"/>
      <c r="BR103" s="104">
        <v>40.0</v>
      </c>
      <c r="BS103" s="104">
        <v>10.0</v>
      </c>
      <c r="BT103" s="104">
        <v>10.0</v>
      </c>
      <c r="BU103" s="104">
        <v>40.0</v>
      </c>
      <c r="BV103" s="105" t="s">
        <v>2641</v>
      </c>
      <c r="BW103" s="83"/>
      <c r="BX103" s="106" t="s">
        <v>200</v>
      </c>
      <c r="BY103" s="106" t="s">
        <v>2642</v>
      </c>
      <c r="BZ103" s="106" t="s">
        <v>1385</v>
      </c>
      <c r="CA103" s="106" t="s">
        <v>671</v>
      </c>
      <c r="CB103" s="106" t="s">
        <v>2432</v>
      </c>
      <c r="CC103" s="106" t="s">
        <v>1374</v>
      </c>
      <c r="CD103" s="122" t="s">
        <v>2643</v>
      </c>
      <c r="CE103" s="123" t="s">
        <v>2644</v>
      </c>
      <c r="CF103" s="123" t="s">
        <v>2645</v>
      </c>
      <c r="CG103" s="109" t="s">
        <v>478</v>
      </c>
      <c r="CH103" s="109" t="s">
        <v>380</v>
      </c>
      <c r="CI103" s="109" t="s">
        <v>2646</v>
      </c>
      <c r="CJ103" s="83"/>
      <c r="CK103" s="111" t="s">
        <v>2647</v>
      </c>
      <c r="CL103" s="112" t="s">
        <v>515</v>
      </c>
      <c r="CM103" s="112" t="s">
        <v>675</v>
      </c>
      <c r="CN103" s="112" t="s">
        <v>282</v>
      </c>
      <c r="CO103" s="112" t="s">
        <v>482</v>
      </c>
      <c r="CP103" s="112"/>
      <c r="CQ103" s="112"/>
      <c r="CR103" s="112">
        <v>34.0</v>
      </c>
      <c r="CS103" s="112">
        <v>135.0</v>
      </c>
      <c r="CT103" s="112">
        <v>247.0</v>
      </c>
      <c r="CU103" s="112">
        <v>359.0</v>
      </c>
      <c r="CV103" s="112">
        <v>471.0</v>
      </c>
      <c r="CW103" s="112">
        <v>583.0</v>
      </c>
      <c r="CX103" s="112" t="s">
        <v>112</v>
      </c>
      <c r="CY103" s="112">
        <v>5.0</v>
      </c>
      <c r="CZ103" s="112">
        <v>14.0</v>
      </c>
      <c r="DA103" s="112">
        <v>24.0</v>
      </c>
      <c r="DB103" s="112">
        <v>34.0</v>
      </c>
      <c r="DC103" s="112">
        <v>44.0</v>
      </c>
      <c r="DD103" s="112">
        <v>54.0</v>
      </c>
      <c r="DE103" s="112" t="s">
        <v>115</v>
      </c>
      <c r="DF103" s="112" t="s">
        <v>2648</v>
      </c>
      <c r="DG103" s="112" t="s">
        <v>2649</v>
      </c>
      <c r="DH103" s="112" t="s">
        <v>2650</v>
      </c>
      <c r="DI103" s="112" t="s">
        <v>2651</v>
      </c>
      <c r="DJ103" s="112" t="s">
        <v>2652</v>
      </c>
      <c r="DK103" s="112"/>
      <c r="DL103" s="113" t="s">
        <v>2653</v>
      </c>
      <c r="DM103" s="114" t="s">
        <v>2654</v>
      </c>
      <c r="DN103" s="114">
        <v>3.0</v>
      </c>
      <c r="DO103" s="114">
        <v>3.0</v>
      </c>
      <c r="DP103" s="114" t="s">
        <v>347</v>
      </c>
      <c r="DQ103" s="115" t="s">
        <v>2655</v>
      </c>
      <c r="DR103" s="116" t="s">
        <v>248</v>
      </c>
      <c r="DS103" s="116" t="s">
        <v>249</v>
      </c>
      <c r="DT103" s="116" t="s">
        <v>275</v>
      </c>
      <c r="DU103" s="116" t="s">
        <v>250</v>
      </c>
      <c r="DV103" s="116" t="s">
        <v>251</v>
      </c>
      <c r="DW103" s="116"/>
      <c r="DX103" s="116"/>
      <c r="DY103" s="117"/>
      <c r="DZ103" s="118"/>
      <c r="EA103" s="119" t="str">
        <f t="array" ref="EA103">if(ISBLANK(X103),,(XLOOKUP(X103,Classes!A:A,Classes!A:A,CONCAT("ERROR-Class: ",X103))))</f>
        <v>Sister</v>
      </c>
      <c r="EB103" s="149" t="s">
        <v>493</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1617</v>
      </c>
      <c r="B104" s="69" t="s">
        <v>212</v>
      </c>
      <c r="C104" s="80" t="s">
        <v>2656</v>
      </c>
      <c r="D104" s="202" t="s">
        <v>2657</v>
      </c>
      <c r="E104" s="82" t="s">
        <v>179</v>
      </c>
      <c r="F104" s="82" t="s">
        <v>179</v>
      </c>
      <c r="G104" s="82" t="s">
        <v>2658</v>
      </c>
      <c r="H104" s="82" t="s">
        <v>2659</v>
      </c>
      <c r="I104" s="82" t="s">
        <v>2660</v>
      </c>
      <c r="J104" s="83"/>
      <c r="K104" s="84"/>
      <c r="L104" s="84"/>
      <c r="M104" s="85"/>
      <c r="N104" s="85" t="s">
        <v>184</v>
      </c>
      <c r="O104" s="84"/>
      <c r="P104" s="84"/>
      <c r="Q104" s="142" t="s">
        <v>184</v>
      </c>
      <c r="R104" s="84"/>
      <c r="S104" s="84"/>
      <c r="T104" s="84"/>
      <c r="U104" s="85" t="s">
        <v>184</v>
      </c>
      <c r="V104" s="86"/>
      <c r="W104" s="87"/>
      <c r="X104" s="88" t="s">
        <v>2661</v>
      </c>
      <c r="Y104" s="89" t="s">
        <v>226</v>
      </c>
      <c r="Z104" s="89" t="s">
        <v>465</v>
      </c>
      <c r="AA104" s="90"/>
      <c r="AB104" s="91" t="s">
        <v>2662</v>
      </c>
      <c r="AC104" s="143" t="s">
        <v>2663</v>
      </c>
      <c r="AD104" s="93" t="s">
        <v>2664</v>
      </c>
      <c r="AE104" s="143" t="s">
        <v>2665</v>
      </c>
      <c r="AF104" s="162" t="s">
        <v>224</v>
      </c>
      <c r="AG104" s="92" t="s">
        <v>897</v>
      </c>
      <c r="AH104" s="92" t="s">
        <v>894</v>
      </c>
      <c r="AI104" s="101"/>
      <c r="AJ104" s="101"/>
      <c r="AK104" s="101"/>
      <c r="AL104" s="101"/>
      <c r="AM104" s="101"/>
      <c r="AN104" s="101"/>
      <c r="AO104" s="95"/>
      <c r="AP104" s="96" t="s">
        <v>2666</v>
      </c>
      <c r="AQ104" s="97" t="s">
        <v>1117</v>
      </c>
      <c r="AR104" s="98" t="s">
        <v>2667</v>
      </c>
      <c r="AS104" s="97" t="s">
        <v>920</v>
      </c>
      <c r="AT104" s="97" t="s">
        <v>219</v>
      </c>
      <c r="AU104" s="97" t="s">
        <v>260</v>
      </c>
      <c r="AV104" s="97" t="s">
        <v>327</v>
      </c>
      <c r="AW104" s="94"/>
      <c r="AX104" s="94"/>
      <c r="AY104" s="94"/>
      <c r="AZ104" s="94"/>
      <c r="BA104" s="94"/>
      <c r="BB104" s="94"/>
      <c r="BC104" s="99"/>
      <c r="BD104" s="100" t="s">
        <v>2668</v>
      </c>
      <c r="BE104" s="101" t="s">
        <v>220</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2669</v>
      </c>
      <c r="BW104" s="83"/>
      <c r="BX104" s="106" t="s">
        <v>233</v>
      </c>
      <c r="BY104" s="106" t="s">
        <v>201</v>
      </c>
      <c r="BZ104" s="106" t="s">
        <v>1361</v>
      </c>
      <c r="CA104" s="106" t="s">
        <v>760</v>
      </c>
      <c r="CB104" s="106" t="s">
        <v>778</v>
      </c>
      <c r="CC104" s="106" t="s">
        <v>779</v>
      </c>
      <c r="CD104" s="122" t="s">
        <v>2670</v>
      </c>
      <c r="CE104" s="123" t="s">
        <v>2671</v>
      </c>
      <c r="CF104" s="123" t="s">
        <v>2672</v>
      </c>
      <c r="CG104" s="109" t="s">
        <v>302</v>
      </c>
      <c r="CH104" s="109" t="s">
        <v>243</v>
      </c>
      <c r="CI104" s="110"/>
      <c r="CJ104" s="83"/>
      <c r="CK104" s="111" t="s">
        <v>2673</v>
      </c>
      <c r="CL104" s="112" t="s">
        <v>560</v>
      </c>
      <c r="CM104" s="112" t="s">
        <v>675</v>
      </c>
      <c r="CN104" s="112" t="s">
        <v>282</v>
      </c>
      <c r="CO104" s="112" t="s">
        <v>482</v>
      </c>
      <c r="CP104" s="112" t="s">
        <v>1014</v>
      </c>
      <c r="CQ104" s="112"/>
      <c r="CR104" s="112">
        <v>21.0</v>
      </c>
      <c r="CS104" s="112">
        <v>84.0</v>
      </c>
      <c r="CT104" s="112">
        <v>154.0</v>
      </c>
      <c r="CU104" s="112">
        <v>224.0</v>
      </c>
      <c r="CV104" s="112">
        <v>294.0</v>
      </c>
      <c r="CW104" s="112">
        <v>364.0</v>
      </c>
      <c r="CX104" s="112" t="s">
        <v>112</v>
      </c>
      <c r="CY104" s="112">
        <v>6.0</v>
      </c>
      <c r="CZ104" s="112">
        <v>17.0</v>
      </c>
      <c r="DA104" s="112">
        <v>29.0</v>
      </c>
      <c r="DB104" s="112">
        <v>41.0</v>
      </c>
      <c r="DC104" s="112">
        <v>53.0</v>
      </c>
      <c r="DD104" s="112">
        <v>65.0</v>
      </c>
      <c r="DE104" s="112" t="s">
        <v>116</v>
      </c>
      <c r="DF104" s="112" t="s">
        <v>2674</v>
      </c>
      <c r="DG104" s="112" t="s">
        <v>2675</v>
      </c>
      <c r="DH104" s="112" t="s">
        <v>2676</v>
      </c>
      <c r="DI104" s="112" t="s">
        <v>2677</v>
      </c>
      <c r="DJ104" s="112" t="s">
        <v>2678</v>
      </c>
      <c r="DK104" s="112"/>
      <c r="DL104" s="113" t="s">
        <v>2679</v>
      </c>
      <c r="DM104" s="114" t="s">
        <v>590</v>
      </c>
      <c r="DN104" s="114">
        <v>5.0</v>
      </c>
      <c r="DO104" s="114" t="s">
        <v>273</v>
      </c>
      <c r="DP104" s="114">
        <v>5.0</v>
      </c>
      <c r="DQ104" s="115" t="s">
        <v>2680</v>
      </c>
      <c r="DR104" s="124" t="s">
        <v>248</v>
      </c>
      <c r="DS104" s="124" t="s">
        <v>249</v>
      </c>
      <c r="DT104" s="124" t="s">
        <v>275</v>
      </c>
      <c r="DU104" s="124" t="s">
        <v>250</v>
      </c>
      <c r="DV104" s="124" t="s">
        <v>251</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2128</v>
      </c>
      <c r="B105" s="69" t="s">
        <v>386</v>
      </c>
      <c r="C105" s="80" t="s">
        <v>2681</v>
      </c>
      <c r="D105" s="202" t="s">
        <v>2682</v>
      </c>
      <c r="E105" s="82" t="s">
        <v>179</v>
      </c>
      <c r="F105" s="82" t="s">
        <v>2683</v>
      </c>
      <c r="G105" s="82" t="s">
        <v>2684</v>
      </c>
      <c r="H105" s="82" t="s">
        <v>2685</v>
      </c>
      <c r="I105" s="82" t="s">
        <v>2686</v>
      </c>
      <c r="J105" s="83"/>
      <c r="K105" s="84"/>
      <c r="L105" s="84"/>
      <c r="M105" s="85" t="s">
        <v>184</v>
      </c>
      <c r="N105" s="85" t="s">
        <v>184</v>
      </c>
      <c r="O105" s="84"/>
      <c r="P105" s="84"/>
      <c r="Q105" s="86"/>
      <c r="R105" s="84"/>
      <c r="S105" s="84"/>
      <c r="T105" s="84"/>
      <c r="U105" s="84"/>
      <c r="V105" s="86"/>
      <c r="W105" s="87"/>
      <c r="X105" s="88" t="s">
        <v>282</v>
      </c>
      <c r="Y105" s="89" t="s">
        <v>228</v>
      </c>
      <c r="Z105" s="89" t="s">
        <v>294</v>
      </c>
      <c r="AA105" s="90"/>
      <c r="AB105" s="91" t="s">
        <v>725</v>
      </c>
      <c r="AC105" s="92" t="s">
        <v>283</v>
      </c>
      <c r="AD105" s="93" t="s">
        <v>1290</v>
      </c>
      <c r="AE105" s="92" t="s">
        <v>318</v>
      </c>
      <c r="AF105" s="162" t="s">
        <v>231</v>
      </c>
      <c r="AG105" s="143" t="s">
        <v>2687</v>
      </c>
      <c r="AH105" s="92" t="s">
        <v>371</v>
      </c>
      <c r="AI105" s="101">
        <v>3079.0</v>
      </c>
      <c r="AJ105" s="101">
        <v>258.0</v>
      </c>
      <c r="AK105" s="101">
        <v>437.0</v>
      </c>
      <c r="AL105" s="101">
        <v>225.0</v>
      </c>
      <c r="AM105" s="101">
        <v>325.0</v>
      </c>
      <c r="AN105" s="101">
        <v>95.0</v>
      </c>
      <c r="AO105" s="95"/>
      <c r="AP105" s="96" t="s">
        <v>578</v>
      </c>
      <c r="AQ105" s="97" t="s">
        <v>468</v>
      </c>
      <c r="AR105" s="98" t="s">
        <v>224</v>
      </c>
      <c r="AS105" s="97" t="s">
        <v>443</v>
      </c>
      <c r="AT105" s="97" t="s">
        <v>224</v>
      </c>
      <c r="AU105" s="97" t="s">
        <v>1288</v>
      </c>
      <c r="AV105" s="97" t="s">
        <v>470</v>
      </c>
      <c r="AW105" s="94">
        <v>2947.0</v>
      </c>
      <c r="AX105" s="94">
        <v>234.0</v>
      </c>
      <c r="AY105" s="94">
        <v>464.0</v>
      </c>
      <c r="AZ105" s="94">
        <v>225.0</v>
      </c>
      <c r="BA105" s="94">
        <v>345.0</v>
      </c>
      <c r="BB105" s="94">
        <v>82.0</v>
      </c>
      <c r="BC105" s="99"/>
      <c r="BD105" s="100" t="s">
        <v>606</v>
      </c>
      <c r="BE105" s="101" t="s">
        <v>1276</v>
      </c>
      <c r="BF105" s="102"/>
      <c r="BG105" s="101"/>
      <c r="BH105" s="101"/>
      <c r="BI105" s="101"/>
      <c r="BJ105" s="101"/>
      <c r="BK105" s="103"/>
      <c r="BL105" s="103"/>
      <c r="BM105" s="103"/>
      <c r="BN105" s="103"/>
      <c r="BO105" s="103"/>
      <c r="BP105" s="103"/>
      <c r="BQ105" s="83"/>
      <c r="BR105" s="104">
        <v>10.0</v>
      </c>
      <c r="BS105" s="104">
        <v>40.0</v>
      </c>
      <c r="BT105" s="104">
        <v>10.0</v>
      </c>
      <c r="BU105" s="104">
        <v>35.0</v>
      </c>
      <c r="BV105" s="105" t="s">
        <v>2688</v>
      </c>
      <c r="BW105" s="83"/>
      <c r="BX105" s="106" t="s">
        <v>200</v>
      </c>
      <c r="BY105" s="106" t="s">
        <v>201</v>
      </c>
      <c r="BZ105" s="106" t="s">
        <v>2689</v>
      </c>
      <c r="CA105" s="106" t="s">
        <v>2690</v>
      </c>
      <c r="CB105" s="106" t="s">
        <v>1645</v>
      </c>
      <c r="CC105" s="106" t="s">
        <v>1240</v>
      </c>
      <c r="CD105" s="122" t="s">
        <v>2433</v>
      </c>
      <c r="CE105" s="123" t="s">
        <v>2691</v>
      </c>
      <c r="CF105" s="123" t="s">
        <v>2692</v>
      </c>
      <c r="CG105" s="109" t="s">
        <v>302</v>
      </c>
      <c r="CH105" s="109" t="s">
        <v>303</v>
      </c>
      <c r="CI105" s="110"/>
      <c r="CJ105" s="83"/>
      <c r="CK105" s="111" t="s">
        <v>2693</v>
      </c>
      <c r="CL105" s="112" t="s">
        <v>415</v>
      </c>
      <c r="CM105" s="112"/>
      <c r="CN105" s="112" t="s">
        <v>246</v>
      </c>
      <c r="CO105" s="112"/>
      <c r="CP105" s="112"/>
      <c r="CQ105" s="112"/>
      <c r="CR105" s="112">
        <v>6.0</v>
      </c>
      <c r="CS105" s="112">
        <v>19.0</v>
      </c>
      <c r="CT105" s="112">
        <v>33.0</v>
      </c>
      <c r="CU105" s="112">
        <v>47.0</v>
      </c>
      <c r="CV105" s="112">
        <v>61.0</v>
      </c>
      <c r="CW105" s="112">
        <v>75.0</v>
      </c>
      <c r="CX105" s="112" t="s">
        <v>114</v>
      </c>
      <c r="CY105" s="112">
        <v>4.0</v>
      </c>
      <c r="CZ105" s="112">
        <v>11.0</v>
      </c>
      <c r="DA105" s="112">
        <v>19.0</v>
      </c>
      <c r="DB105" s="112">
        <v>27.0</v>
      </c>
      <c r="DC105" s="112">
        <v>35.0</v>
      </c>
      <c r="DD105" s="112">
        <v>43.0</v>
      </c>
      <c r="DE105" s="112" t="s">
        <v>116</v>
      </c>
      <c r="DF105" s="112" t="s">
        <v>2694</v>
      </c>
      <c r="DG105" s="112" t="s">
        <v>2695</v>
      </c>
      <c r="DH105" s="112" t="s">
        <v>2696</v>
      </c>
      <c r="DI105" s="112" t="s">
        <v>2697</v>
      </c>
      <c r="DJ105" s="112" t="s">
        <v>2698</v>
      </c>
      <c r="DK105" s="112"/>
      <c r="DL105" s="113" t="s">
        <v>2699</v>
      </c>
      <c r="DM105" s="114" t="s">
        <v>590</v>
      </c>
      <c r="DN105" s="114">
        <v>5.0</v>
      </c>
      <c r="DO105" s="114">
        <v>3.0</v>
      </c>
      <c r="DP105" s="114">
        <v>1.0</v>
      </c>
      <c r="DQ105" s="115" t="s">
        <v>2700</v>
      </c>
      <c r="DR105" s="116" t="s">
        <v>248</v>
      </c>
      <c r="DS105" s="116" t="s">
        <v>249</v>
      </c>
      <c r="DT105" s="116" t="s">
        <v>249</v>
      </c>
      <c r="DU105" s="116" t="s">
        <v>250</v>
      </c>
      <c r="DV105" s="116" t="s">
        <v>251</v>
      </c>
      <c r="DW105" s="139" t="s">
        <v>2701</v>
      </c>
      <c r="DX105" s="139" t="s">
        <v>2702</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1363</v>
      </c>
      <c r="B106" s="69" t="s">
        <v>212</v>
      </c>
      <c r="C106" s="80" t="s">
        <v>2703</v>
      </c>
      <c r="D106" s="207" t="s">
        <v>2704</v>
      </c>
      <c r="E106" s="82" t="s">
        <v>179</v>
      </c>
      <c r="F106" s="82" t="s">
        <v>179</v>
      </c>
      <c r="G106" s="82"/>
      <c r="H106" s="82"/>
      <c r="I106" s="82"/>
      <c r="J106" s="83"/>
      <c r="K106" s="84"/>
      <c r="L106" s="121" t="s">
        <v>184</v>
      </c>
      <c r="M106" s="85" t="s">
        <v>184</v>
      </c>
      <c r="N106" s="85"/>
      <c r="O106" s="84"/>
      <c r="P106" s="84"/>
      <c r="Q106" s="86"/>
      <c r="R106" s="84"/>
      <c r="S106" s="84"/>
      <c r="T106" s="84"/>
      <c r="U106" s="121" t="s">
        <v>184</v>
      </c>
      <c r="V106" s="86"/>
      <c r="W106" s="87"/>
      <c r="X106" s="88" t="s">
        <v>2705</v>
      </c>
      <c r="Y106" s="89" t="s">
        <v>226</v>
      </c>
      <c r="Z106" s="89" t="s">
        <v>818</v>
      </c>
      <c r="AA106" s="90"/>
      <c r="AB106" s="91" t="s">
        <v>578</v>
      </c>
      <c r="AC106" s="92" t="s">
        <v>283</v>
      </c>
      <c r="AD106" s="93"/>
      <c r="AE106" s="92"/>
      <c r="AF106" s="162"/>
      <c r="AG106" s="143"/>
      <c r="AH106" s="92"/>
      <c r="AI106" s="101"/>
      <c r="AJ106" s="101"/>
      <c r="AK106" s="101"/>
      <c r="AL106" s="101"/>
      <c r="AM106" s="101"/>
      <c r="AN106" s="101"/>
      <c r="AO106" s="95"/>
      <c r="AP106" s="96" t="s">
        <v>2706</v>
      </c>
      <c r="AQ106" s="97" t="s">
        <v>723</v>
      </c>
      <c r="AR106" s="98" t="s">
        <v>2703</v>
      </c>
      <c r="AS106" s="97" t="s">
        <v>890</v>
      </c>
      <c r="AT106" s="97" t="s">
        <v>224</v>
      </c>
      <c r="AU106" s="97" t="s">
        <v>1202</v>
      </c>
      <c r="AV106" s="97" t="s">
        <v>231</v>
      </c>
      <c r="AW106" s="94"/>
      <c r="AX106" s="94"/>
      <c r="AY106" s="94"/>
      <c r="AZ106" s="94"/>
      <c r="BA106" s="94"/>
      <c r="BB106" s="94"/>
      <c r="BC106" s="99"/>
      <c r="BD106" s="100" t="s">
        <v>257</v>
      </c>
      <c r="BE106" s="101" t="s">
        <v>2707</v>
      </c>
      <c r="BF106" s="102" t="s">
        <v>258</v>
      </c>
      <c r="BG106" s="101" t="s">
        <v>2708</v>
      </c>
      <c r="BH106" s="101" t="s">
        <v>219</v>
      </c>
      <c r="BI106" s="101" t="s">
        <v>466</v>
      </c>
      <c r="BJ106" s="101" t="s">
        <v>265</v>
      </c>
      <c r="BK106" s="103"/>
      <c r="BL106" s="103"/>
      <c r="BM106" s="103"/>
      <c r="BN106" s="103"/>
      <c r="BO106" s="103"/>
      <c r="BP106" s="103"/>
      <c r="BQ106" s="83"/>
      <c r="BR106" s="104">
        <v>25.0</v>
      </c>
      <c r="BS106" s="104">
        <v>40.0</v>
      </c>
      <c r="BT106" s="104">
        <v>15.0</v>
      </c>
      <c r="BU106" s="104">
        <v>20.0</v>
      </c>
      <c r="BV106" s="105" t="s">
        <v>2709</v>
      </c>
      <c r="BW106" s="83"/>
      <c r="BX106" s="106" t="s">
        <v>233</v>
      </c>
      <c r="BY106" s="106" t="s">
        <v>201</v>
      </c>
      <c r="BZ106" s="106" t="s">
        <v>2710</v>
      </c>
      <c r="CA106" s="106" t="s">
        <v>1298</v>
      </c>
      <c r="CB106" s="106" t="s">
        <v>2711</v>
      </c>
      <c r="CC106" s="106" t="s">
        <v>1439</v>
      </c>
      <c r="CD106" s="147"/>
      <c r="CE106" s="123" t="s">
        <v>2712</v>
      </c>
      <c r="CF106" s="123" t="s">
        <v>2713</v>
      </c>
      <c r="CG106" s="109"/>
      <c r="CH106" s="109"/>
      <c r="CI106" s="110"/>
      <c r="CJ106" s="83"/>
      <c r="CK106" s="111" t="s">
        <v>2714</v>
      </c>
      <c r="CL106" s="112" t="s">
        <v>560</v>
      </c>
      <c r="CM106" s="112" t="s">
        <v>675</v>
      </c>
      <c r="CN106" s="112" t="s">
        <v>282</v>
      </c>
      <c r="CO106" s="112" t="s">
        <v>482</v>
      </c>
      <c r="CP106" s="112"/>
      <c r="CQ106" s="112"/>
      <c r="CR106" s="112">
        <v>21.0</v>
      </c>
      <c r="CS106" s="112">
        <v>84.0</v>
      </c>
      <c r="CT106" s="112">
        <v>154.0</v>
      </c>
      <c r="CU106" s="112">
        <v>224.0</v>
      </c>
      <c r="CV106" s="112">
        <v>294.0</v>
      </c>
      <c r="CW106" s="112">
        <v>364.0</v>
      </c>
      <c r="CX106" s="112" t="s">
        <v>112</v>
      </c>
      <c r="CY106" s="112">
        <v>6.0</v>
      </c>
      <c r="CZ106" s="112">
        <v>17.0</v>
      </c>
      <c r="DA106" s="112">
        <v>29.0</v>
      </c>
      <c r="DB106" s="112">
        <v>41.0</v>
      </c>
      <c r="DC106" s="112">
        <v>53.0</v>
      </c>
      <c r="DD106" s="112">
        <v>65.0</v>
      </c>
      <c r="DE106" s="112" t="s">
        <v>116</v>
      </c>
      <c r="DF106" s="112" t="s">
        <v>2715</v>
      </c>
      <c r="DG106" s="112" t="s">
        <v>2716</v>
      </c>
      <c r="DH106" s="112" t="s">
        <v>2717</v>
      </c>
      <c r="DI106" s="112" t="s">
        <v>2718</v>
      </c>
      <c r="DJ106" s="112" t="s">
        <v>2719</v>
      </c>
      <c r="DK106" s="112"/>
      <c r="DL106" s="113" t="s">
        <v>2720</v>
      </c>
      <c r="DM106" s="114" t="s">
        <v>245</v>
      </c>
      <c r="DN106" s="114">
        <v>5.0</v>
      </c>
      <c r="DO106" s="114">
        <v>2.0</v>
      </c>
      <c r="DP106" s="114" t="s">
        <v>347</v>
      </c>
      <c r="DQ106" s="115" t="s">
        <v>2721</v>
      </c>
      <c r="DR106" s="124" t="s">
        <v>248</v>
      </c>
      <c r="DS106" s="124" t="s">
        <v>249</v>
      </c>
      <c r="DT106" s="124" t="s">
        <v>275</v>
      </c>
      <c r="DU106" s="124" t="s">
        <v>250</v>
      </c>
      <c r="DV106" s="124" t="s">
        <v>251</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2722</v>
      </c>
      <c r="B107" s="69" t="s">
        <v>212</v>
      </c>
      <c r="C107" s="80" t="s">
        <v>2723</v>
      </c>
      <c r="D107" s="208" t="s">
        <v>2724</v>
      </c>
      <c r="E107" s="82"/>
      <c r="F107" s="82"/>
      <c r="G107" s="82"/>
      <c r="H107" s="82"/>
      <c r="I107" s="82"/>
      <c r="J107" s="83"/>
      <c r="K107" s="121" t="s">
        <v>184</v>
      </c>
      <c r="L107" s="121" t="s">
        <v>184</v>
      </c>
      <c r="M107" s="85"/>
      <c r="N107" s="85"/>
      <c r="O107" s="84"/>
      <c r="P107" s="84"/>
      <c r="Q107" s="86"/>
      <c r="R107" s="84"/>
      <c r="S107" s="84"/>
      <c r="T107" s="121" t="s">
        <v>184</v>
      </c>
      <c r="U107" s="121"/>
      <c r="V107" s="86"/>
      <c r="W107" s="87"/>
      <c r="X107" s="88" t="s">
        <v>2725</v>
      </c>
      <c r="Y107" s="89" t="s">
        <v>916</v>
      </c>
      <c r="Z107" s="89" t="s">
        <v>2726</v>
      </c>
      <c r="AA107" s="90"/>
      <c r="AB107" s="91" t="s">
        <v>2727</v>
      </c>
      <c r="AC107" s="92" t="s">
        <v>2728</v>
      </c>
      <c r="AD107" s="93" t="s">
        <v>2729</v>
      </c>
      <c r="AE107" s="92" t="s">
        <v>1117</v>
      </c>
      <c r="AF107" s="162" t="s">
        <v>662</v>
      </c>
      <c r="AG107" s="143" t="s">
        <v>220</v>
      </c>
      <c r="AH107" s="92" t="s">
        <v>467</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2730</v>
      </c>
      <c r="BE107" s="101" t="s">
        <v>294</v>
      </c>
      <c r="BF107" s="102" t="s">
        <v>2731</v>
      </c>
      <c r="BG107" s="101" t="s">
        <v>723</v>
      </c>
      <c r="BH107" s="101" t="s">
        <v>371</v>
      </c>
      <c r="BI107" s="101" t="s">
        <v>2732</v>
      </c>
      <c r="BJ107" s="101" t="s">
        <v>194</v>
      </c>
      <c r="BK107" s="103"/>
      <c r="BL107" s="103"/>
      <c r="BM107" s="103"/>
      <c r="BN107" s="103"/>
      <c r="BO107" s="103"/>
      <c r="BP107" s="103"/>
      <c r="BQ107" s="83"/>
      <c r="BR107" s="104">
        <v>30.0</v>
      </c>
      <c r="BS107" s="104">
        <v>30.0</v>
      </c>
      <c r="BT107" s="104">
        <v>25.0</v>
      </c>
      <c r="BU107" s="104">
        <v>15.0</v>
      </c>
      <c r="BV107" s="105" t="s">
        <v>2733</v>
      </c>
      <c r="BW107" s="83"/>
      <c r="BX107" s="106" t="s">
        <v>200</v>
      </c>
      <c r="BY107" s="106" t="s">
        <v>2734</v>
      </c>
      <c r="BZ107" s="106" t="s">
        <v>2735</v>
      </c>
      <c r="CA107" s="106" t="s">
        <v>1453</v>
      </c>
      <c r="CB107" s="106" t="s">
        <v>2736</v>
      </c>
      <c r="CC107" s="106" t="s">
        <v>2737</v>
      </c>
      <c r="CD107" s="122" t="s">
        <v>2738</v>
      </c>
      <c r="CE107" s="123" t="s">
        <v>2739</v>
      </c>
      <c r="CF107" s="123" t="s">
        <v>2740</v>
      </c>
      <c r="CG107" s="109" t="s">
        <v>1697</v>
      </c>
      <c r="CH107" s="109" t="s">
        <v>479</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2741</v>
      </c>
      <c r="DM107" s="114" t="s">
        <v>2742</v>
      </c>
      <c r="DN107" s="114">
        <v>3.0</v>
      </c>
      <c r="DO107" s="114" t="s">
        <v>273</v>
      </c>
      <c r="DP107" s="114" t="s">
        <v>246</v>
      </c>
      <c r="DQ107" s="115" t="s">
        <v>2743</v>
      </c>
      <c r="DR107" s="116" t="s">
        <v>248</v>
      </c>
      <c r="DS107" s="116" t="s">
        <v>249</v>
      </c>
      <c r="DT107" s="116" t="s">
        <v>275</v>
      </c>
      <c r="DU107" s="116" t="s">
        <v>250</v>
      </c>
      <c r="DV107" s="116" t="s">
        <v>251</v>
      </c>
      <c r="DW107" s="116"/>
      <c r="DX107" s="116"/>
      <c r="DY107" s="117"/>
      <c r="DZ107" s="118"/>
      <c r="EA107" s="119" t="str">
        <f t="array" ref="EA107">if(ISBLANK(X107),,(XLOOKUP(X107,Classes!A:A,Classes!A:A,CONCAT("ERROR-Class: ",X107))))</f>
        <v>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2744</v>
      </c>
      <c r="B108" s="69" t="s">
        <v>212</v>
      </c>
      <c r="C108" s="80" t="s">
        <v>2745</v>
      </c>
      <c r="D108" s="202" t="s">
        <v>2746</v>
      </c>
      <c r="E108" s="82" t="s">
        <v>179</v>
      </c>
      <c r="F108" s="82" t="s">
        <v>179</v>
      </c>
      <c r="G108" s="82" t="s">
        <v>2747</v>
      </c>
      <c r="H108" s="82" t="s">
        <v>2748</v>
      </c>
      <c r="I108" s="82" t="s">
        <v>2749</v>
      </c>
      <c r="J108" s="83"/>
      <c r="K108" s="84"/>
      <c r="L108" s="84"/>
      <c r="M108" s="85"/>
      <c r="N108" s="85"/>
      <c r="O108" s="84"/>
      <c r="P108" s="84"/>
      <c r="Q108" s="142" t="s">
        <v>184</v>
      </c>
      <c r="R108" s="84"/>
      <c r="S108" s="85" t="s">
        <v>184</v>
      </c>
      <c r="T108" s="85"/>
      <c r="U108" s="85"/>
      <c r="V108" s="142"/>
      <c r="W108" s="87"/>
      <c r="X108" s="88" t="s">
        <v>2750</v>
      </c>
      <c r="Y108" s="153" t="s">
        <v>2751</v>
      </c>
      <c r="Z108" s="89" t="s">
        <v>2259</v>
      </c>
      <c r="AA108" s="90"/>
      <c r="AB108" s="91" t="s">
        <v>2752</v>
      </c>
      <c r="AC108" s="143" t="s">
        <v>2753</v>
      </c>
      <c r="AD108" s="93" t="s">
        <v>2754</v>
      </c>
      <c r="AE108" s="143" t="s">
        <v>2755</v>
      </c>
      <c r="AF108" s="92" t="s">
        <v>327</v>
      </c>
      <c r="AG108" s="143" t="s">
        <v>2756</v>
      </c>
      <c r="AH108" s="92" t="s">
        <v>325</v>
      </c>
      <c r="AI108" s="101">
        <v>4159.0</v>
      </c>
      <c r="AJ108" s="101">
        <v>292.0</v>
      </c>
      <c r="AK108" s="101">
        <v>312.0</v>
      </c>
      <c r="AL108" s="101">
        <v>319.0</v>
      </c>
      <c r="AM108" s="101">
        <v>326.0</v>
      </c>
      <c r="AN108" s="101">
        <v>101.0</v>
      </c>
      <c r="AO108" s="95"/>
      <c r="AP108" s="96" t="s">
        <v>2757</v>
      </c>
      <c r="AQ108" s="97" t="s">
        <v>1289</v>
      </c>
      <c r="AR108" s="98" t="s">
        <v>2758</v>
      </c>
      <c r="AS108" s="97" t="s">
        <v>395</v>
      </c>
      <c r="AT108" s="97" t="s">
        <v>295</v>
      </c>
      <c r="AU108" s="144" t="s">
        <v>2759</v>
      </c>
      <c r="AV108" s="97" t="s">
        <v>320</v>
      </c>
      <c r="AW108" s="94">
        <v>3866.0</v>
      </c>
      <c r="AX108" s="94">
        <v>292.0</v>
      </c>
      <c r="AY108" s="94">
        <v>312.0</v>
      </c>
      <c r="AZ108" s="94">
        <v>307.0</v>
      </c>
      <c r="BA108" s="94">
        <v>347.0</v>
      </c>
      <c r="BB108" s="94">
        <v>115.0</v>
      </c>
      <c r="BC108" s="99"/>
      <c r="BD108" s="100" t="s">
        <v>996</v>
      </c>
      <c r="BE108" s="101" t="s">
        <v>999</v>
      </c>
      <c r="BF108" s="102"/>
      <c r="BG108" s="101"/>
      <c r="BH108" s="101"/>
      <c r="BI108" s="101"/>
      <c r="BJ108" s="101"/>
      <c r="BK108" s="103"/>
      <c r="BL108" s="103"/>
      <c r="BM108" s="103"/>
      <c r="BN108" s="103"/>
      <c r="BO108" s="103"/>
      <c r="BP108" s="103"/>
      <c r="BQ108" s="83"/>
      <c r="BR108" s="104">
        <v>30.0</v>
      </c>
      <c r="BS108" s="104">
        <v>10.0</v>
      </c>
      <c r="BT108" s="104">
        <v>20.0</v>
      </c>
      <c r="BU108" s="104">
        <v>40.0</v>
      </c>
      <c r="BV108" s="105" t="s">
        <v>2760</v>
      </c>
      <c r="BW108" s="83"/>
      <c r="BX108" s="106" t="s">
        <v>200</v>
      </c>
      <c r="BY108" s="106" t="s">
        <v>201</v>
      </c>
      <c r="BZ108" s="106" t="s">
        <v>612</v>
      </c>
      <c r="CA108" s="106" t="s">
        <v>332</v>
      </c>
      <c r="CB108" s="106" t="s">
        <v>2354</v>
      </c>
      <c r="CC108" s="106" t="s">
        <v>2355</v>
      </c>
      <c r="CD108" s="122" t="s">
        <v>2761</v>
      </c>
      <c r="CE108" s="123" t="s">
        <v>2762</v>
      </c>
      <c r="CF108" s="123" t="s">
        <v>2763</v>
      </c>
      <c r="CG108" s="109" t="s">
        <v>478</v>
      </c>
      <c r="CH108" s="109" t="s">
        <v>303</v>
      </c>
      <c r="CI108" s="110"/>
      <c r="CJ108" s="83"/>
      <c r="CK108" s="111" t="s">
        <v>2764</v>
      </c>
      <c r="CL108" s="112" t="s">
        <v>560</v>
      </c>
      <c r="CM108" s="112" t="s">
        <v>675</v>
      </c>
      <c r="CN108" s="112" t="s">
        <v>1014</v>
      </c>
      <c r="CO108" s="112"/>
      <c r="CP108" s="112"/>
      <c r="CQ108" s="112"/>
      <c r="CR108" s="112">
        <v>25.0</v>
      </c>
      <c r="CS108" s="112">
        <v>101.0</v>
      </c>
      <c r="CT108" s="112">
        <v>185.0</v>
      </c>
      <c r="CU108" s="112">
        <v>269.0</v>
      </c>
      <c r="CV108" s="112">
        <v>353.0</v>
      </c>
      <c r="CW108" s="112">
        <v>437.0</v>
      </c>
      <c r="CX108" s="112" t="s">
        <v>112</v>
      </c>
      <c r="CY108" s="112">
        <v>5.0</v>
      </c>
      <c r="CZ108" s="112">
        <v>15.0</v>
      </c>
      <c r="DA108" s="112">
        <v>26.0</v>
      </c>
      <c r="DB108" s="112">
        <v>37.0</v>
      </c>
      <c r="DC108" s="112">
        <v>48.0</v>
      </c>
      <c r="DD108" s="112">
        <v>59.0</v>
      </c>
      <c r="DE108" s="112" t="s">
        <v>116</v>
      </c>
      <c r="DF108" s="112" t="s">
        <v>2765</v>
      </c>
      <c r="DG108" s="112" t="s">
        <v>2766</v>
      </c>
      <c r="DH108" s="112" t="s">
        <v>2767</v>
      </c>
      <c r="DI108" s="112" t="s">
        <v>2768</v>
      </c>
      <c r="DJ108" s="112" t="s">
        <v>2769</v>
      </c>
      <c r="DK108" s="112"/>
      <c r="DL108" s="113" t="s">
        <v>2770</v>
      </c>
      <c r="DM108" s="114" t="s">
        <v>590</v>
      </c>
      <c r="DN108" s="114">
        <v>4.0</v>
      </c>
      <c r="DO108" s="114">
        <v>3.0</v>
      </c>
      <c r="DP108" s="114">
        <v>3.0</v>
      </c>
      <c r="DQ108" s="115" t="s">
        <v>2771</v>
      </c>
      <c r="DR108" s="124" t="s">
        <v>206</v>
      </c>
      <c r="DS108" s="124" t="s">
        <v>384</v>
      </c>
      <c r="DT108" s="124" t="s">
        <v>453</v>
      </c>
      <c r="DU108" s="148" t="s">
        <v>423</v>
      </c>
      <c r="DV108" s="148" t="s">
        <v>424</v>
      </c>
      <c r="DW108" s="148" t="s">
        <v>2772</v>
      </c>
      <c r="DX108" s="148" t="s">
        <v>2773</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2774</v>
      </c>
      <c r="B109" s="69" t="s">
        <v>386</v>
      </c>
      <c r="C109" s="80" t="s">
        <v>2775</v>
      </c>
      <c r="D109" s="202" t="s">
        <v>2776</v>
      </c>
      <c r="E109" s="82"/>
      <c r="F109" s="82"/>
      <c r="G109" s="82"/>
      <c r="H109" s="82"/>
      <c r="I109" s="82"/>
      <c r="J109" s="83"/>
      <c r="K109" s="121" t="s">
        <v>184</v>
      </c>
      <c r="L109" s="84"/>
      <c r="M109" s="85"/>
      <c r="N109" s="85"/>
      <c r="O109" s="84"/>
      <c r="P109" s="84"/>
      <c r="Q109" s="142"/>
      <c r="R109" s="121" t="s">
        <v>184</v>
      </c>
      <c r="S109" s="85" t="s">
        <v>184</v>
      </c>
      <c r="T109" s="85"/>
      <c r="U109" s="85"/>
      <c r="V109" s="142"/>
      <c r="W109" s="87"/>
      <c r="X109" s="88" t="s">
        <v>2777</v>
      </c>
      <c r="Y109" s="153" t="s">
        <v>2778</v>
      </c>
      <c r="Z109" s="198" t="s">
        <v>1917</v>
      </c>
      <c r="AA109" s="90"/>
      <c r="AB109" s="199" t="s">
        <v>2779</v>
      </c>
      <c r="AC109" s="143" t="s">
        <v>1246</v>
      </c>
      <c r="AD109" s="93" t="s">
        <v>2780</v>
      </c>
      <c r="AE109" s="143" t="s">
        <v>2781</v>
      </c>
      <c r="AF109" s="92" t="s">
        <v>438</v>
      </c>
      <c r="AG109" s="143" t="s">
        <v>1574</v>
      </c>
      <c r="AH109" s="92" t="s">
        <v>231</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606</v>
      </c>
      <c r="BE109" s="101" t="s">
        <v>2056</v>
      </c>
      <c r="BF109" s="102" t="s">
        <v>608</v>
      </c>
      <c r="BG109" s="101" t="s">
        <v>404</v>
      </c>
      <c r="BH109" s="101" t="s">
        <v>265</v>
      </c>
      <c r="BI109" s="101" t="s">
        <v>443</v>
      </c>
      <c r="BJ109" s="101" t="s">
        <v>399</v>
      </c>
      <c r="BK109" s="103"/>
      <c r="BL109" s="103"/>
      <c r="BM109" s="103"/>
      <c r="BN109" s="103"/>
      <c r="BO109" s="103"/>
      <c r="BP109" s="103"/>
      <c r="BQ109" s="83"/>
      <c r="BR109" s="104">
        <v>30.0</v>
      </c>
      <c r="BS109" s="104">
        <v>30.0</v>
      </c>
      <c r="BT109" s="104">
        <v>25.0</v>
      </c>
      <c r="BU109" s="104">
        <v>10.0</v>
      </c>
      <c r="BV109" s="105" t="s">
        <v>2782</v>
      </c>
      <c r="BW109" s="83"/>
      <c r="BX109" s="106" t="s">
        <v>233</v>
      </c>
      <c r="BY109" s="106" t="s">
        <v>2783</v>
      </c>
      <c r="BZ109" s="106" t="s">
        <v>2784</v>
      </c>
      <c r="CA109" s="106" t="s">
        <v>645</v>
      </c>
      <c r="CB109" s="106" t="s">
        <v>2785</v>
      </c>
      <c r="CC109" s="106" t="s">
        <v>332</v>
      </c>
      <c r="CD109" s="122" t="s">
        <v>2786</v>
      </c>
      <c r="CE109" s="123" t="s">
        <v>2787</v>
      </c>
      <c r="CF109" s="123" t="s">
        <v>2788</v>
      </c>
      <c r="CG109" s="109" t="s">
        <v>302</v>
      </c>
      <c r="CH109" s="109" t="s">
        <v>380</v>
      </c>
      <c r="CI109" s="110"/>
      <c r="CJ109" s="83"/>
      <c r="CK109" s="111" t="s">
        <v>2789</v>
      </c>
      <c r="CL109" s="112" t="s">
        <v>560</v>
      </c>
      <c r="CM109" s="112" t="s">
        <v>561</v>
      </c>
      <c r="CN109" s="112" t="s">
        <v>598</v>
      </c>
      <c r="CO109" s="112" t="s">
        <v>1044</v>
      </c>
      <c r="CP109" s="112"/>
      <c r="CQ109" s="112"/>
      <c r="CR109" s="112">
        <v>25.0</v>
      </c>
      <c r="CS109" s="112">
        <v>101.0</v>
      </c>
      <c r="CT109" s="112">
        <v>185.0</v>
      </c>
      <c r="CU109" s="112">
        <v>269.0</v>
      </c>
      <c r="CV109" s="112">
        <v>353.0</v>
      </c>
      <c r="CW109" s="112">
        <v>437.0</v>
      </c>
      <c r="CX109" s="112" t="s">
        <v>112</v>
      </c>
      <c r="CY109" s="112">
        <v>5.0</v>
      </c>
      <c r="CZ109" s="112">
        <v>15.0</v>
      </c>
      <c r="DA109" s="112">
        <v>26.0</v>
      </c>
      <c r="DB109" s="112">
        <v>37.0</v>
      </c>
      <c r="DC109" s="112">
        <v>48.0</v>
      </c>
      <c r="DD109" s="112">
        <v>59.0</v>
      </c>
      <c r="DE109" s="112" t="s">
        <v>116</v>
      </c>
      <c r="DF109" s="112" t="s">
        <v>2790</v>
      </c>
      <c r="DG109" s="112" t="s">
        <v>2791</v>
      </c>
      <c r="DH109" s="112" t="s">
        <v>2792</v>
      </c>
      <c r="DI109" s="112" t="s">
        <v>2793</v>
      </c>
      <c r="DJ109" s="112" t="s">
        <v>2794</v>
      </c>
      <c r="DK109" s="112"/>
      <c r="DL109" s="113" t="s">
        <v>2795</v>
      </c>
      <c r="DM109" s="114" t="s">
        <v>305</v>
      </c>
      <c r="DN109" s="114" t="s">
        <v>179</v>
      </c>
      <c r="DO109" s="114" t="s">
        <v>179</v>
      </c>
      <c r="DP109" s="114" t="s">
        <v>179</v>
      </c>
      <c r="DQ109" s="115" t="s">
        <v>2796</v>
      </c>
      <c r="DR109" s="116" t="s">
        <v>248</v>
      </c>
      <c r="DS109" s="116" t="s">
        <v>249</v>
      </c>
      <c r="DT109" s="116" t="s">
        <v>275</v>
      </c>
      <c r="DU109" s="116" t="s">
        <v>250</v>
      </c>
      <c r="DV109" s="116" t="s">
        <v>251</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872</v>
      </c>
      <c r="B110" s="69" t="s">
        <v>212</v>
      </c>
      <c r="C110" s="80" t="s">
        <v>2797</v>
      </c>
      <c r="D110" s="202" t="s">
        <v>2798</v>
      </c>
      <c r="E110" s="82"/>
      <c r="F110" s="82"/>
      <c r="G110" s="82"/>
      <c r="H110" s="82"/>
      <c r="I110" s="82"/>
      <c r="J110" s="83"/>
      <c r="K110" s="84"/>
      <c r="L110" s="84"/>
      <c r="M110" s="85"/>
      <c r="N110" s="85" t="s">
        <v>184</v>
      </c>
      <c r="O110" s="121" t="s">
        <v>184</v>
      </c>
      <c r="P110" s="84"/>
      <c r="Q110" s="142"/>
      <c r="R110" s="84"/>
      <c r="S110" s="85"/>
      <c r="T110" s="85"/>
      <c r="U110" s="85" t="s">
        <v>184</v>
      </c>
      <c r="V110" s="142"/>
      <c r="W110" s="87"/>
      <c r="X110" s="88" t="s">
        <v>282</v>
      </c>
      <c r="Y110" s="153" t="s">
        <v>289</v>
      </c>
      <c r="Z110" s="198" t="s">
        <v>818</v>
      </c>
      <c r="AA110" s="90"/>
      <c r="AB110" s="199" t="s">
        <v>219</v>
      </c>
      <c r="AC110" s="143" t="s">
        <v>579</v>
      </c>
      <c r="AD110" s="93" t="s">
        <v>2799</v>
      </c>
      <c r="AE110" s="143" t="s">
        <v>660</v>
      </c>
      <c r="AF110" s="143" t="s">
        <v>219</v>
      </c>
      <c r="AG110" s="143" t="s">
        <v>259</v>
      </c>
      <c r="AH110" s="143" t="s">
        <v>231</v>
      </c>
      <c r="AI110" s="101"/>
      <c r="AJ110" s="101"/>
      <c r="AK110" s="101"/>
      <c r="AL110" s="101"/>
      <c r="AM110" s="101"/>
      <c r="AN110" s="101"/>
      <c r="AO110" s="95"/>
      <c r="AP110" s="96" t="s">
        <v>725</v>
      </c>
      <c r="AQ110" s="97" t="s">
        <v>2800</v>
      </c>
      <c r="AR110" s="98" t="s">
        <v>1290</v>
      </c>
      <c r="AS110" s="97" t="s">
        <v>2801</v>
      </c>
      <c r="AT110" s="97" t="s">
        <v>224</v>
      </c>
      <c r="AU110" s="144" t="s">
        <v>230</v>
      </c>
      <c r="AV110" s="97" t="s">
        <v>2097</v>
      </c>
      <c r="AW110" s="94"/>
      <c r="AX110" s="94"/>
      <c r="AY110" s="94"/>
      <c r="AZ110" s="94"/>
      <c r="BA110" s="94"/>
      <c r="BB110" s="200"/>
      <c r="BC110" s="99"/>
      <c r="BD110" s="201" t="s">
        <v>578</v>
      </c>
      <c r="BE110" s="101" t="s">
        <v>2802</v>
      </c>
      <c r="BF110" s="102"/>
      <c r="BG110" s="101"/>
      <c r="BH110" s="101"/>
      <c r="BI110" s="101"/>
      <c r="BJ110" s="101"/>
      <c r="BK110" s="103"/>
      <c r="BL110" s="103"/>
      <c r="BM110" s="103"/>
      <c r="BN110" s="103"/>
      <c r="BO110" s="103"/>
      <c r="BP110" s="103"/>
      <c r="BQ110" s="83"/>
      <c r="BR110" s="104">
        <v>10.0</v>
      </c>
      <c r="BS110" s="104">
        <v>40.0</v>
      </c>
      <c r="BT110" s="104">
        <v>10.0</v>
      </c>
      <c r="BU110" s="104">
        <v>40.0</v>
      </c>
      <c r="BV110" s="105" t="s">
        <v>2803</v>
      </c>
      <c r="BW110" s="83"/>
      <c r="BX110" s="106" t="s">
        <v>233</v>
      </c>
      <c r="BY110" s="106" t="s">
        <v>201</v>
      </c>
      <c r="BZ110" s="106" t="s">
        <v>2804</v>
      </c>
      <c r="CA110" s="106" t="s">
        <v>1617</v>
      </c>
      <c r="CB110" s="106" t="s">
        <v>2805</v>
      </c>
      <c r="CC110" s="106" t="s">
        <v>860</v>
      </c>
      <c r="CD110" s="147"/>
      <c r="CE110" s="123" t="s">
        <v>2806</v>
      </c>
      <c r="CF110" s="123" t="s">
        <v>2807</v>
      </c>
      <c r="CG110" s="109"/>
      <c r="CH110" s="109"/>
      <c r="CI110" s="110"/>
      <c r="CJ110" s="83"/>
      <c r="CK110" s="111" t="s">
        <v>2808</v>
      </c>
      <c r="CL110" s="112" t="s">
        <v>560</v>
      </c>
      <c r="CM110" s="112" t="s">
        <v>675</v>
      </c>
      <c r="CN110" s="112" t="s">
        <v>282</v>
      </c>
      <c r="CO110" s="112" t="s">
        <v>482</v>
      </c>
      <c r="CP110" s="112"/>
      <c r="CQ110" s="112"/>
      <c r="CR110" s="112">
        <v>21.0</v>
      </c>
      <c r="CS110" s="112">
        <v>84.0</v>
      </c>
      <c r="CT110" s="112">
        <v>154.0</v>
      </c>
      <c r="CU110" s="112">
        <v>224.0</v>
      </c>
      <c r="CV110" s="112">
        <v>294.0</v>
      </c>
      <c r="CW110" s="112">
        <v>364.0</v>
      </c>
      <c r="CX110" s="112" t="s">
        <v>112</v>
      </c>
      <c r="CY110" s="112">
        <v>6.0</v>
      </c>
      <c r="CZ110" s="112">
        <v>17.0</v>
      </c>
      <c r="DA110" s="112">
        <v>29.0</v>
      </c>
      <c r="DB110" s="112">
        <v>41.0</v>
      </c>
      <c r="DC110" s="112">
        <v>53.0</v>
      </c>
      <c r="DD110" s="112">
        <v>65.0</v>
      </c>
      <c r="DE110" s="112" t="s">
        <v>116</v>
      </c>
      <c r="DF110" s="112" t="s">
        <v>2809</v>
      </c>
      <c r="DG110" s="112" t="s">
        <v>2810</v>
      </c>
      <c r="DH110" s="112" t="s">
        <v>2811</v>
      </c>
      <c r="DI110" s="112" t="s">
        <v>2812</v>
      </c>
      <c r="DJ110" s="112" t="s">
        <v>2813</v>
      </c>
      <c r="DK110" s="112"/>
      <c r="DL110" s="113" t="s">
        <v>2814</v>
      </c>
      <c r="DM110" s="114" t="s">
        <v>245</v>
      </c>
      <c r="DN110" s="114">
        <v>3.0</v>
      </c>
      <c r="DO110" s="114">
        <v>2.0</v>
      </c>
      <c r="DP110" s="114" t="s">
        <v>347</v>
      </c>
      <c r="DQ110" s="115" t="s">
        <v>2815</v>
      </c>
      <c r="DR110" s="124" t="s">
        <v>248</v>
      </c>
      <c r="DS110" s="124" t="s">
        <v>249</v>
      </c>
      <c r="DT110" s="124" t="s">
        <v>275</v>
      </c>
      <c r="DU110" s="124" t="s">
        <v>250</v>
      </c>
      <c r="DV110" s="124" t="s">
        <v>251</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2816</v>
      </c>
      <c r="B111" s="69" t="s">
        <v>212</v>
      </c>
      <c r="C111" s="125" t="s">
        <v>2817</v>
      </c>
      <c r="D111" s="126" t="s">
        <v>2818</v>
      </c>
      <c r="E111" s="127"/>
      <c r="F111" s="127"/>
      <c r="G111" s="127"/>
      <c r="H111" s="127"/>
      <c r="I111" s="127"/>
      <c r="J111" s="83"/>
      <c r="K111" s="84"/>
      <c r="L111" s="85" t="s">
        <v>184</v>
      </c>
      <c r="M111" s="84"/>
      <c r="N111" s="84"/>
      <c r="O111" s="84"/>
      <c r="P111" s="121" t="s">
        <v>184</v>
      </c>
      <c r="Q111" s="86"/>
      <c r="R111" s="84"/>
      <c r="S111" s="84"/>
      <c r="T111" s="84"/>
      <c r="U111" s="121" t="s">
        <v>184</v>
      </c>
      <c r="V111" s="86"/>
      <c r="W111" s="87"/>
      <c r="X111" s="129" t="s">
        <v>2819</v>
      </c>
      <c r="Y111" s="130" t="s">
        <v>2820</v>
      </c>
      <c r="Z111" s="130" t="s">
        <v>217</v>
      </c>
      <c r="AA111" s="90"/>
      <c r="AB111" s="91" t="s">
        <v>257</v>
      </c>
      <c r="AC111" s="131" t="s">
        <v>723</v>
      </c>
      <c r="AD111" s="93" t="s">
        <v>221</v>
      </c>
      <c r="AE111" s="131" t="s">
        <v>2639</v>
      </c>
      <c r="AF111" s="131" t="s">
        <v>219</v>
      </c>
      <c r="AG111" s="131" t="s">
        <v>260</v>
      </c>
      <c r="AH111" s="131" t="s">
        <v>2097</v>
      </c>
      <c r="AI111" s="94"/>
      <c r="AJ111" s="94"/>
      <c r="AK111" s="94"/>
      <c r="AL111" s="94"/>
      <c r="AM111" s="94"/>
      <c r="AN111" s="94"/>
      <c r="AO111" s="95"/>
      <c r="AP111" s="96" t="s">
        <v>725</v>
      </c>
      <c r="AQ111" s="132" t="s">
        <v>2707</v>
      </c>
      <c r="AR111" s="98" t="s">
        <v>1290</v>
      </c>
      <c r="AS111" s="209" t="s">
        <v>2821</v>
      </c>
      <c r="AT111" s="132" t="s">
        <v>229</v>
      </c>
      <c r="AU111" s="132" t="s">
        <v>466</v>
      </c>
      <c r="AV111" s="132" t="s">
        <v>265</v>
      </c>
      <c r="AW111" s="94"/>
      <c r="AX111" s="94"/>
      <c r="AY111" s="94"/>
      <c r="AZ111" s="94"/>
      <c r="BA111" s="94"/>
      <c r="BB111" s="94"/>
      <c r="BC111" s="99"/>
      <c r="BD111" s="100" t="s">
        <v>1607</v>
      </c>
      <c r="BE111" s="133" t="s">
        <v>294</v>
      </c>
      <c r="BF111" s="102"/>
      <c r="BG111" s="133"/>
      <c r="BH111" s="133"/>
      <c r="BI111" s="133"/>
      <c r="BJ111" s="133"/>
      <c r="BK111" s="103"/>
      <c r="BL111" s="103"/>
      <c r="BM111" s="103"/>
      <c r="BN111" s="103"/>
      <c r="BO111" s="103"/>
      <c r="BP111" s="103"/>
      <c r="BQ111" s="83"/>
      <c r="BR111" s="104">
        <v>15.0</v>
      </c>
      <c r="BS111" s="104">
        <v>15.0</v>
      </c>
      <c r="BT111" s="104">
        <v>30.0</v>
      </c>
      <c r="BU111" s="104">
        <v>40.0</v>
      </c>
      <c r="BV111" s="105" t="s">
        <v>2822</v>
      </c>
      <c r="BW111" s="83"/>
      <c r="BX111" s="134" t="s">
        <v>233</v>
      </c>
      <c r="BY111" s="134" t="s">
        <v>267</v>
      </c>
      <c r="BZ111" s="134" t="s">
        <v>2823</v>
      </c>
      <c r="CA111" s="134" t="s">
        <v>1363</v>
      </c>
      <c r="CB111" s="134" t="s">
        <v>2824</v>
      </c>
      <c r="CC111" s="134" t="s">
        <v>760</v>
      </c>
      <c r="CD111" s="135"/>
      <c r="CE111" s="136" t="s">
        <v>2825</v>
      </c>
      <c r="CF111" s="136" t="s">
        <v>2826</v>
      </c>
      <c r="CG111" s="137" t="s">
        <v>833</v>
      </c>
      <c r="CH111" s="137" t="s">
        <v>380</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2827</v>
      </c>
      <c r="DM111" s="114" t="s">
        <v>2828</v>
      </c>
      <c r="DN111" s="114">
        <v>1.0</v>
      </c>
      <c r="DO111" s="114">
        <v>3.0</v>
      </c>
      <c r="DP111" s="114">
        <v>3.0</v>
      </c>
      <c r="DQ111" s="115" t="s">
        <v>2829</v>
      </c>
      <c r="DR111" s="139" t="s">
        <v>248</v>
      </c>
      <c r="DS111" s="139" t="s">
        <v>249</v>
      </c>
      <c r="DT111" s="139" t="s">
        <v>275</v>
      </c>
      <c r="DU111" s="139" t="s">
        <v>250</v>
      </c>
      <c r="DV111" s="139" t="s">
        <v>251</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1171</v>
      </c>
      <c r="B112" s="69" t="s">
        <v>212</v>
      </c>
      <c r="C112" s="80" t="s">
        <v>2830</v>
      </c>
      <c r="D112" s="81" t="s">
        <v>2831</v>
      </c>
      <c r="E112" s="82" t="s">
        <v>179</v>
      </c>
      <c r="F112" s="82" t="s">
        <v>179</v>
      </c>
      <c r="G112" s="82" t="s">
        <v>2832</v>
      </c>
      <c r="H112" s="82" t="s">
        <v>2833</v>
      </c>
      <c r="I112" s="82" t="s">
        <v>2834</v>
      </c>
      <c r="J112" s="210"/>
      <c r="K112" s="84"/>
      <c r="L112" s="84"/>
      <c r="M112" s="85" t="s">
        <v>184</v>
      </c>
      <c r="N112" s="85" t="s">
        <v>535</v>
      </c>
      <c r="O112" s="84"/>
      <c r="P112" s="85" t="s">
        <v>184</v>
      </c>
      <c r="Q112" s="86"/>
      <c r="R112" s="84"/>
      <c r="S112" s="84"/>
      <c r="T112" s="84"/>
      <c r="U112" s="84"/>
      <c r="V112" s="86"/>
      <c r="W112" s="211"/>
      <c r="X112" s="88" t="s">
        <v>689</v>
      </c>
      <c r="Y112" s="89" t="s">
        <v>537</v>
      </c>
      <c r="Z112" s="212" t="s">
        <v>2835</v>
      </c>
      <c r="AA112" s="213"/>
      <c r="AB112" s="199" t="s">
        <v>1273</v>
      </c>
      <c r="AC112" s="92" t="s">
        <v>1031</v>
      </c>
      <c r="AD112" s="93" t="s">
        <v>1275</v>
      </c>
      <c r="AE112" s="92" t="s">
        <v>2285</v>
      </c>
      <c r="AF112" s="92" t="s">
        <v>604</v>
      </c>
      <c r="AG112" s="92" t="s">
        <v>542</v>
      </c>
      <c r="AH112" s="92" t="s">
        <v>470</v>
      </c>
      <c r="AI112" s="101">
        <v>3804.0</v>
      </c>
      <c r="AJ112" s="101">
        <v>442.0</v>
      </c>
      <c r="AK112" s="101">
        <v>269.0</v>
      </c>
      <c r="AL112" s="101">
        <v>245.0</v>
      </c>
      <c r="AM112" s="101">
        <v>340.0</v>
      </c>
      <c r="AN112" s="101">
        <v>186.0</v>
      </c>
      <c r="AO112" s="95"/>
      <c r="AP112" s="96" t="s">
        <v>1087</v>
      </c>
      <c r="AQ112" s="97" t="s">
        <v>2229</v>
      </c>
      <c r="AR112" s="98" t="s">
        <v>2836</v>
      </c>
      <c r="AS112" s="144" t="s">
        <v>2837</v>
      </c>
      <c r="AT112" s="97" t="s">
        <v>545</v>
      </c>
      <c r="AU112" s="97" t="s">
        <v>544</v>
      </c>
      <c r="AV112" s="97" t="s">
        <v>196</v>
      </c>
      <c r="AW112" s="94">
        <v>4375.0</v>
      </c>
      <c r="AX112" s="94">
        <v>442.0</v>
      </c>
      <c r="AY112" s="94">
        <v>297.0</v>
      </c>
      <c r="AZ112" s="94">
        <v>306.0</v>
      </c>
      <c r="BA112" s="94">
        <v>371.0</v>
      </c>
      <c r="BB112" s="200">
        <v>144.0</v>
      </c>
      <c r="BC112" s="214"/>
      <c r="BD112" s="201" t="s">
        <v>1641</v>
      </c>
      <c r="BE112" s="101" t="s">
        <v>220</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2838</v>
      </c>
      <c r="BW112" s="210"/>
      <c r="BX112" s="106" t="s">
        <v>373</v>
      </c>
      <c r="BY112" s="106" t="s">
        <v>201</v>
      </c>
      <c r="BZ112" s="106" t="s">
        <v>2307</v>
      </c>
      <c r="CA112" s="106" t="s">
        <v>2308</v>
      </c>
      <c r="CB112" s="106" t="s">
        <v>2839</v>
      </c>
      <c r="CC112" s="106" t="s">
        <v>1240</v>
      </c>
      <c r="CD112" s="122" t="s">
        <v>2840</v>
      </c>
      <c r="CE112" s="123" t="s">
        <v>2841</v>
      </c>
      <c r="CF112" s="123" t="s">
        <v>2842</v>
      </c>
      <c r="CG112" s="109" t="s">
        <v>558</v>
      </c>
      <c r="CH112" s="109" t="s">
        <v>303</v>
      </c>
      <c r="CI112" s="110"/>
      <c r="CJ112" s="210"/>
      <c r="CK112" s="111" t="s">
        <v>2843</v>
      </c>
      <c r="CL112" s="112" t="s">
        <v>560</v>
      </c>
      <c r="CM112" s="112" t="s">
        <v>561</v>
      </c>
      <c r="CN112" s="112" t="s">
        <v>562</v>
      </c>
      <c r="CO112" s="112" t="s">
        <v>598</v>
      </c>
      <c r="CP112" s="112" t="s">
        <v>282</v>
      </c>
      <c r="CQ112" s="112"/>
      <c r="CR112" s="112">
        <v>25.0</v>
      </c>
      <c r="CS112" s="112">
        <v>101.0</v>
      </c>
      <c r="CT112" s="112">
        <v>185.0</v>
      </c>
      <c r="CU112" s="112">
        <v>269.0</v>
      </c>
      <c r="CV112" s="112">
        <v>353.0</v>
      </c>
      <c r="CW112" s="112">
        <v>437.0</v>
      </c>
      <c r="CX112" s="112" t="s">
        <v>112</v>
      </c>
      <c r="CY112" s="112">
        <v>5.0</v>
      </c>
      <c r="CZ112" s="112">
        <v>15.0</v>
      </c>
      <c r="DA112" s="112">
        <v>26.0</v>
      </c>
      <c r="DB112" s="112">
        <v>37.0</v>
      </c>
      <c r="DC112" s="112">
        <v>48.0</v>
      </c>
      <c r="DD112" s="112">
        <v>59.0</v>
      </c>
      <c r="DE112" s="112" t="s">
        <v>116</v>
      </c>
      <c r="DF112" s="112" t="s">
        <v>2844</v>
      </c>
      <c r="DG112" s="112" t="s">
        <v>2845</v>
      </c>
      <c r="DH112" s="112" t="s">
        <v>2846</v>
      </c>
      <c r="DI112" s="112" t="s">
        <v>2847</v>
      </c>
      <c r="DJ112" s="112" t="s">
        <v>2848</v>
      </c>
      <c r="DK112" s="112"/>
      <c r="DL112" s="113" t="s">
        <v>2849</v>
      </c>
      <c r="DM112" s="114" t="s">
        <v>489</v>
      </c>
      <c r="DN112" s="114">
        <v>5.0</v>
      </c>
      <c r="DO112" s="114" t="s">
        <v>273</v>
      </c>
      <c r="DP112" s="114" t="s">
        <v>347</v>
      </c>
      <c r="DQ112" s="115" t="s">
        <v>2850</v>
      </c>
      <c r="DR112" s="124" t="s">
        <v>206</v>
      </c>
      <c r="DS112" s="124" t="s">
        <v>453</v>
      </c>
      <c r="DT112" s="124" t="s">
        <v>208</v>
      </c>
      <c r="DU112" s="148" t="s">
        <v>423</v>
      </c>
      <c r="DV112" s="148" t="s">
        <v>424</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777</v>
      </c>
      <c r="B113" s="69" t="s">
        <v>212</v>
      </c>
      <c r="C113" s="80" t="s">
        <v>2851</v>
      </c>
      <c r="D113" s="81" t="s">
        <v>2852</v>
      </c>
      <c r="E113" s="82" t="s">
        <v>179</v>
      </c>
      <c r="F113" s="82" t="s">
        <v>179</v>
      </c>
      <c r="G113" s="82" t="s">
        <v>2853</v>
      </c>
      <c r="H113" s="82" t="s">
        <v>2854</v>
      </c>
      <c r="I113" s="82" t="s">
        <v>2855</v>
      </c>
      <c r="J113" s="215"/>
      <c r="K113" s="84"/>
      <c r="L113" s="84"/>
      <c r="M113" s="85"/>
      <c r="N113" s="85"/>
      <c r="O113" s="85" t="s">
        <v>184</v>
      </c>
      <c r="P113" s="85"/>
      <c r="Q113" s="216"/>
      <c r="R113" s="217"/>
      <c r="S113" s="217"/>
      <c r="T113" s="217"/>
      <c r="U113" s="85" t="s">
        <v>184</v>
      </c>
      <c r="V113" s="86"/>
      <c r="W113" s="218"/>
      <c r="X113" s="88" t="s">
        <v>282</v>
      </c>
      <c r="Y113" s="89" t="s">
        <v>818</v>
      </c>
      <c r="Z113" s="89" t="s">
        <v>819</v>
      </c>
      <c r="AA113" s="219"/>
      <c r="AB113" s="91" t="s">
        <v>257</v>
      </c>
      <c r="AC113" s="92" t="s">
        <v>579</v>
      </c>
      <c r="AD113" s="93" t="s">
        <v>258</v>
      </c>
      <c r="AE113" s="92" t="s">
        <v>920</v>
      </c>
      <c r="AF113" s="92" t="s">
        <v>470</v>
      </c>
      <c r="AG113" s="92" t="s">
        <v>263</v>
      </c>
      <c r="AH113" s="92" t="s">
        <v>662</v>
      </c>
      <c r="AI113" s="101"/>
      <c r="AJ113" s="101"/>
      <c r="AK113" s="101"/>
      <c r="AL113" s="101"/>
      <c r="AM113" s="101"/>
      <c r="AN113" s="101"/>
      <c r="AO113" s="220"/>
      <c r="AP113" s="96" t="s">
        <v>2856</v>
      </c>
      <c r="AQ113" s="97" t="s">
        <v>997</v>
      </c>
      <c r="AR113" s="98" t="s">
        <v>2857</v>
      </c>
      <c r="AS113" s="144" t="s">
        <v>2858</v>
      </c>
      <c r="AT113" s="97" t="s">
        <v>224</v>
      </c>
      <c r="AU113" s="97" t="s">
        <v>821</v>
      </c>
      <c r="AV113" s="97" t="s">
        <v>772</v>
      </c>
      <c r="AW113" s="94"/>
      <c r="AX113" s="94"/>
      <c r="AY113" s="94"/>
      <c r="AZ113" s="94"/>
      <c r="BA113" s="94"/>
      <c r="BB113" s="94"/>
      <c r="BC113" s="221"/>
      <c r="BD113" s="100" t="s">
        <v>1575</v>
      </c>
      <c r="BE113" s="101" t="s">
        <v>434</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2859</v>
      </c>
      <c r="BW113" s="215"/>
      <c r="BX113" s="106" t="s">
        <v>373</v>
      </c>
      <c r="BY113" s="106" t="s">
        <v>201</v>
      </c>
      <c r="BZ113" s="106" t="s">
        <v>2449</v>
      </c>
      <c r="CA113" s="106" t="s">
        <v>2450</v>
      </c>
      <c r="CB113" s="106" t="s">
        <v>1466</v>
      </c>
      <c r="CC113" s="106" t="s">
        <v>760</v>
      </c>
      <c r="CD113" s="147"/>
      <c r="CE113" s="123"/>
      <c r="CF113" s="123"/>
      <c r="CG113" s="109" t="s">
        <v>478</v>
      </c>
      <c r="CH113" s="109"/>
      <c r="CI113" s="110"/>
      <c r="CJ113" s="215"/>
      <c r="CK113" s="111" t="s">
        <v>2860</v>
      </c>
      <c r="CL113" s="112" t="s">
        <v>337</v>
      </c>
      <c r="CM113" s="112" t="s">
        <v>249</v>
      </c>
      <c r="CN113" s="112" t="s">
        <v>282</v>
      </c>
      <c r="CO113" s="112" t="s">
        <v>482</v>
      </c>
      <c r="CP113" s="112" t="s">
        <v>1044</v>
      </c>
      <c r="CQ113" s="112"/>
      <c r="CR113" s="112">
        <v>25.0</v>
      </c>
      <c r="CS113" s="112">
        <v>101.0</v>
      </c>
      <c r="CT113" s="112">
        <v>185.0</v>
      </c>
      <c r="CU113" s="112">
        <v>269.0</v>
      </c>
      <c r="CV113" s="112">
        <v>353.0</v>
      </c>
      <c r="CW113" s="112">
        <v>437.0</v>
      </c>
      <c r="CX113" s="112" t="s">
        <v>112</v>
      </c>
      <c r="CY113" s="112">
        <v>9.0</v>
      </c>
      <c r="CZ113" s="112">
        <v>27.0</v>
      </c>
      <c r="DA113" s="112">
        <v>47.0</v>
      </c>
      <c r="DB113" s="112">
        <v>67.0</v>
      </c>
      <c r="DC113" s="112">
        <v>87.0</v>
      </c>
      <c r="DD113" s="112">
        <v>107.0</v>
      </c>
      <c r="DE113" s="112" t="s">
        <v>114</v>
      </c>
      <c r="DF113" s="112" t="s">
        <v>2861</v>
      </c>
      <c r="DG113" s="112" t="s">
        <v>2862</v>
      </c>
      <c r="DH113" s="112" t="s">
        <v>2863</v>
      </c>
      <c r="DI113" s="112" t="s">
        <v>2864</v>
      </c>
      <c r="DJ113" s="112" t="s">
        <v>2865</v>
      </c>
      <c r="DK113" s="112"/>
      <c r="DL113" s="113" t="s">
        <v>2866</v>
      </c>
      <c r="DM113" s="114" t="s">
        <v>590</v>
      </c>
      <c r="DN113" s="114">
        <v>5.0</v>
      </c>
      <c r="DO113" s="114" t="s">
        <v>273</v>
      </c>
      <c r="DP113" s="114">
        <v>5.0</v>
      </c>
      <c r="DQ113" s="115" t="s">
        <v>2867</v>
      </c>
      <c r="DR113" s="116" t="s">
        <v>248</v>
      </c>
      <c r="DS113" s="116" t="s">
        <v>249</v>
      </c>
      <c r="DT113" s="116" t="s">
        <v>275</v>
      </c>
      <c r="DU113" s="116" t="s">
        <v>250</v>
      </c>
      <c r="DV113" s="116" t="s">
        <v>251</v>
      </c>
      <c r="DW113" s="139" t="s">
        <v>2868</v>
      </c>
      <c r="DX113" s="139" t="s">
        <v>2869</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645</v>
      </c>
      <c r="B114" s="69" t="s">
        <v>212</v>
      </c>
      <c r="C114" s="80" t="s">
        <v>2870</v>
      </c>
      <c r="D114" s="81" t="s">
        <v>2871</v>
      </c>
      <c r="E114" s="82" t="s">
        <v>179</v>
      </c>
      <c r="F114" s="82" t="s">
        <v>179</v>
      </c>
      <c r="G114" s="82"/>
      <c r="H114" s="82"/>
      <c r="I114" s="82"/>
      <c r="J114" s="215"/>
      <c r="K114" s="84"/>
      <c r="L114" s="84"/>
      <c r="M114" s="85"/>
      <c r="N114" s="85" t="s">
        <v>184</v>
      </c>
      <c r="O114" s="85"/>
      <c r="P114" s="85"/>
      <c r="Q114" s="216"/>
      <c r="R114" s="217"/>
      <c r="S114" s="222" t="s">
        <v>184</v>
      </c>
      <c r="T114" s="222" t="s">
        <v>184</v>
      </c>
      <c r="U114" s="85"/>
      <c r="V114" s="86"/>
      <c r="W114" s="218"/>
      <c r="X114" s="88" t="s">
        <v>282</v>
      </c>
      <c r="Y114" s="89" t="s">
        <v>228</v>
      </c>
      <c r="Z114" s="89" t="s">
        <v>2872</v>
      </c>
      <c r="AA114" s="219"/>
      <c r="AB114" s="91" t="s">
        <v>2873</v>
      </c>
      <c r="AC114" s="92" t="s">
        <v>1582</v>
      </c>
      <c r="AD114" s="93" t="s">
        <v>2874</v>
      </c>
      <c r="AE114" s="92" t="s">
        <v>2875</v>
      </c>
      <c r="AF114" s="92" t="s">
        <v>229</v>
      </c>
      <c r="AG114" s="92" t="s">
        <v>2406</v>
      </c>
      <c r="AH114" s="92" t="s">
        <v>194</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2876</v>
      </c>
      <c r="BE114" s="101" t="s">
        <v>2877</v>
      </c>
      <c r="BF114" s="102" t="s">
        <v>2878</v>
      </c>
      <c r="BG114" s="101" t="s">
        <v>2879</v>
      </c>
      <c r="BH114" s="101" t="s">
        <v>219</v>
      </c>
      <c r="BI114" s="101" t="s">
        <v>466</v>
      </c>
      <c r="BJ114" s="101" t="s">
        <v>265</v>
      </c>
      <c r="BK114" s="103"/>
      <c r="BL114" s="103"/>
      <c r="BM114" s="103"/>
      <c r="BN114" s="103"/>
      <c r="BO114" s="103"/>
      <c r="BP114" s="103"/>
      <c r="BQ114" s="215"/>
      <c r="BR114" s="104">
        <v>20.0</v>
      </c>
      <c r="BS114" s="104">
        <v>35.0</v>
      </c>
      <c r="BT114" s="104">
        <v>15.0</v>
      </c>
      <c r="BU114" s="104">
        <v>30.0</v>
      </c>
      <c r="BV114" s="105" t="s">
        <v>2880</v>
      </c>
      <c r="BW114" s="215"/>
      <c r="BX114" s="106" t="s">
        <v>373</v>
      </c>
      <c r="BY114" s="106" t="s">
        <v>201</v>
      </c>
      <c r="BZ114" s="106" t="s">
        <v>2881</v>
      </c>
      <c r="CA114" s="106" t="s">
        <v>747</v>
      </c>
      <c r="CB114" s="106" t="s">
        <v>2882</v>
      </c>
      <c r="CC114" s="106" t="s">
        <v>2883</v>
      </c>
      <c r="CD114" s="147"/>
      <c r="CE114" s="123" t="s">
        <v>2884</v>
      </c>
      <c r="CF114" s="123" t="s">
        <v>2885</v>
      </c>
      <c r="CG114" s="109"/>
      <c r="CH114" s="109"/>
      <c r="CI114" s="110"/>
      <c r="CJ114" s="215"/>
      <c r="CK114" s="111" t="s">
        <v>2886</v>
      </c>
      <c r="CL114" s="112" t="s">
        <v>560</v>
      </c>
      <c r="CM114" s="112" t="s">
        <v>675</v>
      </c>
      <c r="CN114" s="112" t="s">
        <v>282</v>
      </c>
      <c r="CO114" s="112" t="s">
        <v>482</v>
      </c>
      <c r="CP114" s="112"/>
      <c r="CQ114" s="112"/>
      <c r="CR114" s="112">
        <v>21.0</v>
      </c>
      <c r="CS114" s="112">
        <v>84.0</v>
      </c>
      <c r="CT114" s="112">
        <v>154.0</v>
      </c>
      <c r="CU114" s="112">
        <v>224.0</v>
      </c>
      <c r="CV114" s="112">
        <v>294.0</v>
      </c>
      <c r="CW114" s="112">
        <v>364.0</v>
      </c>
      <c r="CX114" s="112" t="s">
        <v>112</v>
      </c>
      <c r="CY114" s="112">
        <v>6.0</v>
      </c>
      <c r="CZ114" s="112">
        <v>17.0</v>
      </c>
      <c r="DA114" s="112">
        <v>29.0</v>
      </c>
      <c r="DB114" s="112">
        <v>41.0</v>
      </c>
      <c r="DC114" s="112">
        <v>53.0</v>
      </c>
      <c r="DD114" s="112">
        <v>65.0</v>
      </c>
      <c r="DE114" s="112" t="s">
        <v>116</v>
      </c>
      <c r="DF114" s="112" t="s">
        <v>2887</v>
      </c>
      <c r="DG114" s="112" t="s">
        <v>2888</v>
      </c>
      <c r="DH114" s="112" t="s">
        <v>2889</v>
      </c>
      <c r="DI114" s="112" t="s">
        <v>2890</v>
      </c>
      <c r="DJ114" s="112" t="s">
        <v>2891</v>
      </c>
      <c r="DK114" s="112"/>
      <c r="DL114" s="113" t="s">
        <v>2892</v>
      </c>
      <c r="DM114" s="114" t="s">
        <v>245</v>
      </c>
      <c r="DN114" s="114">
        <v>6.0</v>
      </c>
      <c r="DO114" s="114">
        <v>3.0</v>
      </c>
      <c r="DP114" s="114">
        <v>3.0</v>
      </c>
      <c r="DQ114" s="115" t="s">
        <v>2893</v>
      </c>
      <c r="DR114" s="124" t="s">
        <v>248</v>
      </c>
      <c r="DS114" s="124" t="s">
        <v>249</v>
      </c>
      <c r="DT114" s="124" t="s">
        <v>275</v>
      </c>
      <c r="DU114" s="124" t="s">
        <v>250</v>
      </c>
      <c r="DV114" s="124" t="s">
        <v>251</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2894</v>
      </c>
      <c r="B115" s="223" t="s">
        <v>212</v>
      </c>
      <c r="C115" s="224" t="s">
        <v>2895</v>
      </c>
      <c r="D115" s="225" t="s">
        <v>2896</v>
      </c>
      <c r="E115" s="82" t="s">
        <v>179</v>
      </c>
      <c r="F115" s="82" t="s">
        <v>179</v>
      </c>
      <c r="G115" s="226"/>
      <c r="H115" s="226"/>
      <c r="I115" s="227"/>
      <c r="J115" s="83"/>
      <c r="K115" s="228"/>
      <c r="L115" s="229" t="s">
        <v>184</v>
      </c>
      <c r="M115" s="230"/>
      <c r="N115" s="230"/>
      <c r="O115" s="230"/>
      <c r="P115" s="230"/>
      <c r="Q115" s="231"/>
      <c r="R115" s="232"/>
      <c r="S115" s="232"/>
      <c r="T115" s="232"/>
      <c r="U115" s="230" t="s">
        <v>184</v>
      </c>
      <c r="V115" s="233"/>
      <c r="W115" s="234"/>
      <c r="X115" s="152" t="s">
        <v>2897</v>
      </c>
      <c r="Y115" s="177" t="s">
        <v>970</v>
      </c>
      <c r="Z115" s="235" t="s">
        <v>1272</v>
      </c>
      <c r="AA115" s="213"/>
      <c r="AB115" s="236" t="s">
        <v>257</v>
      </c>
      <c r="AC115" s="180" t="s">
        <v>660</v>
      </c>
      <c r="AD115" s="181"/>
      <c r="AE115" s="180"/>
      <c r="AF115" s="180"/>
      <c r="AG115" s="180"/>
      <c r="AH115" s="237"/>
      <c r="AI115" s="183"/>
      <c r="AJ115" s="183"/>
      <c r="AK115" s="183"/>
      <c r="AL115" s="183"/>
      <c r="AM115" s="183"/>
      <c r="AN115" s="238"/>
      <c r="AO115" s="239"/>
      <c r="AP115" s="240" t="s">
        <v>2898</v>
      </c>
      <c r="AQ115" s="185" t="s">
        <v>695</v>
      </c>
      <c r="AR115" s="186" t="s">
        <v>2899</v>
      </c>
      <c r="AS115" s="241" t="s">
        <v>1433</v>
      </c>
      <c r="AT115" s="185" t="s">
        <v>399</v>
      </c>
      <c r="AU115" s="185" t="s">
        <v>443</v>
      </c>
      <c r="AV115" s="242" t="s">
        <v>540</v>
      </c>
      <c r="AW115" s="187"/>
      <c r="AX115" s="187"/>
      <c r="AY115" s="187"/>
      <c r="AZ115" s="187"/>
      <c r="BA115" s="187"/>
      <c r="BB115" s="187"/>
      <c r="BC115" s="214"/>
      <c r="BD115" s="243" t="s">
        <v>2900</v>
      </c>
      <c r="BE115" s="183" t="s">
        <v>2781</v>
      </c>
      <c r="BF115" s="189" t="s">
        <v>2901</v>
      </c>
      <c r="BG115" s="183" t="s">
        <v>2902</v>
      </c>
      <c r="BH115" s="183" t="s">
        <v>662</v>
      </c>
      <c r="BI115" s="183" t="s">
        <v>2903</v>
      </c>
      <c r="BJ115" s="183" t="s">
        <v>801</v>
      </c>
      <c r="BK115" s="191"/>
      <c r="BL115" s="191"/>
      <c r="BM115" s="191"/>
      <c r="BN115" s="191"/>
      <c r="BO115" s="191"/>
      <c r="BP115" s="191"/>
      <c r="BQ115" s="83"/>
      <c r="BR115" s="244">
        <v>25.0</v>
      </c>
      <c r="BS115" s="244">
        <v>40.0</v>
      </c>
      <c r="BT115" s="244">
        <v>15.0</v>
      </c>
      <c r="BU115" s="244">
        <v>20.0</v>
      </c>
      <c r="BV115" s="245" t="s">
        <v>2904</v>
      </c>
      <c r="BW115" s="83"/>
      <c r="BX115" s="246" t="s">
        <v>373</v>
      </c>
      <c r="BY115" s="246" t="s">
        <v>2905</v>
      </c>
      <c r="BZ115" s="246" t="s">
        <v>2906</v>
      </c>
      <c r="CA115" s="246" t="s">
        <v>1363</v>
      </c>
      <c r="CB115" s="246" t="s">
        <v>2907</v>
      </c>
      <c r="CC115" s="246" t="s">
        <v>1069</v>
      </c>
      <c r="CD115" s="247"/>
      <c r="CE115" s="248" t="s">
        <v>2908</v>
      </c>
      <c r="CF115" s="248" t="s">
        <v>2909</v>
      </c>
      <c r="CG115" s="249"/>
      <c r="CH115" s="249"/>
      <c r="CI115" s="250"/>
      <c r="CJ115" s="83"/>
      <c r="CK115" s="111" t="s">
        <v>2910</v>
      </c>
      <c r="CL115" s="112" t="s">
        <v>337</v>
      </c>
      <c r="CM115" s="112" t="s">
        <v>275</v>
      </c>
      <c r="CN115" s="112" t="s">
        <v>482</v>
      </c>
      <c r="CO115" s="112"/>
      <c r="CP115" s="112"/>
      <c r="CQ115" s="112"/>
      <c r="CR115" s="112">
        <v>34.0</v>
      </c>
      <c r="CS115" s="112">
        <v>135.0</v>
      </c>
      <c r="CT115" s="112">
        <v>247.0</v>
      </c>
      <c r="CU115" s="112">
        <v>359.0</v>
      </c>
      <c r="CV115" s="112">
        <v>471.0</v>
      </c>
      <c r="CW115" s="112">
        <v>583.0</v>
      </c>
      <c r="CX115" s="112" t="s">
        <v>112</v>
      </c>
      <c r="CY115" s="112">
        <v>7.0</v>
      </c>
      <c r="CZ115" s="112">
        <v>21.0</v>
      </c>
      <c r="DA115" s="112">
        <v>37.0</v>
      </c>
      <c r="DB115" s="112">
        <v>53.0</v>
      </c>
      <c r="DC115" s="112">
        <v>69.0</v>
      </c>
      <c r="DD115" s="112">
        <v>85.0</v>
      </c>
      <c r="DE115" s="112" t="s">
        <v>113</v>
      </c>
      <c r="DF115" s="112" t="s">
        <v>2911</v>
      </c>
      <c r="DG115" s="112" t="s">
        <v>2912</v>
      </c>
      <c r="DH115" s="112" t="s">
        <v>2913</v>
      </c>
      <c r="DI115" s="112" t="s">
        <v>2914</v>
      </c>
      <c r="DJ115" s="112" t="s">
        <v>2915</v>
      </c>
      <c r="DK115" s="112"/>
      <c r="DL115" s="113" t="s">
        <v>2916</v>
      </c>
      <c r="DM115" s="114" t="s">
        <v>525</v>
      </c>
      <c r="DN115" s="114">
        <v>7.0</v>
      </c>
      <c r="DO115" s="114">
        <v>1.0</v>
      </c>
      <c r="DP115" s="114" t="s">
        <v>347</v>
      </c>
      <c r="DQ115" s="115" t="s">
        <v>2917</v>
      </c>
      <c r="DR115" s="116" t="s">
        <v>206</v>
      </c>
      <c r="DS115" s="116" t="s">
        <v>275</v>
      </c>
      <c r="DT115" s="116" t="s">
        <v>275</v>
      </c>
      <c r="DU115" s="116" t="s">
        <v>209</v>
      </c>
      <c r="DV115" s="116" t="s">
        <v>210</v>
      </c>
      <c r="DW115" s="139" t="s">
        <v>2918</v>
      </c>
      <c r="DX115" s="139" t="s">
        <v>2919</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2920</v>
      </c>
      <c r="B116" s="252" t="s">
        <v>455</v>
      </c>
      <c r="C116" s="253" t="s">
        <v>2921</v>
      </c>
      <c r="D116" s="254" t="s">
        <v>2922</v>
      </c>
      <c r="E116" s="255" t="s">
        <v>2923</v>
      </c>
      <c r="F116" s="255" t="s">
        <v>2924</v>
      </c>
      <c r="G116" s="255" t="s">
        <v>2925</v>
      </c>
      <c r="H116" s="255" t="s">
        <v>993</v>
      </c>
      <c r="I116" s="256" t="s">
        <v>2926</v>
      </c>
      <c r="J116" s="257"/>
      <c r="K116" s="258" t="s">
        <v>535</v>
      </c>
      <c r="L116" s="258" t="s">
        <v>184</v>
      </c>
      <c r="M116" s="259"/>
      <c r="N116" s="259"/>
      <c r="O116" s="259"/>
      <c r="P116" s="259"/>
      <c r="Q116" s="260"/>
      <c r="R116" s="259"/>
      <c r="S116" s="259"/>
      <c r="T116" s="259"/>
      <c r="U116" s="259"/>
      <c r="V116" s="260"/>
      <c r="W116" s="234"/>
      <c r="X116" s="261" t="s">
        <v>2927</v>
      </c>
      <c r="Y116" s="262" t="s">
        <v>1462</v>
      </c>
      <c r="Z116" s="263" t="s">
        <v>766</v>
      </c>
      <c r="AA116" s="213"/>
      <c r="AB116" s="264" t="s">
        <v>1061</v>
      </c>
      <c r="AC116" s="265" t="s">
        <v>641</v>
      </c>
      <c r="AD116" s="266" t="s">
        <v>1062</v>
      </c>
      <c r="AE116" s="265" t="s">
        <v>1031</v>
      </c>
      <c r="AF116" s="265" t="s">
        <v>325</v>
      </c>
      <c r="AG116" s="265" t="s">
        <v>1032</v>
      </c>
      <c r="AH116" s="267" t="s">
        <v>327</v>
      </c>
      <c r="AI116" s="268">
        <v>3883.0</v>
      </c>
      <c r="AJ116" s="268">
        <v>517.0</v>
      </c>
      <c r="AK116" s="268">
        <v>211.0</v>
      </c>
      <c r="AL116" s="268">
        <v>273.0</v>
      </c>
      <c r="AM116" s="268">
        <v>241.0</v>
      </c>
      <c r="AN116" s="268">
        <v>129.0</v>
      </c>
      <c r="AO116" s="239"/>
      <c r="AP116" s="269" t="s">
        <v>1575</v>
      </c>
      <c r="AQ116" s="270" t="s">
        <v>1090</v>
      </c>
      <c r="AR116" s="271"/>
      <c r="AS116" s="270"/>
      <c r="AT116" s="270"/>
      <c r="AU116" s="270"/>
      <c r="AV116" s="272"/>
      <c r="AW116" s="273"/>
      <c r="AX116" s="273"/>
      <c r="AY116" s="273"/>
      <c r="AZ116" s="273"/>
      <c r="BA116" s="273"/>
      <c r="BB116" s="273"/>
      <c r="BC116" s="214"/>
      <c r="BD116" s="274" t="s">
        <v>197</v>
      </c>
      <c r="BE116" s="268" t="s">
        <v>695</v>
      </c>
      <c r="BF116" s="275" t="s">
        <v>1380</v>
      </c>
      <c r="BG116" s="268" t="s">
        <v>2928</v>
      </c>
      <c r="BH116" s="268" t="s">
        <v>399</v>
      </c>
      <c r="BI116" s="268" t="s">
        <v>863</v>
      </c>
      <c r="BJ116" s="268" t="s">
        <v>194</v>
      </c>
      <c r="BK116" s="276">
        <v>4069.0</v>
      </c>
      <c r="BL116" s="276">
        <v>517.0</v>
      </c>
      <c r="BM116" s="276">
        <v>231.0</v>
      </c>
      <c r="BN116" s="276">
        <v>294.0</v>
      </c>
      <c r="BO116" s="276">
        <v>257.0</v>
      </c>
      <c r="BP116" s="276">
        <v>152.0</v>
      </c>
      <c r="BQ116" s="257"/>
      <c r="BR116" s="277">
        <v>15.0</v>
      </c>
      <c r="BS116" s="277">
        <v>35.0</v>
      </c>
      <c r="BT116" s="277">
        <v>30.0</v>
      </c>
      <c r="BU116" s="277">
        <v>15.0</v>
      </c>
      <c r="BV116" s="278" t="s">
        <v>2929</v>
      </c>
      <c r="BW116" s="257"/>
      <c r="BX116" s="279" t="s">
        <v>2930</v>
      </c>
      <c r="BY116" s="280"/>
      <c r="BZ116" s="280"/>
      <c r="CA116" s="280"/>
      <c r="CB116" s="280"/>
      <c r="CC116" s="281"/>
      <c r="CD116" s="282" t="s">
        <v>2584</v>
      </c>
      <c r="CE116" s="283" t="s">
        <v>2931</v>
      </c>
      <c r="CF116" s="283" t="s">
        <v>2932</v>
      </c>
      <c r="CG116" s="284" t="s">
        <v>205</v>
      </c>
      <c r="CH116" s="284" t="s">
        <v>243</v>
      </c>
      <c r="CI116" s="284"/>
      <c r="CJ116" s="257"/>
      <c r="CK116" s="285" t="s">
        <v>2933</v>
      </c>
      <c r="CL116" s="286" t="s">
        <v>415</v>
      </c>
      <c r="CM116" s="112"/>
      <c r="CN116" s="112" t="s">
        <v>246</v>
      </c>
      <c r="CO116" s="112"/>
      <c r="CP116" s="112"/>
      <c r="CQ116" s="112"/>
      <c r="CR116" s="112">
        <v>29.0</v>
      </c>
      <c r="CS116" s="112">
        <v>117.0</v>
      </c>
      <c r="CT116" s="112">
        <v>215.0</v>
      </c>
      <c r="CU116" s="112">
        <v>313.0</v>
      </c>
      <c r="CV116" s="112">
        <v>411.0</v>
      </c>
      <c r="CW116" s="112">
        <v>509.0</v>
      </c>
      <c r="CX116" s="112" t="s">
        <v>112</v>
      </c>
      <c r="CY116" s="112">
        <v>6.0</v>
      </c>
      <c r="CZ116" s="112">
        <v>19.0</v>
      </c>
      <c r="DA116" s="112">
        <v>33.0</v>
      </c>
      <c r="DB116" s="112">
        <v>47.0</v>
      </c>
      <c r="DC116" s="112">
        <v>61.0</v>
      </c>
      <c r="DD116" s="112">
        <v>75.0</v>
      </c>
      <c r="DE116" s="112" t="s">
        <v>113</v>
      </c>
      <c r="DF116" s="112" t="s">
        <v>2934</v>
      </c>
      <c r="DG116" s="112" t="s">
        <v>2935</v>
      </c>
      <c r="DH116" s="112" t="s">
        <v>2936</v>
      </c>
      <c r="DI116" s="112" t="s">
        <v>2937</v>
      </c>
      <c r="DJ116" s="112" t="s">
        <v>2938</v>
      </c>
      <c r="DK116" s="112"/>
      <c r="DL116" s="287" t="s">
        <v>2939</v>
      </c>
      <c r="DM116" s="288" t="s">
        <v>1310</v>
      </c>
      <c r="DN116" s="288">
        <v>5.0</v>
      </c>
      <c r="DO116" s="288">
        <v>1.0</v>
      </c>
      <c r="DP116" s="288" t="s">
        <v>347</v>
      </c>
      <c r="DQ116" s="289" t="s">
        <v>2940</v>
      </c>
      <c r="DR116" s="124" t="s">
        <v>206</v>
      </c>
      <c r="DS116" s="124" t="s">
        <v>383</v>
      </c>
      <c r="DT116" s="124" t="s">
        <v>384</v>
      </c>
      <c r="DU116" s="148" t="s">
        <v>423</v>
      </c>
      <c r="DV116" s="148" t="s">
        <v>424</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2941</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606</v>
      </c>
      <c r="AC117" s="92" t="s">
        <v>2285</v>
      </c>
      <c r="AD117" s="93"/>
      <c r="AE117" s="92"/>
      <c r="AF117" s="92"/>
      <c r="AG117" s="92"/>
      <c r="AH117" s="162"/>
      <c r="AI117" s="101"/>
      <c r="AJ117" s="101"/>
      <c r="AK117" s="101"/>
      <c r="AL117" s="101"/>
      <c r="AM117" s="101"/>
      <c r="AN117" s="101"/>
      <c r="AO117" s="239"/>
      <c r="AP117" s="291" t="s">
        <v>197</v>
      </c>
      <c r="AQ117" s="97" t="s">
        <v>695</v>
      </c>
      <c r="AR117" s="98" t="s">
        <v>1380</v>
      </c>
      <c r="AS117" s="144" t="s">
        <v>2928</v>
      </c>
      <c r="AT117" s="97" t="s">
        <v>399</v>
      </c>
      <c r="AU117" s="97" t="s">
        <v>863</v>
      </c>
      <c r="AV117" s="292" t="s">
        <v>194</v>
      </c>
      <c r="AW117" s="94">
        <v>4117.0</v>
      </c>
      <c r="AX117" s="94">
        <v>510.0</v>
      </c>
      <c r="AY117" s="94">
        <v>231.0</v>
      </c>
      <c r="AZ117" s="94">
        <v>294.0</v>
      </c>
      <c r="BA117" s="94">
        <v>257.0</v>
      </c>
      <c r="BB117" s="94">
        <v>152.0</v>
      </c>
      <c r="BC117" s="214"/>
      <c r="BD117" s="201" t="s">
        <v>541</v>
      </c>
      <c r="BE117" s="101" t="s">
        <v>768</v>
      </c>
      <c r="BF117" s="102" t="s">
        <v>543</v>
      </c>
      <c r="BG117" s="101" t="s">
        <v>544</v>
      </c>
      <c r="BH117" s="101" t="s">
        <v>545</v>
      </c>
      <c r="BI117" s="101" t="s">
        <v>2610</v>
      </c>
      <c r="BJ117" s="101" t="s">
        <v>196</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246</v>
      </c>
      <c r="CO117" s="112"/>
      <c r="CP117" s="112"/>
      <c r="CQ117" s="112"/>
      <c r="CR117" s="112">
        <v>29.0</v>
      </c>
      <c r="CS117" s="112">
        <v>117.0</v>
      </c>
      <c r="CT117" s="112">
        <v>215.0</v>
      </c>
      <c r="CU117" s="112">
        <v>313.0</v>
      </c>
      <c r="CV117" s="112">
        <v>411.0</v>
      </c>
      <c r="CW117" s="112">
        <v>509.0</v>
      </c>
      <c r="CX117" s="112" t="s">
        <v>112</v>
      </c>
      <c r="CY117" s="112">
        <v>6.0</v>
      </c>
      <c r="CZ117" s="112">
        <v>19.0</v>
      </c>
      <c r="DA117" s="112">
        <v>33.0</v>
      </c>
      <c r="DB117" s="112">
        <v>47.0</v>
      </c>
      <c r="DC117" s="112">
        <v>61.0</v>
      </c>
      <c r="DD117" s="112">
        <v>75.0</v>
      </c>
      <c r="DE117" s="112" t="s">
        <v>113</v>
      </c>
      <c r="DF117" s="112" t="s">
        <v>2934</v>
      </c>
      <c r="DG117" s="112" t="s">
        <v>2935</v>
      </c>
      <c r="DH117" s="112" t="s">
        <v>2936</v>
      </c>
      <c r="DI117" s="112" t="s">
        <v>2937</v>
      </c>
      <c r="DJ117" s="112" t="s">
        <v>2938</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2942</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606</v>
      </c>
      <c r="AC118" s="92" t="s">
        <v>2285</v>
      </c>
      <c r="AD118" s="93" t="s">
        <v>608</v>
      </c>
      <c r="AE118" s="92" t="s">
        <v>605</v>
      </c>
      <c r="AF118" s="92" t="s">
        <v>470</v>
      </c>
      <c r="AG118" s="92" t="s">
        <v>2305</v>
      </c>
      <c r="AH118" s="162" t="s">
        <v>231</v>
      </c>
      <c r="AI118" s="101">
        <v>3512.0</v>
      </c>
      <c r="AJ118" s="101">
        <v>497.0</v>
      </c>
      <c r="AK118" s="101">
        <v>231.0</v>
      </c>
      <c r="AL118" s="101">
        <v>245.0</v>
      </c>
      <c r="AM118" s="101">
        <v>278.0</v>
      </c>
      <c r="AN118" s="101">
        <v>195.0</v>
      </c>
      <c r="AO118" s="239"/>
      <c r="AP118" s="291" t="s">
        <v>1061</v>
      </c>
      <c r="AQ118" s="97" t="s">
        <v>641</v>
      </c>
      <c r="AR118" s="98"/>
      <c r="AS118" s="97"/>
      <c r="AT118" s="97"/>
      <c r="AU118" s="97"/>
      <c r="AV118" s="292"/>
      <c r="AW118" s="94"/>
      <c r="AX118" s="94"/>
      <c r="AY118" s="94"/>
      <c r="AZ118" s="94"/>
      <c r="BA118" s="94"/>
      <c r="BB118" s="94"/>
      <c r="BC118" s="214"/>
      <c r="BD118" s="201" t="s">
        <v>197</v>
      </c>
      <c r="BE118" s="101" t="s">
        <v>695</v>
      </c>
      <c r="BF118" s="102" t="s">
        <v>1380</v>
      </c>
      <c r="BG118" s="101" t="s">
        <v>2928</v>
      </c>
      <c r="BH118" s="101" t="s">
        <v>399</v>
      </c>
      <c r="BI118" s="101" t="s">
        <v>863</v>
      </c>
      <c r="BJ118" s="101" t="s">
        <v>194</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246</v>
      </c>
      <c r="CO118" s="112"/>
      <c r="CP118" s="112"/>
      <c r="CQ118" s="112"/>
      <c r="CR118" s="112">
        <v>29.0</v>
      </c>
      <c r="CS118" s="112">
        <v>117.0</v>
      </c>
      <c r="CT118" s="112">
        <v>215.0</v>
      </c>
      <c r="CU118" s="112">
        <v>313.0</v>
      </c>
      <c r="CV118" s="112">
        <v>411.0</v>
      </c>
      <c r="CW118" s="112">
        <v>509.0</v>
      </c>
      <c r="CX118" s="112" t="s">
        <v>112</v>
      </c>
      <c r="CY118" s="112">
        <v>6.0</v>
      </c>
      <c r="CZ118" s="112">
        <v>19.0</v>
      </c>
      <c r="DA118" s="112">
        <v>33.0</v>
      </c>
      <c r="DB118" s="112">
        <v>47.0</v>
      </c>
      <c r="DC118" s="112">
        <v>61.0</v>
      </c>
      <c r="DD118" s="112">
        <v>75.0</v>
      </c>
      <c r="DE118" s="112" t="s">
        <v>113</v>
      </c>
      <c r="DF118" s="112" t="s">
        <v>2934</v>
      </c>
      <c r="DG118" s="112" t="s">
        <v>2935</v>
      </c>
      <c r="DH118" s="112" t="s">
        <v>2936</v>
      </c>
      <c r="DI118" s="112" t="s">
        <v>2937</v>
      </c>
      <c r="DJ118" s="112" t="s">
        <v>2938</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2943</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1575</v>
      </c>
      <c r="AC119" s="299" t="s">
        <v>1090</v>
      </c>
      <c r="AD119" s="300" t="s">
        <v>2083</v>
      </c>
      <c r="AE119" s="299" t="s">
        <v>434</v>
      </c>
      <c r="AF119" s="299" t="s">
        <v>438</v>
      </c>
      <c r="AG119" s="299" t="s">
        <v>2078</v>
      </c>
      <c r="AH119" s="301" t="s">
        <v>290</v>
      </c>
      <c r="AI119" s="302">
        <v>3883.0</v>
      </c>
      <c r="AJ119" s="302">
        <v>470.0</v>
      </c>
      <c r="AK119" s="302">
        <v>231.0</v>
      </c>
      <c r="AL119" s="302">
        <v>262.0</v>
      </c>
      <c r="AM119" s="302">
        <v>231.0</v>
      </c>
      <c r="AN119" s="302">
        <v>279.0</v>
      </c>
      <c r="AO119" s="239"/>
      <c r="AP119" s="303" t="s">
        <v>197</v>
      </c>
      <c r="AQ119" s="304" t="s">
        <v>695</v>
      </c>
      <c r="AR119" s="305" t="s">
        <v>1380</v>
      </c>
      <c r="AS119" s="306" t="s">
        <v>2928</v>
      </c>
      <c r="AT119" s="304" t="s">
        <v>399</v>
      </c>
      <c r="AU119" s="304" t="s">
        <v>863</v>
      </c>
      <c r="AV119" s="307" t="s">
        <v>194</v>
      </c>
      <c r="AW119" s="308">
        <v>4069.0</v>
      </c>
      <c r="AX119" s="308">
        <v>495.0</v>
      </c>
      <c r="AY119" s="308">
        <v>231.0</v>
      </c>
      <c r="AZ119" s="308">
        <v>294.0</v>
      </c>
      <c r="BA119" s="308">
        <v>247.0</v>
      </c>
      <c r="BB119" s="308">
        <v>176.0</v>
      </c>
      <c r="BC119" s="214"/>
      <c r="BD119" s="309" t="s">
        <v>541</v>
      </c>
      <c r="BE119" s="302" t="s">
        <v>768</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246</v>
      </c>
      <c r="CO119" s="112"/>
      <c r="CP119" s="112"/>
      <c r="CQ119" s="112"/>
      <c r="CR119" s="112">
        <v>29.0</v>
      </c>
      <c r="CS119" s="112">
        <v>117.0</v>
      </c>
      <c r="CT119" s="112">
        <v>215.0</v>
      </c>
      <c r="CU119" s="112">
        <v>313.0</v>
      </c>
      <c r="CV119" s="112">
        <v>411.0</v>
      </c>
      <c r="CW119" s="112">
        <v>509.0</v>
      </c>
      <c r="CX119" s="112" t="s">
        <v>112</v>
      </c>
      <c r="CY119" s="112">
        <v>6.0</v>
      </c>
      <c r="CZ119" s="112">
        <v>19.0</v>
      </c>
      <c r="DA119" s="112">
        <v>33.0</v>
      </c>
      <c r="DB119" s="112">
        <v>47.0</v>
      </c>
      <c r="DC119" s="112">
        <v>61.0</v>
      </c>
      <c r="DD119" s="112">
        <v>75.0</v>
      </c>
      <c r="DE119" s="112" t="s">
        <v>113</v>
      </c>
      <c r="DF119" s="112" t="s">
        <v>2934</v>
      </c>
      <c r="DG119" s="112" t="s">
        <v>2935</v>
      </c>
      <c r="DH119" s="112" t="s">
        <v>2936</v>
      </c>
      <c r="DI119" s="112" t="s">
        <v>2937</v>
      </c>
      <c r="DJ119" s="112" t="s">
        <v>2938</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2944</v>
      </c>
      <c r="B120" s="314" t="s">
        <v>212</v>
      </c>
      <c r="C120" s="170" t="s">
        <v>2945</v>
      </c>
      <c r="D120" s="171" t="s">
        <v>2946</v>
      </c>
      <c r="E120" s="172"/>
      <c r="F120" s="172"/>
      <c r="G120" s="172"/>
      <c r="H120" s="172"/>
      <c r="I120" s="315"/>
      <c r="J120" s="210"/>
      <c r="K120" s="173"/>
      <c r="L120" s="174"/>
      <c r="M120" s="173"/>
      <c r="N120" s="174"/>
      <c r="O120" s="173"/>
      <c r="P120" s="194" t="s">
        <v>184</v>
      </c>
      <c r="Q120" s="203"/>
      <c r="R120" s="174" t="s">
        <v>184</v>
      </c>
      <c r="S120" s="174" t="s">
        <v>184</v>
      </c>
      <c r="T120" s="174"/>
      <c r="U120" s="174"/>
      <c r="V120" s="176"/>
      <c r="W120" s="316"/>
      <c r="X120" s="152" t="s">
        <v>2595</v>
      </c>
      <c r="Y120" s="177" t="s">
        <v>740</v>
      </c>
      <c r="Z120" s="235" t="s">
        <v>2947</v>
      </c>
      <c r="AA120" s="317"/>
      <c r="AB120" s="236" t="s">
        <v>2948</v>
      </c>
      <c r="AC120" s="180" t="s">
        <v>766</v>
      </c>
      <c r="AD120" s="181"/>
      <c r="AE120" s="180"/>
      <c r="AF120" s="180"/>
      <c r="AG120" s="180"/>
      <c r="AH120" s="237"/>
      <c r="AI120" s="183"/>
      <c r="AJ120" s="183"/>
      <c r="AK120" s="183"/>
      <c r="AL120" s="183"/>
      <c r="AM120" s="183"/>
      <c r="AN120" s="183"/>
      <c r="AO120" s="318"/>
      <c r="AP120" s="240" t="s">
        <v>401</v>
      </c>
      <c r="AQ120" s="185" t="s">
        <v>735</v>
      </c>
      <c r="AR120" s="186" t="s">
        <v>403</v>
      </c>
      <c r="AS120" s="185" t="s">
        <v>440</v>
      </c>
      <c r="AT120" s="185" t="s">
        <v>405</v>
      </c>
      <c r="AU120" s="241" t="s">
        <v>425</v>
      </c>
      <c r="AV120" s="242" t="s">
        <v>399</v>
      </c>
      <c r="AW120" s="187"/>
      <c r="AX120" s="187"/>
      <c r="AY120" s="187"/>
      <c r="AZ120" s="187"/>
      <c r="BA120" s="187"/>
      <c r="BB120" s="187"/>
      <c r="BC120" s="319"/>
      <c r="BD120" s="243" t="s">
        <v>2949</v>
      </c>
      <c r="BE120" s="183" t="s">
        <v>1090</v>
      </c>
      <c r="BF120" s="189" t="s">
        <v>2950</v>
      </c>
      <c r="BG120" s="183" t="s">
        <v>1576</v>
      </c>
      <c r="BH120" s="183" t="s">
        <v>231</v>
      </c>
      <c r="BI120" s="183" t="s">
        <v>395</v>
      </c>
      <c r="BJ120" s="183" t="s">
        <v>438</v>
      </c>
      <c r="BK120" s="191"/>
      <c r="BL120" s="191"/>
      <c r="BM120" s="191"/>
      <c r="BN120" s="191"/>
      <c r="BO120" s="191"/>
      <c r="BP120" s="191"/>
      <c r="BQ120" s="210"/>
      <c r="BR120" s="192">
        <v>20.0</v>
      </c>
      <c r="BS120" s="192">
        <v>35.0</v>
      </c>
      <c r="BT120" s="192">
        <v>25.0</v>
      </c>
      <c r="BU120" s="192">
        <v>20.0</v>
      </c>
      <c r="BV120" s="320" t="s">
        <v>2951</v>
      </c>
      <c r="BW120" s="210"/>
      <c r="BX120" s="134" t="s">
        <v>373</v>
      </c>
      <c r="BY120" s="134" t="s">
        <v>201</v>
      </c>
      <c r="BZ120" s="134" t="s">
        <v>2952</v>
      </c>
      <c r="CA120" s="134" t="s">
        <v>747</v>
      </c>
      <c r="CB120" s="134" t="s">
        <v>2953</v>
      </c>
      <c r="CC120" s="134" t="s">
        <v>645</v>
      </c>
      <c r="CD120" s="193"/>
      <c r="CE120" s="136" t="s">
        <v>2954</v>
      </c>
      <c r="CF120" s="136" t="s">
        <v>2955</v>
      </c>
      <c r="CG120" s="109" t="s">
        <v>1469</v>
      </c>
      <c r="CH120" s="137" t="s">
        <v>380</v>
      </c>
      <c r="CI120" s="138"/>
      <c r="CJ120" s="210"/>
      <c r="CK120" s="111" t="s">
        <v>2956</v>
      </c>
      <c r="CL120" s="112" t="s">
        <v>560</v>
      </c>
      <c r="CM120" s="112" t="s">
        <v>561</v>
      </c>
      <c r="CN120" s="112" t="s">
        <v>705</v>
      </c>
      <c r="CO120" s="112" t="s">
        <v>518</v>
      </c>
      <c r="CP120" s="112" t="s">
        <v>1044</v>
      </c>
      <c r="CQ120" s="112"/>
      <c r="CR120" s="112">
        <v>25.0</v>
      </c>
      <c r="CS120" s="112">
        <v>101.0</v>
      </c>
      <c r="CT120" s="112">
        <v>185.0</v>
      </c>
      <c r="CU120" s="112">
        <v>269.0</v>
      </c>
      <c r="CV120" s="112">
        <v>353.0</v>
      </c>
      <c r="CW120" s="112">
        <v>437.0</v>
      </c>
      <c r="CX120" s="112" t="s">
        <v>112</v>
      </c>
      <c r="CY120" s="112">
        <v>5.0</v>
      </c>
      <c r="CZ120" s="112">
        <v>15.0</v>
      </c>
      <c r="DA120" s="112">
        <v>26.0</v>
      </c>
      <c r="DB120" s="112">
        <v>37.0</v>
      </c>
      <c r="DC120" s="112">
        <v>48.0</v>
      </c>
      <c r="DD120" s="112">
        <v>59.0</v>
      </c>
      <c r="DE120" s="112" t="s">
        <v>116</v>
      </c>
      <c r="DF120" s="112" t="s">
        <v>2957</v>
      </c>
      <c r="DG120" s="112" t="s">
        <v>2958</v>
      </c>
      <c r="DH120" s="112" t="s">
        <v>2959</v>
      </c>
      <c r="DI120" s="112" t="s">
        <v>2960</v>
      </c>
      <c r="DJ120" s="112" t="s">
        <v>2961</v>
      </c>
      <c r="DK120" s="112"/>
      <c r="DL120" s="113" t="s">
        <v>2962</v>
      </c>
      <c r="DM120" s="114" t="s">
        <v>525</v>
      </c>
      <c r="DN120" s="114" t="s">
        <v>179</v>
      </c>
      <c r="DO120" s="114" t="s">
        <v>246</v>
      </c>
      <c r="DP120" s="114" t="s">
        <v>2963</v>
      </c>
      <c r="DQ120" s="115" t="s">
        <v>2964</v>
      </c>
      <c r="DR120" s="321" t="s">
        <v>206</v>
      </c>
      <c r="DS120" s="321" t="s">
        <v>384</v>
      </c>
      <c r="DT120" s="321" t="s">
        <v>453</v>
      </c>
      <c r="DU120" s="322" t="s">
        <v>423</v>
      </c>
      <c r="DV120" s="322" t="s">
        <v>424</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2965</v>
      </c>
      <c r="B121" s="314" t="s">
        <v>386</v>
      </c>
      <c r="C121" s="170" t="s">
        <v>2966</v>
      </c>
      <c r="D121" s="171" t="s">
        <v>2967</v>
      </c>
      <c r="E121" s="324" t="s">
        <v>179</v>
      </c>
      <c r="F121" s="172" t="s">
        <v>2968</v>
      </c>
      <c r="G121" s="172" t="s">
        <v>2969</v>
      </c>
      <c r="H121" s="172" t="s">
        <v>2970</v>
      </c>
      <c r="I121" s="172" t="s">
        <v>2971</v>
      </c>
      <c r="J121" s="210"/>
      <c r="K121" s="173"/>
      <c r="L121" s="174" t="s">
        <v>184</v>
      </c>
      <c r="M121" s="173"/>
      <c r="N121" s="174" t="s">
        <v>184</v>
      </c>
      <c r="O121" s="173"/>
      <c r="P121" s="173"/>
      <c r="Q121" s="203"/>
      <c r="R121" s="174"/>
      <c r="S121" s="174" t="s">
        <v>184</v>
      </c>
      <c r="T121" s="174"/>
      <c r="U121" s="174"/>
      <c r="V121" s="176"/>
      <c r="W121" s="316"/>
      <c r="X121" s="152" t="s">
        <v>216</v>
      </c>
      <c r="Y121" s="177" t="s">
        <v>272</v>
      </c>
      <c r="Z121" s="235" t="s">
        <v>398</v>
      </c>
      <c r="AA121" s="317"/>
      <c r="AB121" s="236" t="s">
        <v>578</v>
      </c>
      <c r="AC121" s="180" t="s">
        <v>818</v>
      </c>
      <c r="AD121" s="181" t="s">
        <v>224</v>
      </c>
      <c r="AE121" s="180" t="s">
        <v>220</v>
      </c>
      <c r="AF121" s="180" t="s">
        <v>265</v>
      </c>
      <c r="AG121" s="180" t="s">
        <v>1965</v>
      </c>
      <c r="AH121" s="237" t="s">
        <v>224</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471</v>
      </c>
      <c r="BE121" s="183" t="s">
        <v>579</v>
      </c>
      <c r="BF121" s="189" t="s">
        <v>1118</v>
      </c>
      <c r="BG121" s="183" t="s">
        <v>2972</v>
      </c>
      <c r="BH121" s="183" t="s">
        <v>219</v>
      </c>
      <c r="BI121" s="183" t="s">
        <v>1224</v>
      </c>
      <c r="BJ121" s="183" t="s">
        <v>662</v>
      </c>
      <c r="BK121" s="191"/>
      <c r="BL121" s="191"/>
      <c r="BM121" s="191"/>
      <c r="BN121" s="191"/>
      <c r="BO121" s="191"/>
      <c r="BP121" s="191"/>
      <c r="BQ121" s="210"/>
      <c r="BR121" s="192">
        <v>15.0</v>
      </c>
      <c r="BS121" s="192">
        <v>10.0</v>
      </c>
      <c r="BT121" s="192">
        <v>35.0</v>
      </c>
      <c r="BU121" s="192">
        <v>35.0</v>
      </c>
      <c r="BV121" s="320" t="s">
        <v>2973</v>
      </c>
      <c r="BW121" s="210"/>
      <c r="BX121" s="134" t="s">
        <v>200</v>
      </c>
      <c r="BY121" s="134" t="s">
        <v>201</v>
      </c>
      <c r="BZ121" s="134" t="s">
        <v>2974</v>
      </c>
      <c r="CA121" s="134" t="s">
        <v>1925</v>
      </c>
      <c r="CB121" s="134" t="s">
        <v>2975</v>
      </c>
      <c r="CC121" s="134" t="s">
        <v>683</v>
      </c>
      <c r="CD121" s="193"/>
      <c r="CE121" s="136"/>
      <c r="CF121" s="136"/>
      <c r="CG121" s="137"/>
      <c r="CH121" s="137"/>
      <c r="CI121" s="138"/>
      <c r="CJ121" s="210"/>
      <c r="CK121" s="111" t="s">
        <v>2976</v>
      </c>
      <c r="CL121" s="112" t="s">
        <v>337</v>
      </c>
      <c r="CM121" s="112" t="s">
        <v>249</v>
      </c>
      <c r="CN121" s="112" t="s">
        <v>282</v>
      </c>
      <c r="CO121" s="112" t="s">
        <v>482</v>
      </c>
      <c r="CP121" s="112"/>
      <c r="CQ121" s="112"/>
      <c r="CR121" s="112">
        <v>25.0</v>
      </c>
      <c r="CS121" s="112">
        <v>101.0</v>
      </c>
      <c r="CT121" s="112">
        <v>185.0</v>
      </c>
      <c r="CU121" s="112">
        <v>269.0</v>
      </c>
      <c r="CV121" s="112">
        <v>353.0</v>
      </c>
      <c r="CW121" s="112">
        <v>437.0</v>
      </c>
      <c r="CX121" s="112" t="s">
        <v>112</v>
      </c>
      <c r="CY121" s="112">
        <v>9.0</v>
      </c>
      <c r="CZ121" s="112">
        <v>27.0</v>
      </c>
      <c r="DA121" s="112">
        <v>47.0</v>
      </c>
      <c r="DB121" s="112">
        <v>67.0</v>
      </c>
      <c r="DC121" s="112">
        <v>87.0</v>
      </c>
      <c r="DD121" s="112">
        <v>107.0</v>
      </c>
      <c r="DE121" s="112" t="s">
        <v>114</v>
      </c>
      <c r="DF121" s="112" t="s">
        <v>2977</v>
      </c>
      <c r="DG121" s="112" t="s">
        <v>2978</v>
      </c>
      <c r="DH121" s="112" t="s">
        <v>2979</v>
      </c>
      <c r="DI121" s="112" t="s">
        <v>2980</v>
      </c>
      <c r="DJ121" s="112" t="s">
        <v>2981</v>
      </c>
      <c r="DK121" s="112"/>
      <c r="DL121" s="113" t="s">
        <v>2982</v>
      </c>
      <c r="DM121" s="114" t="s">
        <v>2828</v>
      </c>
      <c r="DN121" s="114">
        <v>1.0</v>
      </c>
      <c r="DO121" s="114">
        <v>3.0</v>
      </c>
      <c r="DP121" s="114">
        <v>4.0</v>
      </c>
      <c r="DQ121" s="115" t="s">
        <v>2983</v>
      </c>
      <c r="DR121" s="116" t="s">
        <v>248</v>
      </c>
      <c r="DS121" s="116" t="s">
        <v>249</v>
      </c>
      <c r="DT121" s="116" t="s">
        <v>275</v>
      </c>
      <c r="DU121" s="116" t="s">
        <v>250</v>
      </c>
      <c r="DV121" s="116" t="s">
        <v>251</v>
      </c>
      <c r="DW121" s="116"/>
      <c r="DX121" s="116"/>
      <c r="DY121" s="117"/>
      <c r="DZ121" s="118"/>
      <c r="EA121" s="119" t="str">
        <f t="array" ref="EA121">if(ISBLANK(X121),,(XLOOKUP(X121,Classes!A:A,Classes!A:A,CONCAT("ERROR-Class: ",X121))))</f>
        <v>Sister</v>
      </c>
      <c r="EB121" s="149" t="s">
        <v>493</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2984</v>
      </c>
      <c r="B122" s="314" t="s">
        <v>212</v>
      </c>
      <c r="C122" s="170" t="s">
        <v>2985</v>
      </c>
      <c r="D122" s="171" t="s">
        <v>2986</v>
      </c>
      <c r="E122" s="172"/>
      <c r="F122" s="172"/>
      <c r="G122" s="172"/>
      <c r="H122" s="172"/>
      <c r="I122" s="172"/>
      <c r="J122" s="83"/>
      <c r="K122" s="173"/>
      <c r="L122" s="174" t="s">
        <v>184</v>
      </c>
      <c r="M122" s="173"/>
      <c r="N122" s="174"/>
      <c r="O122" s="173"/>
      <c r="P122" s="173"/>
      <c r="Q122" s="203"/>
      <c r="R122" s="174"/>
      <c r="S122" s="174"/>
      <c r="T122" s="174"/>
      <c r="U122" s="174" t="s">
        <v>184</v>
      </c>
      <c r="V122" s="176"/>
      <c r="W122" s="234"/>
      <c r="X122" s="152" t="s">
        <v>2987</v>
      </c>
      <c r="Y122" s="177" t="s">
        <v>2988</v>
      </c>
      <c r="Z122" s="235" t="s">
        <v>195</v>
      </c>
      <c r="AA122" s="90"/>
      <c r="AB122" s="236" t="s">
        <v>500</v>
      </c>
      <c r="AC122" s="180" t="s">
        <v>193</v>
      </c>
      <c r="AD122" s="181"/>
      <c r="AE122" s="180"/>
      <c r="AF122" s="180"/>
      <c r="AG122" s="180"/>
      <c r="AH122" s="237"/>
      <c r="AI122" s="183"/>
      <c r="AJ122" s="183"/>
      <c r="AK122" s="183"/>
      <c r="AL122" s="183"/>
      <c r="AM122" s="183"/>
      <c r="AN122" s="183"/>
      <c r="AO122" s="95"/>
      <c r="AP122" s="240" t="s">
        <v>2989</v>
      </c>
      <c r="AQ122" s="185" t="s">
        <v>187</v>
      </c>
      <c r="AR122" s="186" t="s">
        <v>2990</v>
      </c>
      <c r="AS122" s="185" t="s">
        <v>2991</v>
      </c>
      <c r="AT122" s="185" t="s">
        <v>194</v>
      </c>
      <c r="AU122" s="241" t="s">
        <v>974</v>
      </c>
      <c r="AV122" s="242" t="s">
        <v>320</v>
      </c>
      <c r="AW122" s="187"/>
      <c r="AX122" s="187"/>
      <c r="AY122" s="187"/>
      <c r="AZ122" s="187"/>
      <c r="BA122" s="187"/>
      <c r="BB122" s="187"/>
      <c r="BC122" s="214"/>
      <c r="BD122" s="243" t="s">
        <v>188</v>
      </c>
      <c r="BE122" s="183" t="s">
        <v>361</v>
      </c>
      <c r="BF122" s="189" t="s">
        <v>1482</v>
      </c>
      <c r="BG122" s="183" t="s">
        <v>505</v>
      </c>
      <c r="BH122" s="183" t="s">
        <v>399</v>
      </c>
      <c r="BI122" s="183" t="s">
        <v>2992</v>
      </c>
      <c r="BJ122" s="183" t="s">
        <v>366</v>
      </c>
      <c r="BK122" s="191"/>
      <c r="BL122" s="191"/>
      <c r="BM122" s="191"/>
      <c r="BN122" s="191"/>
      <c r="BO122" s="191"/>
      <c r="BP122" s="191"/>
      <c r="BQ122" s="83"/>
      <c r="BR122" s="192">
        <v>25.0</v>
      </c>
      <c r="BS122" s="192">
        <v>20.0</v>
      </c>
      <c r="BT122" s="192">
        <v>40.0</v>
      </c>
      <c r="BU122" s="192">
        <v>15.0</v>
      </c>
      <c r="BV122" s="320" t="s">
        <v>2993</v>
      </c>
      <c r="BW122" s="83"/>
      <c r="BX122" s="134" t="s">
        <v>200</v>
      </c>
      <c r="BY122" s="134" t="s">
        <v>2994</v>
      </c>
      <c r="BZ122" s="134" t="s">
        <v>2995</v>
      </c>
      <c r="CA122" s="134" t="s">
        <v>2996</v>
      </c>
      <c r="CB122" s="134" t="s">
        <v>2997</v>
      </c>
      <c r="CC122" s="134" t="s">
        <v>1069</v>
      </c>
      <c r="CD122" s="204" t="s">
        <v>809</v>
      </c>
      <c r="CE122" s="136" t="s">
        <v>2998</v>
      </c>
      <c r="CF122" s="136" t="s">
        <v>2999</v>
      </c>
      <c r="CG122" s="137" t="s">
        <v>205</v>
      </c>
      <c r="CH122" s="137" t="s">
        <v>303</v>
      </c>
      <c r="CI122" s="138"/>
      <c r="CJ122" s="83"/>
      <c r="CK122" s="111" t="s">
        <v>3000</v>
      </c>
      <c r="CL122" s="112" t="s">
        <v>337</v>
      </c>
      <c r="CM122" s="112" t="s">
        <v>207</v>
      </c>
      <c r="CN122" s="112" t="s">
        <v>517</v>
      </c>
      <c r="CO122" s="112" t="s">
        <v>518</v>
      </c>
      <c r="CP122" s="112"/>
      <c r="CQ122" s="112"/>
      <c r="CR122" s="112">
        <v>21.0</v>
      </c>
      <c r="CS122" s="112">
        <v>84.0</v>
      </c>
      <c r="CT122" s="112">
        <v>154.0</v>
      </c>
      <c r="CU122" s="112">
        <v>224.0</v>
      </c>
      <c r="CV122" s="112">
        <v>294.0</v>
      </c>
      <c r="CW122" s="112">
        <v>364.0</v>
      </c>
      <c r="CX122" s="112" t="s">
        <v>112</v>
      </c>
      <c r="CY122" s="112">
        <v>10.0</v>
      </c>
      <c r="CZ122" s="112">
        <v>30.0</v>
      </c>
      <c r="DA122" s="112">
        <v>52.0</v>
      </c>
      <c r="DB122" s="112">
        <v>74.0</v>
      </c>
      <c r="DC122" s="112">
        <v>96.0</v>
      </c>
      <c r="DD122" s="112">
        <v>118.0</v>
      </c>
      <c r="DE122" s="112" t="s">
        <v>113</v>
      </c>
      <c r="DF122" s="112" t="s">
        <v>3001</v>
      </c>
      <c r="DG122" s="112" t="s">
        <v>3002</v>
      </c>
      <c r="DH122" s="112" t="s">
        <v>3003</v>
      </c>
      <c r="DI122" s="112" t="s">
        <v>3004</v>
      </c>
      <c r="DJ122" s="112" t="s">
        <v>3005</v>
      </c>
      <c r="DK122" s="112"/>
      <c r="DL122" s="113" t="s">
        <v>3006</v>
      </c>
      <c r="DM122" s="114" t="s">
        <v>525</v>
      </c>
      <c r="DN122" s="114">
        <v>5.0</v>
      </c>
      <c r="DO122" s="114">
        <v>3.0</v>
      </c>
      <c r="DP122" s="114" t="s">
        <v>882</v>
      </c>
      <c r="DQ122" s="115" t="s">
        <v>3007</v>
      </c>
      <c r="DR122" s="124" t="s">
        <v>206</v>
      </c>
      <c r="DS122" s="124" t="s">
        <v>383</v>
      </c>
      <c r="DT122" s="124" t="s">
        <v>208</v>
      </c>
      <c r="DU122" s="124" t="s">
        <v>209</v>
      </c>
      <c r="DV122" s="124" t="s">
        <v>210</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3008</v>
      </c>
      <c r="B123" s="314" t="s">
        <v>212</v>
      </c>
      <c r="C123" s="170" t="s">
        <v>3009</v>
      </c>
      <c r="D123" s="171" t="s">
        <v>3010</v>
      </c>
      <c r="E123" s="82" t="s">
        <v>179</v>
      </c>
      <c r="F123" s="82" t="s">
        <v>179</v>
      </c>
      <c r="G123" s="172"/>
      <c r="H123" s="172"/>
      <c r="I123" s="172"/>
      <c r="J123" s="83"/>
      <c r="K123" s="173"/>
      <c r="L123" s="174"/>
      <c r="M123" s="173"/>
      <c r="N123" s="174"/>
      <c r="O123" s="173"/>
      <c r="P123" s="173"/>
      <c r="Q123" s="203"/>
      <c r="R123" s="174"/>
      <c r="S123" s="174" t="s">
        <v>184</v>
      </c>
      <c r="T123" s="174" t="s">
        <v>184</v>
      </c>
      <c r="U123" s="174"/>
      <c r="V123" s="176"/>
      <c r="W123" s="234"/>
      <c r="X123" s="152" t="s">
        <v>282</v>
      </c>
      <c r="Y123" s="177" t="s">
        <v>818</v>
      </c>
      <c r="Z123" s="235" t="s">
        <v>3011</v>
      </c>
      <c r="AA123" s="90"/>
      <c r="AB123" s="236" t="s">
        <v>578</v>
      </c>
      <c r="AC123" s="180" t="s">
        <v>228</v>
      </c>
      <c r="AD123" s="181" t="s">
        <v>224</v>
      </c>
      <c r="AE123" s="180" t="s">
        <v>468</v>
      </c>
      <c r="AF123" s="180" t="s">
        <v>224</v>
      </c>
      <c r="AG123" s="180" t="s">
        <v>3012</v>
      </c>
      <c r="AH123" s="237" t="s">
        <v>265</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2403</v>
      </c>
      <c r="BE123" s="183" t="s">
        <v>217</v>
      </c>
      <c r="BF123" s="189" t="s">
        <v>2405</v>
      </c>
      <c r="BG123" s="183" t="s">
        <v>3013</v>
      </c>
      <c r="BH123" s="183" t="s">
        <v>219</v>
      </c>
      <c r="BI123" s="183" t="s">
        <v>3014</v>
      </c>
      <c r="BJ123" s="183" t="s">
        <v>801</v>
      </c>
      <c r="BK123" s="191"/>
      <c r="BL123" s="191"/>
      <c r="BM123" s="191"/>
      <c r="BN123" s="191"/>
      <c r="BO123" s="191"/>
      <c r="BP123" s="191"/>
      <c r="BQ123" s="83"/>
      <c r="BR123" s="192">
        <v>10.0</v>
      </c>
      <c r="BS123" s="192">
        <v>30.0</v>
      </c>
      <c r="BT123" s="192">
        <v>20.0</v>
      </c>
      <c r="BU123" s="192">
        <v>40.0</v>
      </c>
      <c r="BV123" s="105" t="s">
        <v>3015</v>
      </c>
      <c r="BW123" s="83"/>
      <c r="BX123" s="134" t="s">
        <v>200</v>
      </c>
      <c r="BY123" s="134" t="s">
        <v>2408</v>
      </c>
      <c r="BZ123" s="134" t="s">
        <v>3016</v>
      </c>
      <c r="CA123" s="134" t="s">
        <v>1491</v>
      </c>
      <c r="CB123" s="134" t="s">
        <v>3017</v>
      </c>
      <c r="CC123" s="134" t="s">
        <v>1741</v>
      </c>
      <c r="CD123" s="193"/>
      <c r="CE123" s="136" t="s">
        <v>3018</v>
      </c>
      <c r="CF123" s="136" t="s">
        <v>3019</v>
      </c>
      <c r="CG123" s="137" t="s">
        <v>450</v>
      </c>
      <c r="CH123" s="137" t="s">
        <v>243</v>
      </c>
      <c r="CI123" s="138"/>
      <c r="CJ123" s="83"/>
      <c r="CK123" s="111" t="s">
        <v>3020</v>
      </c>
      <c r="CL123" s="112" t="s">
        <v>560</v>
      </c>
      <c r="CM123" s="112" t="s">
        <v>675</v>
      </c>
      <c r="CN123" s="112" t="s">
        <v>282</v>
      </c>
      <c r="CO123" s="112" t="s">
        <v>482</v>
      </c>
      <c r="CP123" s="112" t="s">
        <v>1014</v>
      </c>
      <c r="CQ123" s="112"/>
      <c r="CR123" s="112">
        <v>21.0</v>
      </c>
      <c r="CS123" s="112">
        <v>84.0</v>
      </c>
      <c r="CT123" s="112">
        <v>154.0</v>
      </c>
      <c r="CU123" s="112">
        <v>224.0</v>
      </c>
      <c r="CV123" s="112">
        <v>294.0</v>
      </c>
      <c r="CW123" s="112">
        <v>364.0</v>
      </c>
      <c r="CX123" s="112" t="s">
        <v>112</v>
      </c>
      <c r="CY123" s="112">
        <v>6.0</v>
      </c>
      <c r="CZ123" s="112">
        <v>17.0</v>
      </c>
      <c r="DA123" s="112">
        <v>29.0</v>
      </c>
      <c r="DB123" s="112">
        <v>41.0</v>
      </c>
      <c r="DC123" s="112">
        <v>53.0</v>
      </c>
      <c r="DD123" s="112">
        <v>65.0</v>
      </c>
      <c r="DE123" s="112" t="s">
        <v>116</v>
      </c>
      <c r="DF123" s="112" t="s">
        <v>3021</v>
      </c>
      <c r="DG123" s="112" t="s">
        <v>3022</v>
      </c>
      <c r="DH123" s="112" t="s">
        <v>3023</v>
      </c>
      <c r="DI123" s="112" t="s">
        <v>3024</v>
      </c>
      <c r="DJ123" s="112" t="s">
        <v>3025</v>
      </c>
      <c r="DK123" s="112"/>
      <c r="DL123" s="113" t="s">
        <v>3026</v>
      </c>
      <c r="DM123" s="114" t="s">
        <v>590</v>
      </c>
      <c r="DN123" s="114">
        <v>4.0</v>
      </c>
      <c r="DO123" s="114">
        <v>2.0</v>
      </c>
      <c r="DP123" s="114" t="s">
        <v>347</v>
      </c>
      <c r="DQ123" s="115" t="s">
        <v>3027</v>
      </c>
      <c r="DR123" s="116" t="s">
        <v>248</v>
      </c>
      <c r="DS123" s="116" t="s">
        <v>249</v>
      </c>
      <c r="DT123" s="116" t="s">
        <v>275</v>
      </c>
      <c r="DU123" s="116" t="s">
        <v>250</v>
      </c>
      <c r="DV123" s="116" t="s">
        <v>251</v>
      </c>
      <c r="DW123" s="139" t="s">
        <v>3028</v>
      </c>
      <c r="DX123" s="139" t="s">
        <v>3029</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2450</v>
      </c>
      <c r="B124" s="314" t="s">
        <v>386</v>
      </c>
      <c r="C124" s="170" t="s">
        <v>3030</v>
      </c>
      <c r="D124" s="171" t="s">
        <v>3031</v>
      </c>
      <c r="E124" s="172" t="s">
        <v>179</v>
      </c>
      <c r="F124" s="172" t="s">
        <v>3032</v>
      </c>
      <c r="G124" s="172" t="s">
        <v>3033</v>
      </c>
      <c r="H124" s="172" t="s">
        <v>3034</v>
      </c>
      <c r="I124" s="172" t="s">
        <v>3035</v>
      </c>
      <c r="J124" s="83"/>
      <c r="K124" s="173"/>
      <c r="L124" s="174" t="s">
        <v>184</v>
      </c>
      <c r="M124" s="173"/>
      <c r="N124" s="174" t="s">
        <v>184</v>
      </c>
      <c r="O124" s="173"/>
      <c r="P124" s="173"/>
      <c r="Q124" s="203"/>
      <c r="R124" s="174" t="s">
        <v>184</v>
      </c>
      <c r="S124" s="174"/>
      <c r="T124" s="174"/>
      <c r="U124" s="174"/>
      <c r="V124" s="176"/>
      <c r="W124" s="87"/>
      <c r="X124" s="152" t="s">
        <v>598</v>
      </c>
      <c r="Y124" s="177" t="s">
        <v>605</v>
      </c>
      <c r="Z124" s="177" t="s">
        <v>1276</v>
      </c>
      <c r="AA124" s="90"/>
      <c r="AB124" s="179" t="s">
        <v>190</v>
      </c>
      <c r="AC124" s="180" t="s">
        <v>609</v>
      </c>
      <c r="AD124" s="181"/>
      <c r="AE124" s="180"/>
      <c r="AF124" s="180"/>
      <c r="AG124" s="180"/>
      <c r="AH124" s="180"/>
      <c r="AI124" s="183"/>
      <c r="AJ124" s="183"/>
      <c r="AK124" s="183"/>
      <c r="AL124" s="183"/>
      <c r="AM124" s="183"/>
      <c r="AN124" s="183"/>
      <c r="AO124" s="95"/>
      <c r="AP124" s="184" t="s">
        <v>606</v>
      </c>
      <c r="AQ124" s="185" t="s">
        <v>2285</v>
      </c>
      <c r="AR124" s="186" t="s">
        <v>608</v>
      </c>
      <c r="AS124" s="185" t="s">
        <v>2305</v>
      </c>
      <c r="AT124" s="185" t="s">
        <v>470</v>
      </c>
      <c r="AU124" s="241" t="s">
        <v>3036</v>
      </c>
      <c r="AV124" s="185" t="s">
        <v>604</v>
      </c>
      <c r="AW124" s="187">
        <v>3124.0</v>
      </c>
      <c r="AX124" s="187">
        <v>449.0</v>
      </c>
      <c r="AY124" s="187">
        <v>222.0</v>
      </c>
      <c r="AZ124" s="187">
        <v>225.0</v>
      </c>
      <c r="BA124" s="187">
        <v>318.0</v>
      </c>
      <c r="BB124" s="187">
        <v>205.0</v>
      </c>
      <c r="BC124" s="214"/>
      <c r="BD124" s="188" t="s">
        <v>1087</v>
      </c>
      <c r="BE124" s="183" t="s">
        <v>1141</v>
      </c>
      <c r="BF124" s="189" t="s">
        <v>2836</v>
      </c>
      <c r="BG124" s="183" t="s">
        <v>395</v>
      </c>
      <c r="BH124" s="183" t="s">
        <v>585</v>
      </c>
      <c r="BI124" s="183" t="s">
        <v>2610</v>
      </c>
      <c r="BJ124" s="183" t="s">
        <v>196</v>
      </c>
      <c r="BK124" s="191">
        <v>3768.0</v>
      </c>
      <c r="BL124" s="191">
        <v>449.0</v>
      </c>
      <c r="BM124" s="191">
        <v>246.0</v>
      </c>
      <c r="BN124" s="191">
        <v>272.0</v>
      </c>
      <c r="BO124" s="191">
        <v>346.0</v>
      </c>
      <c r="BP124" s="191">
        <v>161.0</v>
      </c>
      <c r="BQ124" s="83"/>
      <c r="BR124" s="192">
        <v>10.0</v>
      </c>
      <c r="BS124" s="192">
        <v>40.0</v>
      </c>
      <c r="BT124" s="192">
        <v>35.0</v>
      </c>
      <c r="BU124" s="192">
        <v>10.0</v>
      </c>
      <c r="BV124" s="105" t="s">
        <v>3037</v>
      </c>
      <c r="BW124" s="83"/>
      <c r="BX124" s="134" t="s">
        <v>373</v>
      </c>
      <c r="BY124" s="134" t="s">
        <v>3038</v>
      </c>
      <c r="BZ124" s="134" t="s">
        <v>3039</v>
      </c>
      <c r="CA124" s="134" t="s">
        <v>208</v>
      </c>
      <c r="CB124" s="134" t="s">
        <v>1122</v>
      </c>
      <c r="CC124" s="134" t="s">
        <v>1123</v>
      </c>
      <c r="CD124" s="204" t="s">
        <v>3040</v>
      </c>
      <c r="CE124" s="136" t="s">
        <v>3041</v>
      </c>
      <c r="CF124" s="136" t="s">
        <v>3042</v>
      </c>
      <c r="CG124" s="137" t="s">
        <v>450</v>
      </c>
      <c r="CH124" s="137" t="s">
        <v>380</v>
      </c>
      <c r="CI124" s="138"/>
      <c r="CJ124" s="83"/>
      <c r="CK124" s="111" t="s">
        <v>3043</v>
      </c>
      <c r="CL124" s="112" t="s">
        <v>560</v>
      </c>
      <c r="CM124" s="112" t="s">
        <v>561</v>
      </c>
      <c r="CN124" s="112" t="s">
        <v>517</v>
      </c>
      <c r="CO124" s="112" t="s">
        <v>562</v>
      </c>
      <c r="CP124" s="112" t="s">
        <v>598</v>
      </c>
      <c r="CQ124" s="112"/>
      <c r="CR124" s="112">
        <v>25.0</v>
      </c>
      <c r="CS124" s="112">
        <v>101.0</v>
      </c>
      <c r="CT124" s="112">
        <v>185.0</v>
      </c>
      <c r="CU124" s="112">
        <v>269.0</v>
      </c>
      <c r="CV124" s="112">
        <v>353.0</v>
      </c>
      <c r="CW124" s="112">
        <v>437.0</v>
      </c>
      <c r="CX124" s="112" t="s">
        <v>112</v>
      </c>
      <c r="CY124" s="112">
        <v>5.0</v>
      </c>
      <c r="CZ124" s="112">
        <v>15.0</v>
      </c>
      <c r="DA124" s="112">
        <v>26.0</v>
      </c>
      <c r="DB124" s="112">
        <v>37.0</v>
      </c>
      <c r="DC124" s="112">
        <v>48.0</v>
      </c>
      <c r="DD124" s="112">
        <v>59.0</v>
      </c>
      <c r="DE124" s="112" t="s">
        <v>116</v>
      </c>
      <c r="DF124" s="112" t="s">
        <v>3044</v>
      </c>
      <c r="DG124" s="112" t="s">
        <v>3045</v>
      </c>
      <c r="DH124" s="112" t="s">
        <v>3046</v>
      </c>
      <c r="DI124" s="112" t="s">
        <v>3047</v>
      </c>
      <c r="DJ124" s="112" t="s">
        <v>3048</v>
      </c>
      <c r="DK124" s="112"/>
      <c r="DL124" s="113" t="s">
        <v>3049</v>
      </c>
      <c r="DM124" s="114" t="s">
        <v>525</v>
      </c>
      <c r="DN124" s="114">
        <v>4.0</v>
      </c>
      <c r="DO124" s="114">
        <v>2.0</v>
      </c>
      <c r="DP124" s="114" t="s">
        <v>347</v>
      </c>
      <c r="DQ124" s="115" t="s">
        <v>3050</v>
      </c>
      <c r="DR124" s="124" t="s">
        <v>206</v>
      </c>
      <c r="DS124" s="124" t="s">
        <v>453</v>
      </c>
      <c r="DT124" s="124" t="s">
        <v>384</v>
      </c>
      <c r="DU124" s="148" t="s">
        <v>423</v>
      </c>
      <c r="DV124" s="148" t="s">
        <v>424</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2996</v>
      </c>
      <c r="B125" s="314" t="s">
        <v>212</v>
      </c>
      <c r="C125" s="170" t="s">
        <v>3051</v>
      </c>
      <c r="D125" s="171" t="s">
        <v>3052</v>
      </c>
      <c r="E125" s="172" t="s">
        <v>179</v>
      </c>
      <c r="F125" s="172" t="s">
        <v>179</v>
      </c>
      <c r="G125" s="172" t="s">
        <v>3053</v>
      </c>
      <c r="H125" s="172" t="s">
        <v>3054</v>
      </c>
      <c r="I125" s="172" t="s">
        <v>3055</v>
      </c>
      <c r="J125" s="83"/>
      <c r="K125" s="174"/>
      <c r="L125" s="174" t="s">
        <v>184</v>
      </c>
      <c r="M125" s="174"/>
      <c r="N125" s="173"/>
      <c r="O125" s="174"/>
      <c r="P125" s="174"/>
      <c r="Q125" s="176"/>
      <c r="R125" s="174"/>
      <c r="S125" s="174"/>
      <c r="T125" s="174"/>
      <c r="U125" s="174" t="s">
        <v>184</v>
      </c>
      <c r="V125" s="176"/>
      <c r="W125" s="87"/>
      <c r="X125" s="152" t="s">
        <v>282</v>
      </c>
      <c r="Y125" s="177" t="s">
        <v>226</v>
      </c>
      <c r="Z125" s="177" t="s">
        <v>1582</v>
      </c>
      <c r="AA125" s="90"/>
      <c r="AB125" s="179" t="s">
        <v>578</v>
      </c>
      <c r="AC125" s="180" t="s">
        <v>579</v>
      </c>
      <c r="AD125" s="181" t="s">
        <v>224</v>
      </c>
      <c r="AE125" s="180" t="s">
        <v>437</v>
      </c>
      <c r="AF125" s="180" t="s">
        <v>224</v>
      </c>
      <c r="AG125" s="180" t="s">
        <v>3056</v>
      </c>
      <c r="AH125" s="180" t="s">
        <v>265</v>
      </c>
      <c r="AI125" s="183"/>
      <c r="AJ125" s="183"/>
      <c r="AK125" s="183"/>
      <c r="AL125" s="183"/>
      <c r="AM125" s="183"/>
      <c r="AN125" s="183"/>
      <c r="AO125" s="95"/>
      <c r="AP125" s="184" t="s">
        <v>3051</v>
      </c>
      <c r="AQ125" s="185" t="s">
        <v>818</v>
      </c>
      <c r="AR125" s="186" t="s">
        <v>3057</v>
      </c>
      <c r="AS125" s="185" t="s">
        <v>3058</v>
      </c>
      <c r="AT125" s="185" t="s">
        <v>229</v>
      </c>
      <c r="AU125" s="185" t="s">
        <v>3059</v>
      </c>
      <c r="AV125" s="185" t="s">
        <v>219</v>
      </c>
      <c r="AW125" s="187"/>
      <c r="AX125" s="187"/>
      <c r="AY125" s="187"/>
      <c r="AZ125" s="187"/>
      <c r="BA125" s="187"/>
      <c r="BB125" s="187"/>
      <c r="BC125" s="99"/>
      <c r="BD125" s="188" t="s">
        <v>725</v>
      </c>
      <c r="BE125" s="183" t="s">
        <v>3060</v>
      </c>
      <c r="BF125" s="189"/>
      <c r="BG125" s="183"/>
      <c r="BH125" s="183"/>
      <c r="BI125" s="183"/>
      <c r="BJ125" s="183"/>
      <c r="BK125" s="325"/>
      <c r="BL125" s="325"/>
      <c r="BM125" s="325"/>
      <c r="BN125" s="325"/>
      <c r="BO125" s="325"/>
      <c r="BP125" s="325"/>
      <c r="BQ125" s="83"/>
      <c r="BR125" s="192">
        <v>20.0</v>
      </c>
      <c r="BS125" s="192">
        <v>40.0</v>
      </c>
      <c r="BT125" s="192">
        <v>15.0</v>
      </c>
      <c r="BU125" s="192">
        <v>25.0</v>
      </c>
      <c r="BV125" s="105" t="s">
        <v>3061</v>
      </c>
      <c r="BW125" s="83"/>
      <c r="BX125" s="134" t="s">
        <v>233</v>
      </c>
      <c r="BY125" s="134" t="s">
        <v>3062</v>
      </c>
      <c r="BZ125" s="134" t="s">
        <v>3063</v>
      </c>
      <c r="CA125" s="134" t="s">
        <v>1298</v>
      </c>
      <c r="CB125" s="134" t="s">
        <v>3064</v>
      </c>
      <c r="CC125" s="134" t="s">
        <v>1439</v>
      </c>
      <c r="CD125" s="193"/>
      <c r="CE125" s="136"/>
      <c r="CF125" s="136"/>
      <c r="CG125" s="137"/>
      <c r="CH125" s="137"/>
      <c r="CI125" s="138"/>
      <c r="CJ125" s="83"/>
      <c r="CK125" s="111" t="s">
        <v>3065</v>
      </c>
      <c r="CL125" s="112" t="s">
        <v>560</v>
      </c>
      <c r="CM125" s="112" t="s">
        <v>675</v>
      </c>
      <c r="CN125" s="112" t="s">
        <v>282</v>
      </c>
      <c r="CO125" s="112"/>
      <c r="CP125" s="112"/>
      <c r="CQ125" s="112"/>
      <c r="CR125" s="112">
        <v>21.0</v>
      </c>
      <c r="CS125" s="112">
        <v>84.0</v>
      </c>
      <c r="CT125" s="112">
        <v>154.0</v>
      </c>
      <c r="CU125" s="112">
        <v>224.0</v>
      </c>
      <c r="CV125" s="112">
        <v>294.0</v>
      </c>
      <c r="CW125" s="112">
        <v>364.0</v>
      </c>
      <c r="CX125" s="112" t="s">
        <v>112</v>
      </c>
      <c r="CY125" s="112">
        <v>6.0</v>
      </c>
      <c r="CZ125" s="112">
        <v>17.0</v>
      </c>
      <c r="DA125" s="112">
        <v>29.0</v>
      </c>
      <c r="DB125" s="112">
        <v>41.0</v>
      </c>
      <c r="DC125" s="112">
        <v>53.0</v>
      </c>
      <c r="DD125" s="112">
        <v>65.0</v>
      </c>
      <c r="DE125" s="112" t="s">
        <v>116</v>
      </c>
      <c r="DF125" s="112" t="s">
        <v>3066</v>
      </c>
      <c r="DG125" s="112" t="s">
        <v>3067</v>
      </c>
      <c r="DH125" s="112" t="s">
        <v>3068</v>
      </c>
      <c r="DI125" s="112" t="s">
        <v>3069</v>
      </c>
      <c r="DJ125" s="112" t="s">
        <v>3070</v>
      </c>
      <c r="DK125" s="112"/>
      <c r="DL125" s="113" t="s">
        <v>3071</v>
      </c>
      <c r="DM125" s="114" t="s">
        <v>489</v>
      </c>
      <c r="DN125" s="114">
        <v>5.0</v>
      </c>
      <c r="DO125" s="114" t="s">
        <v>273</v>
      </c>
      <c r="DP125" s="114" t="s">
        <v>347</v>
      </c>
      <c r="DQ125" s="115" t="s">
        <v>3072</v>
      </c>
      <c r="DR125" s="116" t="s">
        <v>248</v>
      </c>
      <c r="DS125" s="116" t="s">
        <v>249</v>
      </c>
      <c r="DT125" s="116" t="s">
        <v>249</v>
      </c>
      <c r="DU125" s="116" t="s">
        <v>250</v>
      </c>
      <c r="DV125" s="116" t="s">
        <v>251</v>
      </c>
      <c r="DW125" s="139" t="s">
        <v>3073</v>
      </c>
      <c r="DX125" s="139" t="s">
        <v>3074</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3075</v>
      </c>
      <c r="B126" s="314" t="s">
        <v>212</v>
      </c>
      <c r="C126" s="170" t="s">
        <v>3076</v>
      </c>
      <c r="D126" s="171" t="s">
        <v>3077</v>
      </c>
      <c r="E126" s="172"/>
      <c r="F126" s="172"/>
      <c r="G126" s="172"/>
      <c r="H126" s="172"/>
      <c r="I126" s="172"/>
      <c r="J126" s="83"/>
      <c r="K126" s="174"/>
      <c r="L126" s="174"/>
      <c r="M126" s="174"/>
      <c r="N126" s="194" t="s">
        <v>184</v>
      </c>
      <c r="O126" s="174"/>
      <c r="P126" s="174"/>
      <c r="Q126" s="176"/>
      <c r="R126" s="174" t="s">
        <v>184</v>
      </c>
      <c r="S126" s="174" t="s">
        <v>184</v>
      </c>
      <c r="T126" s="174"/>
      <c r="U126" s="174"/>
      <c r="V126" s="176"/>
      <c r="W126" s="87"/>
      <c r="X126" s="152" t="s">
        <v>3078</v>
      </c>
      <c r="Y126" s="177" t="s">
        <v>818</v>
      </c>
      <c r="Z126" s="177" t="s">
        <v>3079</v>
      </c>
      <c r="AA126" s="90"/>
      <c r="AB126" s="179" t="s">
        <v>3080</v>
      </c>
      <c r="AC126" s="180" t="s">
        <v>217</v>
      </c>
      <c r="AD126" s="181" t="s">
        <v>3081</v>
      </c>
      <c r="AE126" s="180" t="s">
        <v>3082</v>
      </c>
      <c r="AF126" s="180" t="s">
        <v>219</v>
      </c>
      <c r="AG126" s="180" t="s">
        <v>260</v>
      </c>
      <c r="AH126" s="180" t="s">
        <v>229</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3083</v>
      </c>
      <c r="BE126" s="183" t="s">
        <v>819</v>
      </c>
      <c r="BF126" s="189" t="s">
        <v>3084</v>
      </c>
      <c r="BG126" s="183" t="s">
        <v>294</v>
      </c>
      <c r="BH126" s="183" t="s">
        <v>231</v>
      </c>
      <c r="BI126" s="183" t="s">
        <v>3085</v>
      </c>
      <c r="BJ126" s="183" t="s">
        <v>405</v>
      </c>
      <c r="BK126" s="325"/>
      <c r="BL126" s="325"/>
      <c r="BM126" s="325"/>
      <c r="BN126" s="325"/>
      <c r="BO126" s="325"/>
      <c r="BP126" s="325"/>
      <c r="BQ126" s="83"/>
      <c r="BR126" s="192">
        <v>20.0</v>
      </c>
      <c r="BS126" s="192">
        <v>35.0</v>
      </c>
      <c r="BT126" s="192">
        <v>20.0</v>
      </c>
      <c r="BU126" s="192">
        <v>25.0</v>
      </c>
      <c r="BV126" s="105" t="s">
        <v>3086</v>
      </c>
      <c r="BW126" s="83"/>
      <c r="BX126" s="134" t="s">
        <v>233</v>
      </c>
      <c r="BY126" s="134" t="s">
        <v>3087</v>
      </c>
      <c r="BZ126" s="134" t="s">
        <v>3088</v>
      </c>
      <c r="CA126" s="134" t="s">
        <v>179</v>
      </c>
      <c r="CB126" s="134" t="s">
        <v>3089</v>
      </c>
      <c r="CC126" s="134" t="s">
        <v>3090</v>
      </c>
      <c r="CD126" s="193"/>
      <c r="CE126" s="136" t="s">
        <v>3091</v>
      </c>
      <c r="CF126" s="136" t="s">
        <v>3092</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3093</v>
      </c>
      <c r="DM126" s="114" t="s">
        <v>305</v>
      </c>
      <c r="DN126" s="114">
        <v>5.0</v>
      </c>
      <c r="DO126" s="114" t="s">
        <v>273</v>
      </c>
      <c r="DP126" s="114">
        <v>3.0</v>
      </c>
      <c r="DQ126" s="115" t="s">
        <v>3094</v>
      </c>
      <c r="DR126" s="148" t="s">
        <v>248</v>
      </c>
      <c r="DS126" s="148" t="s">
        <v>275</v>
      </c>
      <c r="DT126" s="148" t="s">
        <v>207</v>
      </c>
      <c r="DU126" s="148" t="s">
        <v>1135</v>
      </c>
      <c r="DV126" s="148" t="s">
        <v>1136</v>
      </c>
      <c r="DW126" s="148"/>
      <c r="DX126" s="148"/>
      <c r="DY126" s="117"/>
      <c r="DZ126" s="118"/>
      <c r="EA126" s="119" t="str">
        <f t="array" ref="EA126">if(ISBLANK(X126),,(XLOOKUP(X126,Classes!A:A,Classes!A:A,CONCAT("ERROR-Class: ",X126))))</f>
        <v>ERROR-Class: Seaside Singer</v>
      </c>
      <c r="EB126" s="120" t="str">
        <f t="array" ref="EB126">if(ISBLANK(Y126),,(XLOOKUP(Y126,Skills!A:A,Skills!A:A,CONCAT("ERROR-Skill: ",Y126))))</f>
        <v>Freeze Strike</v>
      </c>
      <c r="EC126" s="120" t="str">
        <f t="array" ref="EC126">if(ISBLANK(Z126),,XLOOKUP(Z126,Skills!A:A,Skills!A:A,CONCAT("ERROR-Skill: ",Z126)))</f>
        <v>Tidal Dream</v>
      </c>
      <c r="ED126" s="120" t="str">
        <f t="array" ref="ED126">if(ISBLANK(AB126),,(XLOOKUP(AB126,Classes!A:A,Classes!A:A,CONCAT("ERROR-Class: ",AB126))))</f>
        <v>ERROR-Class: Lamentation Singer</v>
      </c>
      <c r="EE126" s="120" t="str">
        <f t="array" ref="EE126">if(ISBLANK(AC126),,XLOOKUP(AC126,Skills!A:A,Skills!A:A,CONCAT("ERROR-Skill: ",AC126)))</f>
        <v>Holy Word</v>
      </c>
      <c r="EF126" s="120" t="str">
        <f t="array" ref="EF126">if(ISBLANK(AD126),,(XLOOKUP(AD126,Classes!A:A,Classes!A:A,CONCAT("ERROR-Class: ",AD126))))</f>
        <v>ERROR-Class: Chime of the Seas</v>
      </c>
      <c r="EG126" s="120" t="str">
        <f t="array" ref="EG126">if(ISBLANK(AE126),,XLOOKUP(AE126,Skills!A:A,Skills!A:A,CONCAT("ERROR-Skill: ",AE126)))</f>
        <v>Maelstrom Dance</v>
      </c>
      <c r="EH126" s="120" t="str">
        <f t="array" ref="EH126">if(ISBLANK(AG126),,XLOOKUP(AG126,Skills!A:A,Skills!A:A,CONCAT("ERROR-Skill: ",AG126)))</f>
        <v>Mass Protect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ERROR-Class: Mermaid</v>
      </c>
      <c r="EO126" s="120" t="str">
        <f t="array" ref="EO126">if(ISBLANK(BE126),,XLOOKUP(BE126,Skills!A:A,Skills!A:A,CONCAT("ERROR-Skill: ",BE126)))</f>
        <v>MDEF Break</v>
      </c>
      <c r="EP126" s="120" t="str">
        <f t="array" ref="EP126">if(ISBLANK(BF126),,(XLOOKUP(BF126,Classes!A:A,Classes!A:A,CONCAT("ERROR-Class: ",BF126))))</f>
        <v>ERROR-Class: Illusion Singer</v>
      </c>
      <c r="EQ126" s="120" t="str">
        <f t="array" ref="EQ126">if(ISBLANK(BG126),,XLOOKUP(BG126,Skills!A:A,Skills!A:A,CONCAT("ERROR-Skill: ",BG126)))</f>
        <v>MDEF Support</v>
      </c>
      <c r="ER126" s="120" t="str">
        <f t="array" ref="ER126">if(ISBLANK(BJ126),,XLOOKUP(BI126,Skills!A:A,Skills!A:A,CONCAT("ERROR-Skill: ",BI126)))</f>
        <v>Watercolor Dreamscape</v>
      </c>
    </row>
    <row r="127">
      <c r="A127" s="168" t="s">
        <v>924</v>
      </c>
      <c r="B127" s="314" t="s">
        <v>212</v>
      </c>
      <c r="C127" s="170" t="s">
        <v>3095</v>
      </c>
      <c r="D127" s="171" t="s">
        <v>3096</v>
      </c>
      <c r="E127" s="172"/>
      <c r="F127" s="172"/>
      <c r="G127" s="172"/>
      <c r="H127" s="326"/>
      <c r="I127" s="326"/>
      <c r="J127" s="83"/>
      <c r="K127" s="173"/>
      <c r="L127" s="174"/>
      <c r="M127" s="174" t="s">
        <v>184</v>
      </c>
      <c r="N127" s="173"/>
      <c r="O127" s="174"/>
      <c r="P127" s="174"/>
      <c r="Q127" s="176"/>
      <c r="R127" s="174"/>
      <c r="S127" s="174" t="s">
        <v>184</v>
      </c>
      <c r="T127" s="174" t="s">
        <v>184</v>
      </c>
      <c r="U127" s="174"/>
      <c r="V127" s="176"/>
      <c r="W127" s="87"/>
      <c r="X127" s="152" t="s">
        <v>3097</v>
      </c>
      <c r="Y127" s="177" t="s">
        <v>3098</v>
      </c>
      <c r="Z127" s="177" t="s">
        <v>768</v>
      </c>
      <c r="AA127" s="90"/>
      <c r="AB127" s="179" t="s">
        <v>500</v>
      </c>
      <c r="AC127" s="180" t="s">
        <v>193</v>
      </c>
      <c r="AD127" s="181" t="s">
        <v>1029</v>
      </c>
      <c r="AE127" s="180" t="s">
        <v>195</v>
      </c>
      <c r="AF127" s="180" t="s">
        <v>801</v>
      </c>
      <c r="AG127" s="180" t="s">
        <v>974</v>
      </c>
      <c r="AH127" s="180" t="s">
        <v>507</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3099</v>
      </c>
      <c r="BE127" s="183" t="s">
        <v>3100</v>
      </c>
      <c r="BF127" s="189" t="s">
        <v>3101</v>
      </c>
      <c r="BG127" s="183" t="s">
        <v>2209</v>
      </c>
      <c r="BH127" s="183" t="s">
        <v>585</v>
      </c>
      <c r="BI127" s="183" t="s">
        <v>546</v>
      </c>
      <c r="BJ127" s="183" t="s">
        <v>545</v>
      </c>
      <c r="BK127" s="325"/>
      <c r="BL127" s="325"/>
      <c r="BM127" s="325"/>
      <c r="BN127" s="325"/>
      <c r="BO127" s="325"/>
      <c r="BP127" s="325"/>
      <c r="BQ127" s="83"/>
      <c r="BR127" s="192">
        <v>10.0</v>
      </c>
      <c r="BS127" s="192">
        <v>35.0</v>
      </c>
      <c r="BT127" s="192">
        <v>25.0</v>
      </c>
      <c r="BU127" s="192">
        <v>30.0</v>
      </c>
      <c r="BV127" s="105" t="s">
        <v>3102</v>
      </c>
      <c r="BW127" s="83"/>
      <c r="BX127" s="134" t="s">
        <v>200</v>
      </c>
      <c r="BY127" s="134" t="s">
        <v>3103</v>
      </c>
      <c r="BZ127" s="134" t="s">
        <v>3104</v>
      </c>
      <c r="CA127" s="134" t="s">
        <v>1453</v>
      </c>
      <c r="CB127" s="134" t="s">
        <v>3105</v>
      </c>
      <c r="CC127" s="134" t="s">
        <v>645</v>
      </c>
      <c r="CD127" s="204" t="s">
        <v>333</v>
      </c>
      <c r="CE127" s="136" t="s">
        <v>3106</v>
      </c>
      <c r="CF127" s="136" t="s">
        <v>3107</v>
      </c>
      <c r="CG127" s="137"/>
      <c r="CH127" s="137"/>
      <c r="CI127" s="138"/>
      <c r="CJ127" s="83"/>
      <c r="CK127" s="111" t="s">
        <v>3108</v>
      </c>
      <c r="CL127" s="112" t="s">
        <v>560</v>
      </c>
      <c r="CM127" s="112" t="s">
        <v>561</v>
      </c>
      <c r="CN127" s="112" t="s">
        <v>517</v>
      </c>
      <c r="CO127" s="112" t="s">
        <v>2133</v>
      </c>
      <c r="CP127" s="112"/>
      <c r="CQ127" s="112"/>
      <c r="CR127" s="112">
        <v>25.0</v>
      </c>
      <c r="CS127" s="112">
        <v>101.0</v>
      </c>
      <c r="CT127" s="112">
        <v>185.0</v>
      </c>
      <c r="CU127" s="112">
        <v>269.0</v>
      </c>
      <c r="CV127" s="112">
        <v>353.0</v>
      </c>
      <c r="CW127" s="112">
        <v>437.0</v>
      </c>
      <c r="CX127" s="112" t="s">
        <v>112</v>
      </c>
      <c r="CY127" s="112">
        <v>5.0</v>
      </c>
      <c r="CZ127" s="112">
        <v>15.0</v>
      </c>
      <c r="DA127" s="112">
        <v>26.0</v>
      </c>
      <c r="DB127" s="112">
        <v>37.0</v>
      </c>
      <c r="DC127" s="112">
        <v>48.0</v>
      </c>
      <c r="DD127" s="112">
        <v>59.0</v>
      </c>
      <c r="DE127" s="112" t="s">
        <v>116</v>
      </c>
      <c r="DF127" s="112" t="s">
        <v>3109</v>
      </c>
      <c r="DG127" s="112" t="s">
        <v>3110</v>
      </c>
      <c r="DH127" s="112" t="s">
        <v>3111</v>
      </c>
      <c r="DI127" s="112" t="s">
        <v>3112</v>
      </c>
      <c r="DJ127" s="112" t="s">
        <v>3113</v>
      </c>
      <c r="DK127" s="112"/>
      <c r="DL127" s="113" t="s">
        <v>3114</v>
      </c>
      <c r="DM127" s="114" t="s">
        <v>525</v>
      </c>
      <c r="DN127" s="114">
        <v>5.0</v>
      </c>
      <c r="DO127" s="114">
        <v>1.0</v>
      </c>
      <c r="DP127" s="114" t="s">
        <v>347</v>
      </c>
      <c r="DQ127" s="115" t="s">
        <v>3115</v>
      </c>
      <c r="DR127" s="116" t="s">
        <v>206</v>
      </c>
      <c r="DS127" s="116" t="s">
        <v>208</v>
      </c>
      <c r="DT127" s="116" t="s">
        <v>207</v>
      </c>
      <c r="DU127" s="139" t="s">
        <v>423</v>
      </c>
      <c r="DV127" s="139" t="s">
        <v>424</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1942</v>
      </c>
      <c r="B128" s="314" t="s">
        <v>386</v>
      </c>
      <c r="C128" s="170" t="s">
        <v>2780</v>
      </c>
      <c r="D128" s="171" t="s">
        <v>3116</v>
      </c>
      <c r="E128" s="172" t="s">
        <v>179</v>
      </c>
      <c r="F128" s="172" t="s">
        <v>3117</v>
      </c>
      <c r="G128" s="172" t="s">
        <v>3118</v>
      </c>
      <c r="H128" s="326" t="s">
        <v>3119</v>
      </c>
      <c r="I128" s="326" t="s">
        <v>3120</v>
      </c>
      <c r="J128" s="83"/>
      <c r="K128" s="173"/>
      <c r="L128" s="174" t="s">
        <v>184</v>
      </c>
      <c r="M128" s="174"/>
      <c r="N128" s="173"/>
      <c r="O128" s="174"/>
      <c r="P128" s="174"/>
      <c r="Q128" s="176"/>
      <c r="R128" s="174" t="s">
        <v>184</v>
      </c>
      <c r="S128" s="174" t="s">
        <v>184</v>
      </c>
      <c r="T128" s="174"/>
      <c r="U128" s="174"/>
      <c r="V128" s="176"/>
      <c r="W128" s="87"/>
      <c r="X128" s="152" t="s">
        <v>438</v>
      </c>
      <c r="Y128" s="177" t="s">
        <v>1574</v>
      </c>
      <c r="Z128" s="177" t="s">
        <v>434</v>
      </c>
      <c r="AA128" s="90"/>
      <c r="AB128" s="179" t="s">
        <v>407</v>
      </c>
      <c r="AC128" s="180" t="s">
        <v>2078</v>
      </c>
      <c r="AD128" s="181" t="s">
        <v>1089</v>
      </c>
      <c r="AE128" s="180" t="s">
        <v>404</v>
      </c>
      <c r="AF128" s="180" t="s">
        <v>438</v>
      </c>
      <c r="AG128" s="180" t="s">
        <v>1917</v>
      </c>
      <c r="AH128" s="180" t="s">
        <v>470</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3121</v>
      </c>
      <c r="BE128" s="183" t="s">
        <v>1031</v>
      </c>
      <c r="BF128" s="189" t="s">
        <v>3122</v>
      </c>
      <c r="BG128" s="183" t="s">
        <v>976</v>
      </c>
      <c r="BH128" s="183" t="s">
        <v>604</v>
      </c>
      <c r="BI128" s="183" t="s">
        <v>3123</v>
      </c>
      <c r="BJ128" s="183" t="s">
        <v>636</v>
      </c>
      <c r="BK128" s="325"/>
      <c r="BL128" s="325"/>
      <c r="BM128" s="325"/>
      <c r="BN128" s="325"/>
      <c r="BO128" s="325"/>
      <c r="BP128" s="325"/>
      <c r="BQ128" s="83"/>
      <c r="BR128" s="192">
        <v>20.0</v>
      </c>
      <c r="BS128" s="192">
        <v>30.0</v>
      </c>
      <c r="BT128" s="192">
        <v>25.0</v>
      </c>
      <c r="BU128" s="192">
        <v>20.0</v>
      </c>
      <c r="BV128" s="105" t="s">
        <v>3124</v>
      </c>
      <c r="BW128" s="83"/>
      <c r="BX128" s="134" t="s">
        <v>373</v>
      </c>
      <c r="BY128" s="134" t="s">
        <v>3125</v>
      </c>
      <c r="BZ128" s="134" t="s">
        <v>3126</v>
      </c>
      <c r="CA128" s="134" t="s">
        <v>1940</v>
      </c>
      <c r="CB128" s="134" t="s">
        <v>3127</v>
      </c>
      <c r="CC128" s="134" t="s">
        <v>700</v>
      </c>
      <c r="CD128" s="193"/>
      <c r="CE128" s="136"/>
      <c r="CF128" s="136"/>
      <c r="CG128" s="137"/>
      <c r="CH128" s="137"/>
      <c r="CI128" s="138"/>
      <c r="CJ128" s="83"/>
      <c r="CK128" s="111" t="s">
        <v>3128</v>
      </c>
      <c r="CL128" s="112" t="s">
        <v>560</v>
      </c>
      <c r="CM128" s="112" t="s">
        <v>561</v>
      </c>
      <c r="CN128" s="112" t="s">
        <v>1044</v>
      </c>
      <c r="CO128" s="112"/>
      <c r="CP128" s="112"/>
      <c r="CQ128" s="112"/>
      <c r="CR128" s="112">
        <v>25.0</v>
      </c>
      <c r="CS128" s="112">
        <v>101.0</v>
      </c>
      <c r="CT128" s="112">
        <v>185.0</v>
      </c>
      <c r="CU128" s="112">
        <v>269.0</v>
      </c>
      <c r="CV128" s="112">
        <v>353.0</v>
      </c>
      <c r="CW128" s="112">
        <v>437.0</v>
      </c>
      <c r="CX128" s="112" t="s">
        <v>112</v>
      </c>
      <c r="CY128" s="112">
        <v>5.0</v>
      </c>
      <c r="CZ128" s="112">
        <v>15.0</v>
      </c>
      <c r="DA128" s="112">
        <v>26.0</v>
      </c>
      <c r="DB128" s="112">
        <v>37.0</v>
      </c>
      <c r="DC128" s="112">
        <v>48.0</v>
      </c>
      <c r="DD128" s="112">
        <v>59.0</v>
      </c>
      <c r="DE128" s="112" t="s">
        <v>116</v>
      </c>
      <c r="DF128" s="112" t="s">
        <v>3129</v>
      </c>
      <c r="DG128" s="112" t="s">
        <v>3130</v>
      </c>
      <c r="DH128" s="112" t="s">
        <v>3131</v>
      </c>
      <c r="DI128" s="112" t="s">
        <v>3132</v>
      </c>
      <c r="DJ128" s="112" t="s">
        <v>3133</v>
      </c>
      <c r="DK128" s="112"/>
      <c r="DL128" s="113" t="s">
        <v>3134</v>
      </c>
      <c r="DM128" s="114" t="s">
        <v>569</v>
      </c>
      <c r="DN128" s="114">
        <v>4.0</v>
      </c>
      <c r="DO128" s="114">
        <v>2.0</v>
      </c>
      <c r="DP128" s="114" t="s">
        <v>347</v>
      </c>
      <c r="DQ128" s="115" t="s">
        <v>3135</v>
      </c>
      <c r="DR128" s="124" t="s">
        <v>206</v>
      </c>
      <c r="DS128" s="124" t="s">
        <v>384</v>
      </c>
      <c r="DT128" s="124" t="s">
        <v>453</v>
      </c>
      <c r="DU128" s="148" t="s">
        <v>423</v>
      </c>
      <c r="DV128" s="148" t="s">
        <v>424</v>
      </c>
      <c r="DW128" s="148" t="s">
        <v>3136</v>
      </c>
      <c r="DX128" s="148" t="s">
        <v>3137</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3138</v>
      </c>
      <c r="B129" s="69" t="s">
        <v>386</v>
      </c>
      <c r="C129" s="80" t="s">
        <v>3139</v>
      </c>
      <c r="D129" s="81" t="s">
        <v>3140</v>
      </c>
      <c r="E129" s="82" t="s">
        <v>179</v>
      </c>
      <c r="F129" s="82" t="s">
        <v>3141</v>
      </c>
      <c r="G129" s="82" t="s">
        <v>3142</v>
      </c>
      <c r="H129" s="82" t="s">
        <v>3143</v>
      </c>
      <c r="I129" s="82" t="s">
        <v>3144</v>
      </c>
      <c r="J129" s="83"/>
      <c r="K129" s="84"/>
      <c r="L129" s="84"/>
      <c r="M129" s="85"/>
      <c r="N129" s="84"/>
      <c r="O129" s="85" t="s">
        <v>184</v>
      </c>
      <c r="P129" s="85" t="s">
        <v>184</v>
      </c>
      <c r="Q129" s="86"/>
      <c r="R129" s="85"/>
      <c r="S129" s="85"/>
      <c r="T129" s="85"/>
      <c r="U129" s="85"/>
      <c r="V129" s="142" t="s">
        <v>184</v>
      </c>
      <c r="W129" s="87"/>
      <c r="X129" s="152" t="s">
        <v>598</v>
      </c>
      <c r="Y129" s="177" t="s">
        <v>1276</v>
      </c>
      <c r="Z129" s="153" t="s">
        <v>3145</v>
      </c>
      <c r="AA129" s="90"/>
      <c r="AB129" s="91" t="s">
        <v>3146</v>
      </c>
      <c r="AC129" s="180" t="s">
        <v>2285</v>
      </c>
      <c r="AD129" s="93" t="s">
        <v>3147</v>
      </c>
      <c r="AE129" s="92" t="s">
        <v>1272</v>
      </c>
      <c r="AF129" s="92" t="s">
        <v>1578</v>
      </c>
      <c r="AG129" s="143" t="s">
        <v>3148</v>
      </c>
      <c r="AH129" s="92" t="s">
        <v>772</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3149</v>
      </c>
      <c r="BE129" s="101" t="s">
        <v>443</v>
      </c>
      <c r="BF129" s="102" t="s">
        <v>3150</v>
      </c>
      <c r="BG129" s="183" t="s">
        <v>432</v>
      </c>
      <c r="BH129" s="183" t="s">
        <v>470</v>
      </c>
      <c r="BI129" s="145" t="s">
        <v>3151</v>
      </c>
      <c r="BJ129" s="101" t="s">
        <v>229</v>
      </c>
      <c r="BK129" s="165">
        <v>2859.0</v>
      </c>
      <c r="BL129" s="165">
        <v>430.0</v>
      </c>
      <c r="BM129" s="165">
        <v>214.0</v>
      </c>
      <c r="BN129" s="165">
        <v>208.0</v>
      </c>
      <c r="BO129" s="165">
        <v>235.0</v>
      </c>
      <c r="BP129" s="165">
        <v>118.0</v>
      </c>
      <c r="BQ129" s="83"/>
      <c r="BR129" s="104">
        <v>15.0</v>
      </c>
      <c r="BS129" s="104">
        <v>30.0</v>
      </c>
      <c r="BT129" s="104">
        <v>35.0</v>
      </c>
      <c r="BU129" s="104">
        <v>15.0</v>
      </c>
      <c r="BV129" s="105" t="s">
        <v>3152</v>
      </c>
      <c r="BW129" s="83"/>
      <c r="BX129" s="106" t="s">
        <v>233</v>
      </c>
      <c r="BY129" s="106" t="s">
        <v>201</v>
      </c>
      <c r="BZ129" s="106" t="s">
        <v>3153</v>
      </c>
      <c r="CA129" s="106" t="s">
        <v>179</v>
      </c>
      <c r="CB129" s="106" t="s">
        <v>3154</v>
      </c>
      <c r="CC129" s="106" t="s">
        <v>179</v>
      </c>
      <c r="CD129" s="122" t="s">
        <v>2786</v>
      </c>
      <c r="CE129" s="123" t="s">
        <v>3155</v>
      </c>
      <c r="CF129" s="123" t="s">
        <v>3156</v>
      </c>
      <c r="CG129" s="109" t="s">
        <v>450</v>
      </c>
      <c r="CH129" s="109" t="s">
        <v>243</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3157</v>
      </c>
      <c r="DM129" s="114" t="s">
        <v>569</v>
      </c>
      <c r="DN129" s="114">
        <v>5.0</v>
      </c>
      <c r="DO129" s="114">
        <v>3.0</v>
      </c>
      <c r="DP129" s="114">
        <v>4.0</v>
      </c>
      <c r="DQ129" s="115" t="s">
        <v>3158</v>
      </c>
      <c r="DR129" s="116" t="s">
        <v>206</v>
      </c>
      <c r="DS129" s="116" t="s">
        <v>384</v>
      </c>
      <c r="DT129" s="116" t="s">
        <v>453</v>
      </c>
      <c r="DU129" s="139" t="s">
        <v>423</v>
      </c>
      <c r="DV129" s="139" t="s">
        <v>424</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1493</v>
      </c>
      <c r="B130" s="69" t="s">
        <v>212</v>
      </c>
      <c r="C130" s="80" t="s">
        <v>3159</v>
      </c>
      <c r="D130" s="81" t="s">
        <v>3160</v>
      </c>
      <c r="E130" s="82" t="s">
        <v>179</v>
      </c>
      <c r="F130" s="82" t="s">
        <v>179</v>
      </c>
      <c r="G130" s="82" t="s">
        <v>3161</v>
      </c>
      <c r="H130" s="82" t="s">
        <v>3162</v>
      </c>
      <c r="I130" s="82" t="s">
        <v>3163</v>
      </c>
      <c r="J130" s="83"/>
      <c r="K130" s="84"/>
      <c r="L130" s="84"/>
      <c r="M130" s="84"/>
      <c r="N130" s="85"/>
      <c r="O130" s="84"/>
      <c r="P130" s="84"/>
      <c r="Q130" s="142" t="s">
        <v>184</v>
      </c>
      <c r="R130" s="85" t="s">
        <v>184</v>
      </c>
      <c r="S130" s="85"/>
      <c r="T130" s="85"/>
      <c r="U130" s="85"/>
      <c r="V130" s="142"/>
      <c r="W130" s="87"/>
      <c r="X130" s="88" t="s">
        <v>438</v>
      </c>
      <c r="Y130" s="89" t="s">
        <v>3164</v>
      </c>
      <c r="Z130" s="177" t="s">
        <v>2305</v>
      </c>
      <c r="AA130" s="90"/>
      <c r="AB130" s="91" t="s">
        <v>606</v>
      </c>
      <c r="AC130" s="92" t="s">
        <v>440</v>
      </c>
      <c r="AD130" s="93" t="s">
        <v>608</v>
      </c>
      <c r="AE130" s="92" t="s">
        <v>580</v>
      </c>
      <c r="AF130" s="162" t="s">
        <v>231</v>
      </c>
      <c r="AG130" s="143" t="s">
        <v>3165</v>
      </c>
      <c r="AH130" s="92" t="s">
        <v>898</v>
      </c>
      <c r="AI130" s="94">
        <v>3301.0</v>
      </c>
      <c r="AJ130" s="94">
        <v>506.0</v>
      </c>
      <c r="AK130" s="94">
        <v>222.0</v>
      </c>
      <c r="AL130" s="94">
        <v>236.0</v>
      </c>
      <c r="AM130" s="94">
        <v>299.0</v>
      </c>
      <c r="AN130" s="94">
        <v>231.0</v>
      </c>
      <c r="AO130" s="95"/>
      <c r="AP130" s="96" t="s">
        <v>407</v>
      </c>
      <c r="AQ130" s="97" t="s">
        <v>3123</v>
      </c>
      <c r="AR130" s="98" t="s">
        <v>1089</v>
      </c>
      <c r="AS130" s="97" t="s">
        <v>1091</v>
      </c>
      <c r="AT130" s="97" t="s">
        <v>438</v>
      </c>
      <c r="AU130" s="144" t="s">
        <v>3166</v>
      </c>
      <c r="AV130" s="97" t="s">
        <v>295</v>
      </c>
      <c r="AW130" s="94">
        <v>3732.0</v>
      </c>
      <c r="AX130" s="94">
        <v>506.0</v>
      </c>
      <c r="AY130" s="94">
        <v>222.0</v>
      </c>
      <c r="AZ130" s="94">
        <v>254.0</v>
      </c>
      <c r="BA130" s="94">
        <v>247.0</v>
      </c>
      <c r="BB130" s="94">
        <v>299.0</v>
      </c>
      <c r="BC130" s="99"/>
      <c r="BD130" s="327" t="s">
        <v>401</v>
      </c>
      <c r="BE130" s="101" t="s">
        <v>1342</v>
      </c>
      <c r="BF130" s="102"/>
      <c r="BG130" s="101"/>
      <c r="BH130" s="101"/>
      <c r="BI130" s="101"/>
      <c r="BJ130" s="101"/>
      <c r="BK130" s="165"/>
      <c r="BL130" s="165"/>
      <c r="BM130" s="165"/>
      <c r="BN130" s="165"/>
      <c r="BO130" s="165"/>
      <c r="BP130" s="165"/>
      <c r="BQ130" s="83"/>
      <c r="BR130" s="104">
        <v>15.0</v>
      </c>
      <c r="BS130" s="104">
        <v>40.0</v>
      </c>
      <c r="BT130" s="104">
        <v>20.0</v>
      </c>
      <c r="BU130" s="104">
        <v>25.0</v>
      </c>
      <c r="BV130" s="105" t="s">
        <v>3167</v>
      </c>
      <c r="BW130" s="83"/>
      <c r="BX130" s="106" t="s">
        <v>233</v>
      </c>
      <c r="BY130" s="106" t="s">
        <v>3038</v>
      </c>
      <c r="BZ130" s="106" t="s">
        <v>410</v>
      </c>
      <c r="CA130" s="106" t="s">
        <v>411</v>
      </c>
      <c r="CB130" s="106" t="s">
        <v>3168</v>
      </c>
      <c r="CC130" s="106" t="s">
        <v>1741</v>
      </c>
      <c r="CD130" s="122" t="s">
        <v>1255</v>
      </c>
      <c r="CE130" s="123" t="s">
        <v>3169</v>
      </c>
      <c r="CF130" s="123" t="s">
        <v>3170</v>
      </c>
      <c r="CG130" s="109" t="s">
        <v>450</v>
      </c>
      <c r="CH130" s="109" t="s">
        <v>380</v>
      </c>
      <c r="CI130" s="109"/>
      <c r="CJ130" s="83"/>
      <c r="CK130" s="111" t="s">
        <v>3171</v>
      </c>
      <c r="CL130" s="112" t="s">
        <v>560</v>
      </c>
      <c r="CM130" s="112" t="s">
        <v>561</v>
      </c>
      <c r="CN130" s="112" t="s">
        <v>1044</v>
      </c>
      <c r="CO130" s="112" t="s">
        <v>598</v>
      </c>
      <c r="CP130" s="112" t="s">
        <v>705</v>
      </c>
      <c r="CQ130" s="112"/>
      <c r="CR130" s="112">
        <v>25.0</v>
      </c>
      <c r="CS130" s="112">
        <v>101.0</v>
      </c>
      <c r="CT130" s="112">
        <v>185.0</v>
      </c>
      <c r="CU130" s="112">
        <v>269.0</v>
      </c>
      <c r="CV130" s="112">
        <v>353.0</v>
      </c>
      <c r="CW130" s="112">
        <v>437.0</v>
      </c>
      <c r="CX130" s="112" t="s">
        <v>112</v>
      </c>
      <c r="CY130" s="112">
        <v>5.0</v>
      </c>
      <c r="CZ130" s="112">
        <v>15.0</v>
      </c>
      <c r="DA130" s="112">
        <v>26.0</v>
      </c>
      <c r="DB130" s="112">
        <v>37.0</v>
      </c>
      <c r="DC130" s="112">
        <v>48.0</v>
      </c>
      <c r="DD130" s="112">
        <v>59.0</v>
      </c>
      <c r="DE130" s="112" t="s">
        <v>116</v>
      </c>
      <c r="DF130" s="112" t="s">
        <v>3172</v>
      </c>
      <c r="DG130" s="112" t="s">
        <v>3173</v>
      </c>
      <c r="DH130" s="112" t="s">
        <v>3174</v>
      </c>
      <c r="DI130" s="112" t="s">
        <v>3175</v>
      </c>
      <c r="DJ130" s="112" t="s">
        <v>3176</v>
      </c>
      <c r="DK130" s="112"/>
      <c r="DL130" s="113" t="s">
        <v>3177</v>
      </c>
      <c r="DM130" s="114" t="s">
        <v>489</v>
      </c>
      <c r="DN130" s="114">
        <v>2.0</v>
      </c>
      <c r="DO130" s="114" t="s">
        <v>273</v>
      </c>
      <c r="DP130" s="114" t="s">
        <v>347</v>
      </c>
      <c r="DQ130" s="115" t="s">
        <v>3178</v>
      </c>
      <c r="DR130" s="124" t="s">
        <v>206</v>
      </c>
      <c r="DS130" s="124" t="s">
        <v>384</v>
      </c>
      <c r="DT130" s="124" t="s">
        <v>453</v>
      </c>
      <c r="DU130" s="148" t="s">
        <v>423</v>
      </c>
      <c r="DV130" s="148" t="s">
        <v>424</v>
      </c>
      <c r="DW130" s="148" t="s">
        <v>3179</v>
      </c>
      <c r="DX130" s="148" t="s">
        <v>3180</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3181</v>
      </c>
      <c r="B131" s="155" t="s">
        <v>3182</v>
      </c>
      <c r="C131" s="80" t="s">
        <v>1391</v>
      </c>
      <c r="D131" s="81" t="s">
        <v>3183</v>
      </c>
      <c r="E131" s="82" t="s">
        <v>179</v>
      </c>
      <c r="F131" s="82" t="s">
        <v>1109</v>
      </c>
      <c r="G131" s="82" t="s">
        <v>3184</v>
      </c>
      <c r="H131" s="82" t="s">
        <v>3185</v>
      </c>
      <c r="I131" s="82" t="s">
        <v>3186</v>
      </c>
      <c r="J131" s="83"/>
      <c r="K131" s="85" t="s">
        <v>184</v>
      </c>
      <c r="L131" s="84"/>
      <c r="M131" s="85" t="s">
        <v>184</v>
      </c>
      <c r="N131" s="84"/>
      <c r="O131" s="85"/>
      <c r="P131" s="84"/>
      <c r="Q131" s="86"/>
      <c r="R131" s="85"/>
      <c r="S131" s="85"/>
      <c r="T131" s="85"/>
      <c r="U131" s="85"/>
      <c r="V131" s="142" t="s">
        <v>184</v>
      </c>
      <c r="W131" s="87"/>
      <c r="X131" s="88" t="s">
        <v>393</v>
      </c>
      <c r="Y131" s="328" t="s">
        <v>400</v>
      </c>
      <c r="Z131" s="328" t="s">
        <v>548</v>
      </c>
      <c r="AA131" s="329"/>
      <c r="AB131" s="199" t="s">
        <v>197</v>
      </c>
      <c r="AC131" s="330" t="s">
        <v>505</v>
      </c>
      <c r="AD131" s="93" t="s">
        <v>1380</v>
      </c>
      <c r="AE131" s="92" t="s">
        <v>766</v>
      </c>
      <c r="AF131" s="92" t="s">
        <v>399</v>
      </c>
      <c r="AG131" s="92" t="s">
        <v>324</v>
      </c>
      <c r="AH131" s="92" t="s">
        <v>507</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547</v>
      </c>
      <c r="BE131" s="334" t="s">
        <v>3187</v>
      </c>
      <c r="BF131" s="102" t="s">
        <v>1062</v>
      </c>
      <c r="BG131" s="101" t="s">
        <v>696</v>
      </c>
      <c r="BH131" s="101" t="s">
        <v>196</v>
      </c>
      <c r="BI131" s="101" t="s">
        <v>1277</v>
      </c>
      <c r="BJ131" s="101" t="s">
        <v>545</v>
      </c>
      <c r="BK131" s="103"/>
      <c r="BL131" s="103"/>
      <c r="BM131" s="103"/>
      <c r="BN131" s="103"/>
      <c r="BO131" s="103"/>
      <c r="BP131" s="103"/>
      <c r="BQ131" s="83"/>
      <c r="BR131" s="104">
        <v>15.0</v>
      </c>
      <c r="BS131" s="104">
        <v>35.0</v>
      </c>
      <c r="BT131" s="104">
        <v>30.0</v>
      </c>
      <c r="BU131" s="104">
        <v>15.0</v>
      </c>
      <c r="BV131" s="105" t="s">
        <v>3188</v>
      </c>
      <c r="BW131" s="83"/>
      <c r="BX131" s="106" t="s">
        <v>373</v>
      </c>
      <c r="BY131" s="106" t="s">
        <v>201</v>
      </c>
      <c r="BZ131" s="106" t="s">
        <v>3189</v>
      </c>
      <c r="CA131" s="106" t="s">
        <v>179</v>
      </c>
      <c r="CB131" s="106" t="s">
        <v>2152</v>
      </c>
      <c r="CC131" s="106" t="s">
        <v>179</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3190</v>
      </c>
      <c r="DM131" s="114" t="s">
        <v>569</v>
      </c>
      <c r="DN131" s="114">
        <v>3.0</v>
      </c>
      <c r="DO131" s="114">
        <v>1.0</v>
      </c>
      <c r="DP131" s="114" t="s">
        <v>347</v>
      </c>
      <c r="DQ131" s="115" t="s">
        <v>3191</v>
      </c>
      <c r="DR131" s="116" t="s">
        <v>206</v>
      </c>
      <c r="DS131" s="116" t="s">
        <v>383</v>
      </c>
      <c r="DT131" s="116" t="s">
        <v>208</v>
      </c>
      <c r="DU131" s="116" t="s">
        <v>209</v>
      </c>
      <c r="DV131" s="116" t="s">
        <v>210</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2244</v>
      </c>
      <c r="B132" s="155" t="s">
        <v>212</v>
      </c>
      <c r="C132" s="80" t="s">
        <v>3192</v>
      </c>
      <c r="D132" s="81" t="s">
        <v>3193</v>
      </c>
      <c r="E132" s="82" t="s">
        <v>179</v>
      </c>
      <c r="F132" s="82" t="s">
        <v>179</v>
      </c>
      <c r="G132" s="82"/>
      <c r="H132" s="82"/>
      <c r="I132" s="82"/>
      <c r="J132" s="83"/>
      <c r="K132" s="85"/>
      <c r="L132" s="84"/>
      <c r="M132" s="85"/>
      <c r="N132" s="84"/>
      <c r="O132" s="85"/>
      <c r="P132" s="84"/>
      <c r="Q132" s="128" t="s">
        <v>184</v>
      </c>
      <c r="R132" s="85"/>
      <c r="S132" s="85"/>
      <c r="T132" s="85"/>
      <c r="U132" s="85" t="s">
        <v>184</v>
      </c>
      <c r="V132" s="142"/>
      <c r="W132" s="87"/>
      <c r="X132" s="88" t="s">
        <v>3194</v>
      </c>
      <c r="Y132" s="328" t="s">
        <v>226</v>
      </c>
      <c r="Z132" s="328" t="s">
        <v>1289</v>
      </c>
      <c r="AA132" s="329"/>
      <c r="AB132" s="199" t="s">
        <v>3195</v>
      </c>
      <c r="AC132" s="330" t="s">
        <v>283</v>
      </c>
      <c r="AD132" s="93"/>
      <c r="AE132" s="92"/>
      <c r="AF132" s="92"/>
      <c r="AG132" s="92"/>
      <c r="AH132" s="92"/>
      <c r="AI132" s="101"/>
      <c r="AJ132" s="101"/>
      <c r="AK132" s="101"/>
      <c r="AL132" s="101"/>
      <c r="AM132" s="101"/>
      <c r="AN132" s="101"/>
      <c r="AO132" s="95"/>
      <c r="AP132" s="96" t="s">
        <v>3196</v>
      </c>
      <c r="AQ132" s="335" t="s">
        <v>1582</v>
      </c>
      <c r="AR132" s="336" t="s">
        <v>3197</v>
      </c>
      <c r="AS132" s="335" t="s">
        <v>289</v>
      </c>
      <c r="AT132" s="335" t="s">
        <v>229</v>
      </c>
      <c r="AU132" s="335" t="s">
        <v>3198</v>
      </c>
      <c r="AV132" s="335" t="s">
        <v>320</v>
      </c>
      <c r="AW132" s="94"/>
      <c r="AX132" s="94"/>
      <c r="AY132" s="94"/>
      <c r="AZ132" s="94"/>
      <c r="BA132" s="94"/>
      <c r="BB132" s="94"/>
      <c r="BC132" s="99"/>
      <c r="BD132" s="100" t="s">
        <v>3199</v>
      </c>
      <c r="BE132" s="334" t="s">
        <v>3200</v>
      </c>
      <c r="BF132" s="102" t="s">
        <v>3201</v>
      </c>
      <c r="BG132" s="101" t="s">
        <v>3202</v>
      </c>
      <c r="BH132" s="101" t="s">
        <v>231</v>
      </c>
      <c r="BI132" s="101" t="s">
        <v>1294</v>
      </c>
      <c r="BJ132" s="101" t="s">
        <v>1578</v>
      </c>
      <c r="BK132" s="103"/>
      <c r="BL132" s="103"/>
      <c r="BM132" s="103"/>
      <c r="BN132" s="103"/>
      <c r="BO132" s="103"/>
      <c r="BP132" s="103"/>
      <c r="BQ132" s="83"/>
      <c r="BR132" s="104">
        <v>30.0</v>
      </c>
      <c r="BS132" s="104">
        <v>35.0</v>
      </c>
      <c r="BT132" s="104">
        <v>15.0</v>
      </c>
      <c r="BU132" s="104">
        <v>20.0</v>
      </c>
      <c r="BV132" s="105" t="s">
        <v>3203</v>
      </c>
      <c r="BW132" s="83"/>
      <c r="BX132" s="106" t="s">
        <v>373</v>
      </c>
      <c r="BY132" s="106" t="s">
        <v>3204</v>
      </c>
      <c r="BZ132" s="106" t="s">
        <v>3205</v>
      </c>
      <c r="CA132" s="106" t="s">
        <v>779</v>
      </c>
      <c r="CB132" s="106" t="s">
        <v>3206</v>
      </c>
      <c r="CC132" s="106" t="s">
        <v>1617</v>
      </c>
      <c r="CD132" s="147"/>
      <c r="CE132" s="123" t="s">
        <v>3207</v>
      </c>
      <c r="CF132" s="123" t="s">
        <v>3208</v>
      </c>
      <c r="CG132" s="109"/>
      <c r="CH132" s="109"/>
      <c r="CI132" s="109"/>
      <c r="CJ132" s="83"/>
      <c r="CK132" s="111" t="s">
        <v>3209</v>
      </c>
      <c r="CL132" s="112" t="s">
        <v>560</v>
      </c>
      <c r="CM132" s="112" t="s">
        <v>675</v>
      </c>
      <c r="CN132" s="112" t="s">
        <v>282</v>
      </c>
      <c r="CO132" s="112" t="s">
        <v>1014</v>
      </c>
      <c r="CP132" s="112" t="s">
        <v>1044</v>
      </c>
      <c r="CQ132" s="112"/>
      <c r="CR132" s="112">
        <v>21.0</v>
      </c>
      <c r="CS132" s="112">
        <v>84.0</v>
      </c>
      <c r="CT132" s="112">
        <v>154.0</v>
      </c>
      <c r="CU132" s="112">
        <v>224.0</v>
      </c>
      <c r="CV132" s="112">
        <v>294.0</v>
      </c>
      <c r="CW132" s="112">
        <v>364.0</v>
      </c>
      <c r="CX132" s="112" t="s">
        <v>112</v>
      </c>
      <c r="CY132" s="112">
        <v>6.0</v>
      </c>
      <c r="CZ132" s="112">
        <v>17.0</v>
      </c>
      <c r="DA132" s="112">
        <v>29.0</v>
      </c>
      <c r="DB132" s="112">
        <v>41.0</v>
      </c>
      <c r="DC132" s="112">
        <v>53.0</v>
      </c>
      <c r="DD132" s="112">
        <v>65.0</v>
      </c>
      <c r="DE132" s="112" t="s">
        <v>116</v>
      </c>
      <c r="DF132" s="112" t="s">
        <v>3210</v>
      </c>
      <c r="DG132" s="112" t="s">
        <v>3211</v>
      </c>
      <c r="DH132" s="112" t="s">
        <v>3212</v>
      </c>
      <c r="DI132" s="112" t="s">
        <v>3213</v>
      </c>
      <c r="DJ132" s="112" t="s">
        <v>3214</v>
      </c>
      <c r="DK132" s="112"/>
      <c r="DL132" s="113" t="s">
        <v>3215</v>
      </c>
      <c r="DM132" s="114" t="s">
        <v>245</v>
      </c>
      <c r="DN132" s="114">
        <v>4.0</v>
      </c>
      <c r="DO132" s="114">
        <v>6.0</v>
      </c>
      <c r="DP132" s="114" t="s">
        <v>882</v>
      </c>
      <c r="DQ132" s="115" t="s">
        <v>3216</v>
      </c>
      <c r="DR132" s="124" t="s">
        <v>248</v>
      </c>
      <c r="DS132" s="124" t="s">
        <v>249</v>
      </c>
      <c r="DT132" s="124" t="s">
        <v>249</v>
      </c>
      <c r="DU132" s="148" t="s">
        <v>1135</v>
      </c>
      <c r="DV132" s="148" t="s">
        <v>1136</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2690</v>
      </c>
      <c r="B133" s="69" t="s">
        <v>176</v>
      </c>
      <c r="C133" s="80" t="s">
        <v>3217</v>
      </c>
      <c r="D133" s="81" t="s">
        <v>3218</v>
      </c>
      <c r="E133" s="82" t="s">
        <v>179</v>
      </c>
      <c r="F133" s="82" t="s">
        <v>3219</v>
      </c>
      <c r="G133" s="82" t="s">
        <v>3220</v>
      </c>
      <c r="H133" s="82" t="s">
        <v>3221</v>
      </c>
      <c r="I133" s="82" t="s">
        <v>3222</v>
      </c>
      <c r="J133" s="83"/>
      <c r="K133" s="85"/>
      <c r="L133" s="84"/>
      <c r="M133" s="85" t="s">
        <v>184</v>
      </c>
      <c r="N133" s="84"/>
      <c r="O133" s="85"/>
      <c r="P133" s="84"/>
      <c r="Q133" s="86"/>
      <c r="R133" s="85" t="s">
        <v>184</v>
      </c>
      <c r="S133" s="85"/>
      <c r="T133" s="85"/>
      <c r="U133" s="85"/>
      <c r="V133" s="142"/>
      <c r="W133" s="87"/>
      <c r="X133" s="337" t="s">
        <v>185</v>
      </c>
      <c r="Y133" s="338" t="s">
        <v>1934</v>
      </c>
      <c r="Z133" s="338" t="s">
        <v>398</v>
      </c>
      <c r="AA133" s="339"/>
      <c r="AB133" s="340" t="s">
        <v>1513</v>
      </c>
      <c r="AC133" s="341" t="s">
        <v>1030</v>
      </c>
      <c r="AD133" s="93"/>
      <c r="AE133" s="92"/>
      <c r="AF133" s="92"/>
      <c r="AG133" s="92"/>
      <c r="AH133" s="92"/>
      <c r="AI133" s="101"/>
      <c r="AJ133" s="101"/>
      <c r="AK133" s="101"/>
      <c r="AL133" s="101"/>
      <c r="AM133" s="101"/>
      <c r="AN133" s="101"/>
      <c r="AO133" s="95"/>
      <c r="AP133" s="331" t="s">
        <v>401</v>
      </c>
      <c r="AQ133" s="332" t="s">
        <v>2209</v>
      </c>
      <c r="AR133" s="333" t="s">
        <v>403</v>
      </c>
      <c r="AS133" s="332" t="s">
        <v>692</v>
      </c>
      <c r="AT133" s="332" t="s">
        <v>405</v>
      </c>
      <c r="AU133" s="332" t="s">
        <v>740</v>
      </c>
      <c r="AV133" s="332" t="s">
        <v>694</v>
      </c>
      <c r="AW133" s="94">
        <v>2895.0</v>
      </c>
      <c r="AX133" s="94">
        <v>407.0</v>
      </c>
      <c r="AY133" s="94">
        <v>180.0</v>
      </c>
      <c r="AZ133" s="94">
        <v>255.0</v>
      </c>
      <c r="BA133" s="94">
        <v>173.0</v>
      </c>
      <c r="BB133" s="94">
        <v>90.0</v>
      </c>
      <c r="BC133" s="99"/>
      <c r="BD133" s="327" t="s">
        <v>407</v>
      </c>
      <c r="BE133" s="342" t="s">
        <v>1574</v>
      </c>
      <c r="BF133" s="102"/>
      <c r="BG133" s="101"/>
      <c r="BH133" s="101"/>
      <c r="BI133" s="101"/>
      <c r="BJ133" s="101"/>
      <c r="BK133" s="103"/>
      <c r="BL133" s="103"/>
      <c r="BM133" s="103"/>
      <c r="BN133" s="103"/>
      <c r="BO133" s="103"/>
      <c r="BP133" s="103"/>
      <c r="BQ133" s="83"/>
      <c r="BR133" s="104">
        <v>35.0</v>
      </c>
      <c r="BS133" s="104">
        <v>10.0</v>
      </c>
      <c r="BT133" s="104">
        <v>35.0</v>
      </c>
      <c r="BU133" s="104">
        <v>10.0</v>
      </c>
      <c r="BV133" s="105" t="s">
        <v>3223</v>
      </c>
      <c r="BW133" s="83"/>
      <c r="BX133" s="106" t="s">
        <v>373</v>
      </c>
      <c r="BY133" s="106" t="s">
        <v>1938</v>
      </c>
      <c r="BZ133" s="106" t="s">
        <v>1279</v>
      </c>
      <c r="CA133" s="106" t="s">
        <v>1280</v>
      </c>
      <c r="CB133" s="106" t="s">
        <v>3224</v>
      </c>
      <c r="CC133" s="106" t="s">
        <v>2106</v>
      </c>
      <c r="CD133" s="147"/>
      <c r="CE133" s="123"/>
      <c r="CF133" s="123"/>
      <c r="CG133" s="109" t="s">
        <v>558</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206</v>
      </c>
      <c r="DS133" s="116" t="s">
        <v>207</v>
      </c>
      <c r="DT133" s="116" t="s">
        <v>275</v>
      </c>
      <c r="DU133" s="139" t="s">
        <v>423</v>
      </c>
      <c r="DV133" s="139" t="s">
        <v>424</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3225</v>
      </c>
      <c r="B134" s="155" t="s">
        <v>386</v>
      </c>
      <c r="C134" s="140" t="s">
        <v>3226</v>
      </c>
      <c r="D134" s="81" t="s">
        <v>3227</v>
      </c>
      <c r="E134" s="82" t="s">
        <v>179</v>
      </c>
      <c r="F134" s="82" t="s">
        <v>3228</v>
      </c>
      <c r="G134" s="82" t="s">
        <v>3229</v>
      </c>
      <c r="H134" s="82" t="s">
        <v>3230</v>
      </c>
      <c r="I134" s="82" t="s">
        <v>3231</v>
      </c>
      <c r="J134" s="83"/>
      <c r="K134" s="85"/>
      <c r="L134" s="84"/>
      <c r="M134" s="84"/>
      <c r="N134" s="84"/>
      <c r="O134" s="85"/>
      <c r="P134" s="84"/>
      <c r="Q134" s="142" t="s">
        <v>184</v>
      </c>
      <c r="R134" s="85" t="s">
        <v>184</v>
      </c>
      <c r="S134" s="85"/>
      <c r="T134" s="85"/>
      <c r="U134" s="85"/>
      <c r="V134" s="142" t="s">
        <v>184</v>
      </c>
      <c r="W134" s="87"/>
      <c r="X134" s="88" t="s">
        <v>438</v>
      </c>
      <c r="Y134" s="328" t="s">
        <v>1917</v>
      </c>
      <c r="Z134" s="328" t="s">
        <v>1091</v>
      </c>
      <c r="AA134" s="90"/>
      <c r="AB134" s="199" t="s">
        <v>606</v>
      </c>
      <c r="AC134" s="330" t="s">
        <v>695</v>
      </c>
      <c r="AD134" s="93" t="s">
        <v>608</v>
      </c>
      <c r="AE134" s="92" t="s">
        <v>609</v>
      </c>
      <c r="AF134" s="92" t="s">
        <v>231</v>
      </c>
      <c r="AG134" s="92" t="s">
        <v>3232</v>
      </c>
      <c r="AH134" s="92" t="s">
        <v>898</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3233</v>
      </c>
      <c r="BE134" s="334" t="s">
        <v>1574</v>
      </c>
      <c r="BF134" s="102" t="s">
        <v>3234</v>
      </c>
      <c r="BG134" s="101" t="s">
        <v>1576</v>
      </c>
      <c r="BH134" s="101" t="s">
        <v>1578</v>
      </c>
      <c r="BI134" s="101" t="s">
        <v>3235</v>
      </c>
      <c r="BJ134" s="101" t="s">
        <v>295</v>
      </c>
      <c r="BK134" s="103"/>
      <c r="BL134" s="103"/>
      <c r="BM134" s="103"/>
      <c r="BN134" s="103"/>
      <c r="BO134" s="103"/>
      <c r="BP134" s="103"/>
      <c r="BQ134" s="83"/>
      <c r="BR134" s="104">
        <v>20.0</v>
      </c>
      <c r="BS134" s="104">
        <v>30.0</v>
      </c>
      <c r="BT134" s="104">
        <v>10.0</v>
      </c>
      <c r="BU134" s="104">
        <v>35.0</v>
      </c>
      <c r="BV134" s="105" t="s">
        <v>3236</v>
      </c>
      <c r="BW134" s="83"/>
      <c r="BX134" s="106" t="s">
        <v>200</v>
      </c>
      <c r="BY134" s="106" t="s">
        <v>201</v>
      </c>
      <c r="BZ134" s="106" t="s">
        <v>3038</v>
      </c>
      <c r="CA134" s="106" t="s">
        <v>179</v>
      </c>
      <c r="CB134" s="106" t="s">
        <v>3237</v>
      </c>
      <c r="CC134" s="106" t="s">
        <v>179</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3238</v>
      </c>
      <c r="DM134" s="114" t="s">
        <v>987</v>
      </c>
      <c r="DN134" s="114">
        <v>3.0</v>
      </c>
      <c r="DO134" s="114">
        <v>3.0</v>
      </c>
      <c r="DP134" s="114" t="s">
        <v>347</v>
      </c>
      <c r="DQ134" s="115" t="s">
        <v>3239</v>
      </c>
      <c r="DR134" s="124" t="s">
        <v>206</v>
      </c>
      <c r="DS134" s="124" t="s">
        <v>384</v>
      </c>
      <c r="DT134" s="124" t="s">
        <v>453</v>
      </c>
      <c r="DU134" s="148" t="s">
        <v>423</v>
      </c>
      <c r="DV134" s="148" t="s">
        <v>424</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3240</v>
      </c>
      <c r="B135" s="69" t="s">
        <v>212</v>
      </c>
      <c r="C135" s="125" t="s">
        <v>3241</v>
      </c>
      <c r="D135" s="126" t="s">
        <v>3242</v>
      </c>
      <c r="E135" s="127"/>
      <c r="F135" s="127"/>
      <c r="G135" s="127"/>
      <c r="H135" s="127"/>
      <c r="I135" s="127"/>
      <c r="J135" s="83"/>
      <c r="K135" s="84"/>
      <c r="L135" s="85"/>
      <c r="M135" s="84"/>
      <c r="N135" s="84"/>
      <c r="O135" s="84"/>
      <c r="P135" s="121"/>
      <c r="Q135" s="128" t="s">
        <v>184</v>
      </c>
      <c r="R135" s="84"/>
      <c r="S135" s="121" t="s">
        <v>184</v>
      </c>
      <c r="T135" s="84"/>
      <c r="U135" s="121" t="s">
        <v>184</v>
      </c>
      <c r="V135" s="86"/>
      <c r="W135" s="87"/>
      <c r="X135" s="129" t="s">
        <v>185</v>
      </c>
      <c r="Y135" s="130" t="s">
        <v>195</v>
      </c>
      <c r="Z135" s="130" t="s">
        <v>395</v>
      </c>
      <c r="AA135" s="90"/>
      <c r="AB135" s="91" t="s">
        <v>500</v>
      </c>
      <c r="AC135" s="131" t="s">
        <v>1638</v>
      </c>
      <c r="AD135" s="93" t="s">
        <v>1029</v>
      </c>
      <c r="AE135" s="131" t="s">
        <v>3243</v>
      </c>
      <c r="AF135" s="131" t="s">
        <v>194</v>
      </c>
      <c r="AG135" s="131" t="s">
        <v>3244</v>
      </c>
      <c r="AH135" s="131" t="s">
        <v>320</v>
      </c>
      <c r="AI135" s="94"/>
      <c r="AJ135" s="94"/>
      <c r="AK135" s="94"/>
      <c r="AL135" s="94"/>
      <c r="AM135" s="94"/>
      <c r="AN135" s="94"/>
      <c r="AO135" s="95"/>
      <c r="AP135" s="96" t="s">
        <v>3245</v>
      </c>
      <c r="AQ135" s="132" t="s">
        <v>1456</v>
      </c>
      <c r="AR135" s="98" t="s">
        <v>3246</v>
      </c>
      <c r="AS135" s="132" t="s">
        <v>3247</v>
      </c>
      <c r="AT135" s="132" t="s">
        <v>662</v>
      </c>
      <c r="AU135" s="132" t="s">
        <v>1277</v>
      </c>
      <c r="AV135" s="132" t="s">
        <v>371</v>
      </c>
      <c r="AW135" s="94"/>
      <c r="AX135" s="94"/>
      <c r="AY135" s="94"/>
      <c r="AZ135" s="94"/>
      <c r="BA135" s="94"/>
      <c r="BB135" s="94"/>
      <c r="BC135" s="99"/>
      <c r="BD135" s="100" t="s">
        <v>197</v>
      </c>
      <c r="BE135" s="133" t="s">
        <v>505</v>
      </c>
      <c r="BF135" s="102"/>
      <c r="BG135" s="133"/>
      <c r="BH135" s="133"/>
      <c r="BI135" s="133"/>
      <c r="BJ135" s="133"/>
      <c r="BK135" s="103"/>
      <c r="BL135" s="103"/>
      <c r="BM135" s="103"/>
      <c r="BN135" s="103"/>
      <c r="BO135" s="103"/>
      <c r="BP135" s="103"/>
      <c r="BQ135" s="83"/>
      <c r="BR135" s="104">
        <v>40.0</v>
      </c>
      <c r="BS135" s="104">
        <v>25.0</v>
      </c>
      <c r="BT135" s="104">
        <v>25.0</v>
      </c>
      <c r="BU135" s="104">
        <v>10.0</v>
      </c>
      <c r="BV135" s="195" t="s">
        <v>3248</v>
      </c>
      <c r="BW135" s="83"/>
      <c r="BX135" s="134" t="s">
        <v>200</v>
      </c>
      <c r="BY135" s="134" t="s">
        <v>3249</v>
      </c>
      <c r="BZ135" s="134" t="s">
        <v>3250</v>
      </c>
      <c r="CA135" s="134" t="s">
        <v>1617</v>
      </c>
      <c r="CB135" s="134" t="s">
        <v>3251</v>
      </c>
      <c r="CC135" s="134" t="s">
        <v>2244</v>
      </c>
      <c r="CD135" s="135"/>
      <c r="CE135" s="136" t="s">
        <v>3252</v>
      </c>
      <c r="CF135" s="136" t="s">
        <v>3253</v>
      </c>
      <c r="CG135" s="137" t="s">
        <v>1697</v>
      </c>
      <c r="CH135" s="137" t="s">
        <v>303</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3254</v>
      </c>
      <c r="DM135" s="114" t="s">
        <v>569</v>
      </c>
      <c r="DN135" s="114">
        <v>6.0</v>
      </c>
      <c r="DO135" s="114">
        <v>6.0</v>
      </c>
      <c r="DP135" s="114" t="s">
        <v>3255</v>
      </c>
      <c r="DQ135" s="115" t="s">
        <v>3256</v>
      </c>
      <c r="DR135" s="139" t="s">
        <v>206</v>
      </c>
      <c r="DS135" s="139" t="s">
        <v>207</v>
      </c>
      <c r="DT135" s="139" t="s">
        <v>208</v>
      </c>
      <c r="DU135" s="139" t="s">
        <v>209</v>
      </c>
      <c r="DV135" s="139" t="s">
        <v>210</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2410</v>
      </c>
      <c r="B136" s="69" t="s">
        <v>212</v>
      </c>
      <c r="C136" s="80" t="s">
        <v>3257</v>
      </c>
      <c r="D136" s="81" t="s">
        <v>3258</v>
      </c>
      <c r="E136" s="82" t="s">
        <v>179</v>
      </c>
      <c r="F136" s="82" t="s">
        <v>179</v>
      </c>
      <c r="G136" s="82" t="s">
        <v>3259</v>
      </c>
      <c r="H136" s="82" t="s">
        <v>3260</v>
      </c>
      <c r="I136" s="82" t="s">
        <v>3261</v>
      </c>
      <c r="J136" s="83"/>
      <c r="K136" s="85" t="s">
        <v>184</v>
      </c>
      <c r="L136" s="84"/>
      <c r="M136" s="84"/>
      <c r="N136" s="84"/>
      <c r="O136" s="85"/>
      <c r="P136" s="84"/>
      <c r="Q136" s="86"/>
      <c r="R136" s="85"/>
      <c r="S136" s="85" t="s">
        <v>184</v>
      </c>
      <c r="T136" s="85"/>
      <c r="U136" s="85"/>
      <c r="V136" s="142"/>
      <c r="W136" s="87"/>
      <c r="X136" s="88" t="s">
        <v>282</v>
      </c>
      <c r="Y136" s="89" t="s">
        <v>283</v>
      </c>
      <c r="Z136" s="89" t="s">
        <v>217</v>
      </c>
      <c r="AA136" s="90"/>
      <c r="AB136" s="91" t="s">
        <v>3257</v>
      </c>
      <c r="AC136" s="92" t="s">
        <v>289</v>
      </c>
      <c r="AD136" s="93" t="s">
        <v>3262</v>
      </c>
      <c r="AE136" s="92" t="s">
        <v>294</v>
      </c>
      <c r="AF136" s="92" t="s">
        <v>229</v>
      </c>
      <c r="AG136" s="143" t="s">
        <v>2165</v>
      </c>
      <c r="AH136" s="92" t="s">
        <v>585</v>
      </c>
      <c r="AI136" s="101">
        <v>3553.0</v>
      </c>
      <c r="AJ136" s="101">
        <v>243.0</v>
      </c>
      <c r="AK136" s="101">
        <v>476.0</v>
      </c>
      <c r="AL136" s="101">
        <v>220.0</v>
      </c>
      <c r="AM136" s="101">
        <v>394.0</v>
      </c>
      <c r="AN136" s="101">
        <v>115.0</v>
      </c>
      <c r="AO136" s="95"/>
      <c r="AP136" s="96" t="s">
        <v>219</v>
      </c>
      <c r="AQ136" s="97" t="s">
        <v>823</v>
      </c>
      <c r="AR136" s="98" t="s">
        <v>221</v>
      </c>
      <c r="AS136" s="97" t="s">
        <v>1433</v>
      </c>
      <c r="AT136" s="97" t="s">
        <v>219</v>
      </c>
      <c r="AU136" s="97" t="s">
        <v>1224</v>
      </c>
      <c r="AV136" s="97" t="s">
        <v>231</v>
      </c>
      <c r="AW136" s="94">
        <v>3112.0</v>
      </c>
      <c r="AX136" s="94">
        <v>292.0</v>
      </c>
      <c r="AY136" s="94">
        <v>416.0</v>
      </c>
      <c r="AZ136" s="94">
        <v>229.0</v>
      </c>
      <c r="BA136" s="94">
        <v>394.0</v>
      </c>
      <c r="BB136" s="94">
        <v>89.0</v>
      </c>
      <c r="BC136" s="99"/>
      <c r="BD136" s="100" t="s">
        <v>257</v>
      </c>
      <c r="BE136" s="101" t="s">
        <v>464</v>
      </c>
      <c r="BF136" s="102"/>
      <c r="BG136" s="101"/>
      <c r="BH136" s="101"/>
      <c r="BI136" s="101"/>
      <c r="BJ136" s="101"/>
      <c r="BK136" s="103"/>
      <c r="BL136" s="103"/>
      <c r="BM136" s="103"/>
      <c r="BN136" s="103"/>
      <c r="BO136" s="103"/>
      <c r="BP136" s="103"/>
      <c r="BQ136" s="83"/>
      <c r="BR136" s="104">
        <v>10.0</v>
      </c>
      <c r="BS136" s="104">
        <v>30.0</v>
      </c>
      <c r="BT136" s="104">
        <v>20.0</v>
      </c>
      <c r="BU136" s="104">
        <v>40.0</v>
      </c>
      <c r="BV136" s="105" t="s">
        <v>3263</v>
      </c>
      <c r="BW136" s="83"/>
      <c r="BX136" s="106" t="s">
        <v>373</v>
      </c>
      <c r="BY136" s="106" t="s">
        <v>201</v>
      </c>
      <c r="BZ136" s="106" t="s">
        <v>3264</v>
      </c>
      <c r="CA136" s="106" t="s">
        <v>683</v>
      </c>
      <c r="CB136" s="106" t="s">
        <v>3265</v>
      </c>
      <c r="CC136" s="106" t="s">
        <v>2355</v>
      </c>
      <c r="CD136" s="122" t="s">
        <v>1968</v>
      </c>
      <c r="CE136" s="123" t="s">
        <v>3266</v>
      </c>
      <c r="CF136" s="123" t="s">
        <v>3267</v>
      </c>
      <c r="CG136" s="109" t="s">
        <v>302</v>
      </c>
      <c r="CH136" s="109" t="s">
        <v>479</v>
      </c>
      <c r="CI136" s="109"/>
      <c r="CJ136" s="83"/>
      <c r="CK136" s="111" t="s">
        <v>3268</v>
      </c>
      <c r="CL136" s="112" t="s">
        <v>515</v>
      </c>
      <c r="CM136" s="112" t="s">
        <v>675</v>
      </c>
      <c r="CN136" s="112" t="s">
        <v>282</v>
      </c>
      <c r="CO136" s="112" t="s">
        <v>482</v>
      </c>
      <c r="CP136" s="112"/>
      <c r="CQ136" s="112"/>
      <c r="CR136" s="112">
        <v>34.0</v>
      </c>
      <c r="CS136" s="112">
        <v>135.0</v>
      </c>
      <c r="CT136" s="112">
        <v>247.0</v>
      </c>
      <c r="CU136" s="112">
        <v>359.0</v>
      </c>
      <c r="CV136" s="112">
        <v>471.0</v>
      </c>
      <c r="CW136" s="112">
        <v>583.0</v>
      </c>
      <c r="CX136" s="112" t="s">
        <v>112</v>
      </c>
      <c r="CY136" s="112">
        <v>5.0</v>
      </c>
      <c r="CZ136" s="112">
        <v>14.0</v>
      </c>
      <c r="DA136" s="112">
        <v>24.0</v>
      </c>
      <c r="DB136" s="112">
        <v>34.0</v>
      </c>
      <c r="DC136" s="112">
        <v>44.0</v>
      </c>
      <c r="DD136" s="112">
        <v>54.0</v>
      </c>
      <c r="DE136" s="112" t="s">
        <v>115</v>
      </c>
      <c r="DF136" s="112" t="s">
        <v>3269</v>
      </c>
      <c r="DG136" s="112" t="s">
        <v>3270</v>
      </c>
      <c r="DH136" s="112" t="s">
        <v>3271</v>
      </c>
      <c r="DI136" s="112" t="s">
        <v>3272</v>
      </c>
      <c r="DJ136" s="112" t="s">
        <v>3273</v>
      </c>
      <c r="DK136" s="112"/>
      <c r="DL136" s="113" t="s">
        <v>3274</v>
      </c>
      <c r="DM136" s="114" t="s">
        <v>590</v>
      </c>
      <c r="DN136" s="114">
        <v>5.0</v>
      </c>
      <c r="DO136" s="114" t="s">
        <v>273</v>
      </c>
      <c r="DP136" s="114">
        <v>5.0</v>
      </c>
      <c r="DQ136" s="115" t="s">
        <v>3275</v>
      </c>
      <c r="DR136" s="124" t="s">
        <v>248</v>
      </c>
      <c r="DS136" s="124" t="s">
        <v>249</v>
      </c>
      <c r="DT136" s="124" t="s">
        <v>275</v>
      </c>
      <c r="DU136" s="124" t="s">
        <v>250</v>
      </c>
      <c r="DV136" s="124" t="s">
        <v>251</v>
      </c>
      <c r="DW136" s="124" t="s">
        <v>3276</v>
      </c>
      <c r="DX136" s="148" t="s">
        <v>3277</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1039</v>
      </c>
      <c r="B137" s="69" t="s">
        <v>212</v>
      </c>
      <c r="C137" s="80" t="s">
        <v>3278</v>
      </c>
      <c r="D137" s="81" t="s">
        <v>3279</v>
      </c>
      <c r="E137" s="82" t="s">
        <v>179</v>
      </c>
      <c r="F137" s="82" t="s">
        <v>179</v>
      </c>
      <c r="G137" s="82" t="s">
        <v>3280</v>
      </c>
      <c r="H137" s="82" t="s">
        <v>3281</v>
      </c>
      <c r="I137" s="82" t="s">
        <v>3282</v>
      </c>
      <c r="J137" s="83"/>
      <c r="K137" s="84"/>
      <c r="L137" s="84"/>
      <c r="M137" s="84"/>
      <c r="N137" s="84"/>
      <c r="O137" s="85"/>
      <c r="P137" s="85" t="s">
        <v>184</v>
      </c>
      <c r="Q137" s="142"/>
      <c r="R137" s="85"/>
      <c r="S137" s="85" t="s">
        <v>184</v>
      </c>
      <c r="T137" s="85" t="s">
        <v>184</v>
      </c>
      <c r="U137" s="85"/>
      <c r="V137" s="142"/>
      <c r="W137" s="87"/>
      <c r="X137" s="88" t="s">
        <v>3283</v>
      </c>
      <c r="Y137" s="153" t="s">
        <v>3284</v>
      </c>
      <c r="Z137" s="89" t="s">
        <v>1576</v>
      </c>
      <c r="AA137" s="90"/>
      <c r="AB137" s="91" t="s">
        <v>197</v>
      </c>
      <c r="AC137" s="92" t="s">
        <v>1462</v>
      </c>
      <c r="AD137" s="93" t="s">
        <v>1318</v>
      </c>
      <c r="AE137" s="92" t="s">
        <v>2305</v>
      </c>
      <c r="AF137" s="92" t="s">
        <v>399</v>
      </c>
      <c r="AG137" s="92" t="s">
        <v>287</v>
      </c>
      <c r="AH137" s="92" t="s">
        <v>662</v>
      </c>
      <c r="AI137" s="101"/>
      <c r="AJ137" s="101"/>
      <c r="AK137" s="101"/>
      <c r="AL137" s="101"/>
      <c r="AM137" s="101"/>
      <c r="AN137" s="101"/>
      <c r="AO137" s="95"/>
      <c r="AP137" s="96" t="s">
        <v>3285</v>
      </c>
      <c r="AQ137" s="97" t="s">
        <v>2076</v>
      </c>
      <c r="AR137" s="98" t="s">
        <v>3286</v>
      </c>
      <c r="AS137" s="97" t="s">
        <v>607</v>
      </c>
      <c r="AT137" s="97" t="s">
        <v>438</v>
      </c>
      <c r="AU137" s="144" t="s">
        <v>3287</v>
      </c>
      <c r="AV137" s="97" t="s">
        <v>470</v>
      </c>
      <c r="AW137" s="94"/>
      <c r="AX137" s="94"/>
      <c r="AY137" s="94"/>
      <c r="AZ137" s="94"/>
      <c r="BA137" s="94"/>
      <c r="BB137" s="94"/>
      <c r="BC137" s="99"/>
      <c r="BD137" s="100" t="s">
        <v>606</v>
      </c>
      <c r="BE137" s="101" t="s">
        <v>1086</v>
      </c>
      <c r="BF137" s="102"/>
      <c r="BG137" s="101"/>
      <c r="BH137" s="101"/>
      <c r="BI137" s="101"/>
      <c r="BJ137" s="101"/>
      <c r="BK137" s="165"/>
      <c r="BL137" s="165"/>
      <c r="BM137" s="165"/>
      <c r="BN137" s="165"/>
      <c r="BO137" s="165"/>
      <c r="BP137" s="165"/>
      <c r="BQ137" s="83"/>
      <c r="BR137" s="104">
        <v>20.0</v>
      </c>
      <c r="BS137" s="104">
        <v>20.0</v>
      </c>
      <c r="BT137" s="104">
        <v>35.0</v>
      </c>
      <c r="BU137" s="104">
        <v>25.0</v>
      </c>
      <c r="BV137" s="105" t="s">
        <v>3288</v>
      </c>
      <c r="BW137" s="83"/>
      <c r="BX137" s="106" t="s">
        <v>200</v>
      </c>
      <c r="BY137" s="106" t="s">
        <v>3289</v>
      </c>
      <c r="BZ137" s="106" t="s">
        <v>1490</v>
      </c>
      <c r="CA137" s="106" t="s">
        <v>1491</v>
      </c>
      <c r="CB137" s="106" t="s">
        <v>1172</v>
      </c>
      <c r="CC137" s="106" t="s">
        <v>411</v>
      </c>
      <c r="CD137" s="147"/>
      <c r="CE137" s="123"/>
      <c r="CF137" s="123"/>
      <c r="CG137" s="109" t="s">
        <v>302</v>
      </c>
      <c r="CH137" s="109"/>
      <c r="CI137" s="109"/>
      <c r="CJ137" s="83"/>
      <c r="CK137" s="111" t="s">
        <v>3290</v>
      </c>
      <c r="CL137" s="112" t="s">
        <v>415</v>
      </c>
      <c r="CM137" s="112"/>
      <c r="CN137" s="112" t="s">
        <v>246</v>
      </c>
      <c r="CO137" s="112"/>
      <c r="CP137" s="112"/>
      <c r="CQ137" s="112"/>
      <c r="CR137" s="112">
        <v>6.0</v>
      </c>
      <c r="CS137" s="112">
        <v>19.0</v>
      </c>
      <c r="CT137" s="112">
        <v>33.0</v>
      </c>
      <c r="CU137" s="112">
        <v>47.0</v>
      </c>
      <c r="CV137" s="112">
        <v>61.0</v>
      </c>
      <c r="CW137" s="112">
        <v>75.0</v>
      </c>
      <c r="CX137" s="112" t="s">
        <v>113</v>
      </c>
      <c r="CY137" s="112">
        <v>3.0</v>
      </c>
      <c r="CZ137" s="112">
        <v>9.0</v>
      </c>
      <c r="DA137" s="112">
        <v>16.0</v>
      </c>
      <c r="DB137" s="112">
        <v>23.0</v>
      </c>
      <c r="DC137" s="112">
        <v>30.0</v>
      </c>
      <c r="DD137" s="112">
        <v>37.0</v>
      </c>
      <c r="DE137" s="112" t="s">
        <v>117</v>
      </c>
      <c r="DF137" s="112" t="s">
        <v>3291</v>
      </c>
      <c r="DG137" s="112" t="s">
        <v>3292</v>
      </c>
      <c r="DH137" s="112" t="s">
        <v>3293</v>
      </c>
      <c r="DI137" s="112" t="s">
        <v>3294</v>
      </c>
      <c r="DJ137" s="112" t="s">
        <v>3295</v>
      </c>
      <c r="DK137" s="112"/>
      <c r="DL137" s="113" t="s">
        <v>3296</v>
      </c>
      <c r="DM137" s="114" t="s">
        <v>569</v>
      </c>
      <c r="DN137" s="114">
        <v>5.0</v>
      </c>
      <c r="DO137" s="114">
        <v>4.0</v>
      </c>
      <c r="DP137" s="114" t="s">
        <v>712</v>
      </c>
      <c r="DQ137" s="115" t="s">
        <v>3297</v>
      </c>
      <c r="DR137" s="116" t="s">
        <v>206</v>
      </c>
      <c r="DS137" s="116" t="s">
        <v>383</v>
      </c>
      <c r="DT137" s="116" t="s">
        <v>384</v>
      </c>
      <c r="DU137" s="116" t="s">
        <v>209</v>
      </c>
      <c r="DV137" s="116" t="s">
        <v>210</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3298</v>
      </c>
      <c r="B138" s="69" t="s">
        <v>212</v>
      </c>
      <c r="C138" s="80" t="s">
        <v>3299</v>
      </c>
      <c r="D138" s="81" t="s">
        <v>3300</v>
      </c>
      <c r="E138" s="82" t="s">
        <v>179</v>
      </c>
      <c r="F138" s="82" t="s">
        <v>179</v>
      </c>
      <c r="G138" s="82" t="s">
        <v>3280</v>
      </c>
      <c r="H138" s="82" t="s">
        <v>3281</v>
      </c>
      <c r="I138" s="82" t="s">
        <v>3282</v>
      </c>
      <c r="J138" s="83"/>
      <c r="K138" s="85" t="s">
        <v>184</v>
      </c>
      <c r="L138" s="84"/>
      <c r="M138" s="84"/>
      <c r="N138" s="84"/>
      <c r="O138" s="85"/>
      <c r="P138" s="84"/>
      <c r="Q138" s="142"/>
      <c r="R138" s="85"/>
      <c r="S138" s="85"/>
      <c r="T138" s="85" t="s">
        <v>184</v>
      </c>
      <c r="U138" s="85"/>
      <c r="V138" s="142" t="s">
        <v>184</v>
      </c>
      <c r="W138" s="87"/>
      <c r="X138" s="88" t="s">
        <v>393</v>
      </c>
      <c r="Y138" s="153" t="s">
        <v>3301</v>
      </c>
      <c r="Z138" s="89" t="s">
        <v>505</v>
      </c>
      <c r="AA138" s="90"/>
      <c r="AB138" s="91" t="s">
        <v>197</v>
      </c>
      <c r="AC138" s="143" t="s">
        <v>3302</v>
      </c>
      <c r="AD138" s="93" t="s">
        <v>1318</v>
      </c>
      <c r="AE138" s="92" t="s">
        <v>973</v>
      </c>
      <c r="AF138" s="92" t="s">
        <v>399</v>
      </c>
      <c r="AG138" s="143" t="s">
        <v>3303</v>
      </c>
      <c r="AH138" s="92" t="s">
        <v>366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3304</v>
      </c>
      <c r="BE138" s="101" t="s">
        <v>1692</v>
      </c>
      <c r="BF138" s="102" t="s">
        <v>3305</v>
      </c>
      <c r="BG138" s="101" t="s">
        <v>1319</v>
      </c>
      <c r="BH138" s="101" t="s">
        <v>1936</v>
      </c>
      <c r="BI138" s="145" t="s">
        <v>3306</v>
      </c>
      <c r="BJ138" s="101" t="s">
        <v>545</v>
      </c>
      <c r="BK138" s="165"/>
      <c r="BL138" s="165"/>
      <c r="BM138" s="165"/>
      <c r="BN138" s="165"/>
      <c r="BO138" s="165"/>
      <c r="BP138" s="165"/>
      <c r="BQ138" s="83"/>
      <c r="BR138" s="104">
        <v>15.0</v>
      </c>
      <c r="BS138" s="104">
        <v>25.0</v>
      </c>
      <c r="BT138" s="104">
        <v>30.0</v>
      </c>
      <c r="BU138" s="104">
        <v>30.0</v>
      </c>
      <c r="BV138" s="105" t="s">
        <v>3307</v>
      </c>
      <c r="BW138" s="83"/>
      <c r="BX138" s="106" t="s">
        <v>200</v>
      </c>
      <c r="BY138" s="106" t="s">
        <v>201</v>
      </c>
      <c r="BZ138" s="106" t="s">
        <v>1326</v>
      </c>
      <c r="CA138" s="106" t="s">
        <v>179</v>
      </c>
      <c r="CB138" s="106" t="s">
        <v>3308</v>
      </c>
      <c r="CC138" s="106" t="s">
        <v>179</v>
      </c>
      <c r="CD138" s="122" t="s">
        <v>2584</v>
      </c>
      <c r="CE138" s="123" t="s">
        <v>3309</v>
      </c>
      <c r="CF138" s="123" t="s">
        <v>3310</v>
      </c>
      <c r="CG138" s="109" t="s">
        <v>205</v>
      </c>
      <c r="CH138" s="109" t="s">
        <v>243</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3311</v>
      </c>
      <c r="DM138" s="114" t="s">
        <v>569</v>
      </c>
      <c r="DN138" s="114">
        <v>6.0</v>
      </c>
      <c r="DO138" s="114">
        <v>3.0</v>
      </c>
      <c r="DP138" s="114">
        <v>3.0</v>
      </c>
      <c r="DQ138" s="115" t="s">
        <v>3312</v>
      </c>
      <c r="DR138" s="124" t="s">
        <v>206</v>
      </c>
      <c r="DS138" s="124" t="s">
        <v>383</v>
      </c>
      <c r="DT138" s="124" t="s">
        <v>384</v>
      </c>
      <c r="DU138" s="124" t="s">
        <v>209</v>
      </c>
      <c r="DV138" s="124" t="s">
        <v>210</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3313</v>
      </c>
      <c r="B139" s="69" t="s">
        <v>212</v>
      </c>
      <c r="C139" s="80" t="s">
        <v>3314</v>
      </c>
      <c r="D139" s="81" t="s">
        <v>3315</v>
      </c>
      <c r="E139" s="82" t="s">
        <v>179</v>
      </c>
      <c r="F139" s="82" t="s">
        <v>179</v>
      </c>
      <c r="G139" s="82" t="s">
        <v>3316</v>
      </c>
      <c r="H139" s="82" t="s">
        <v>3317</v>
      </c>
      <c r="I139" s="82" t="s">
        <v>3318</v>
      </c>
      <c r="J139" s="83"/>
      <c r="K139" s="84"/>
      <c r="L139" s="84"/>
      <c r="M139" s="84"/>
      <c r="N139" s="84"/>
      <c r="O139" s="85"/>
      <c r="P139" s="84"/>
      <c r="Q139" s="142" t="s">
        <v>184</v>
      </c>
      <c r="R139" s="85"/>
      <c r="S139" s="85"/>
      <c r="T139" s="85"/>
      <c r="U139" s="85" t="s">
        <v>184</v>
      </c>
      <c r="V139" s="142"/>
      <c r="W139" s="87"/>
      <c r="X139" s="88" t="s">
        <v>3319</v>
      </c>
      <c r="Y139" s="153" t="s">
        <v>690</v>
      </c>
      <c r="Z139" s="89" t="s">
        <v>440</v>
      </c>
      <c r="AA139" s="90"/>
      <c r="AB139" s="91" t="s">
        <v>500</v>
      </c>
      <c r="AC139" s="143" t="s">
        <v>970</v>
      </c>
      <c r="AD139" s="93" t="s">
        <v>1029</v>
      </c>
      <c r="AE139" s="92" t="s">
        <v>363</v>
      </c>
      <c r="AF139" s="92" t="s">
        <v>290</v>
      </c>
      <c r="AG139" s="92" t="s">
        <v>395</v>
      </c>
      <c r="AH139" s="92" t="s">
        <v>320</v>
      </c>
      <c r="AI139" s="101"/>
      <c r="AJ139" s="101"/>
      <c r="AK139" s="101"/>
      <c r="AL139" s="101"/>
      <c r="AM139" s="101"/>
      <c r="AN139" s="101"/>
      <c r="AO139" s="95"/>
      <c r="AP139" s="96" t="s">
        <v>3320</v>
      </c>
      <c r="AQ139" s="97" t="s">
        <v>3321</v>
      </c>
      <c r="AR139" s="98" t="s">
        <v>3322</v>
      </c>
      <c r="AS139" s="97" t="s">
        <v>3323</v>
      </c>
      <c r="AT139" s="97" t="s">
        <v>327</v>
      </c>
      <c r="AU139" s="97" t="s">
        <v>3324</v>
      </c>
      <c r="AV139" s="97" t="s">
        <v>366</v>
      </c>
      <c r="AW139" s="94"/>
      <c r="AX139" s="94"/>
      <c r="AY139" s="94"/>
      <c r="AZ139" s="94"/>
      <c r="BA139" s="94"/>
      <c r="BB139" s="94"/>
      <c r="BC139" s="99"/>
      <c r="BD139" s="100" t="s">
        <v>197</v>
      </c>
      <c r="BE139" s="145" t="s">
        <v>404</v>
      </c>
      <c r="BF139" s="102"/>
      <c r="BG139" s="101"/>
      <c r="BH139" s="101"/>
      <c r="BI139" s="145"/>
      <c r="BJ139" s="101"/>
      <c r="BK139" s="165"/>
      <c r="BL139" s="165"/>
      <c r="BM139" s="165"/>
      <c r="BN139" s="165"/>
      <c r="BO139" s="165"/>
      <c r="BP139" s="165"/>
      <c r="BQ139" s="83"/>
      <c r="BR139" s="104">
        <v>15.0</v>
      </c>
      <c r="BS139" s="104">
        <v>35.0</v>
      </c>
      <c r="BT139" s="104">
        <v>15.0</v>
      </c>
      <c r="BU139" s="104">
        <v>35.0</v>
      </c>
      <c r="BV139" s="105" t="s">
        <v>3325</v>
      </c>
      <c r="BW139" s="83"/>
      <c r="BX139" s="106" t="s">
        <v>200</v>
      </c>
      <c r="BY139" s="106" t="s">
        <v>201</v>
      </c>
      <c r="BZ139" s="106" t="s">
        <v>3326</v>
      </c>
      <c r="CA139" s="106" t="s">
        <v>1617</v>
      </c>
      <c r="CB139" s="106" t="s">
        <v>3327</v>
      </c>
      <c r="CC139" s="106" t="s">
        <v>307</v>
      </c>
      <c r="CD139" s="147"/>
      <c r="CE139" s="123"/>
      <c r="CF139" s="123"/>
      <c r="CG139" s="109"/>
      <c r="CH139" s="109"/>
      <c r="CI139" s="109"/>
      <c r="CJ139" s="83"/>
      <c r="CK139" s="111" t="s">
        <v>3328</v>
      </c>
      <c r="CL139" s="112" t="s">
        <v>560</v>
      </c>
      <c r="CM139" s="112" t="s">
        <v>561</v>
      </c>
      <c r="CN139" s="112" t="s">
        <v>517</v>
      </c>
      <c r="CO139" s="112" t="s">
        <v>518</v>
      </c>
      <c r="CP139" s="112" t="s">
        <v>2133</v>
      </c>
      <c r="CQ139" s="112"/>
      <c r="CR139" s="112">
        <v>25.0</v>
      </c>
      <c r="CS139" s="112">
        <v>101.0</v>
      </c>
      <c r="CT139" s="112">
        <v>185.0</v>
      </c>
      <c r="CU139" s="112">
        <v>269.0</v>
      </c>
      <c r="CV139" s="112">
        <v>353.0</v>
      </c>
      <c r="CW139" s="112">
        <v>437.0</v>
      </c>
      <c r="CX139" s="112" t="s">
        <v>112</v>
      </c>
      <c r="CY139" s="112">
        <v>5.0</v>
      </c>
      <c r="CZ139" s="112">
        <v>15.0</v>
      </c>
      <c r="DA139" s="112">
        <v>26.0</v>
      </c>
      <c r="DB139" s="112">
        <v>37.0</v>
      </c>
      <c r="DC139" s="112">
        <v>48.0</v>
      </c>
      <c r="DD139" s="112">
        <v>59.0</v>
      </c>
      <c r="DE139" s="112" t="s">
        <v>116</v>
      </c>
      <c r="DF139" s="112" t="s">
        <v>3329</v>
      </c>
      <c r="DG139" s="112" t="s">
        <v>3330</v>
      </c>
      <c r="DH139" s="112" t="s">
        <v>3331</v>
      </c>
      <c r="DI139" s="112" t="s">
        <v>3332</v>
      </c>
      <c r="DJ139" s="112" t="s">
        <v>3333</v>
      </c>
      <c r="DK139" s="112"/>
      <c r="DL139" s="113" t="s">
        <v>3334</v>
      </c>
      <c r="DM139" s="114" t="s">
        <v>569</v>
      </c>
      <c r="DN139" s="114">
        <v>4.0</v>
      </c>
      <c r="DO139" s="114">
        <v>1.0</v>
      </c>
      <c r="DP139" s="114" t="s">
        <v>347</v>
      </c>
      <c r="DQ139" s="115" t="s">
        <v>3335</v>
      </c>
      <c r="DR139" s="116" t="s">
        <v>206</v>
      </c>
      <c r="DS139" s="116" t="s">
        <v>207</v>
      </c>
      <c r="DT139" s="116" t="s">
        <v>275</v>
      </c>
      <c r="DU139" s="139" t="s">
        <v>423</v>
      </c>
      <c r="DV139" s="139" t="s">
        <v>424</v>
      </c>
      <c r="DW139" s="139" t="s">
        <v>3336</v>
      </c>
      <c r="DX139" s="139" t="s">
        <v>3337</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3338</v>
      </c>
      <c r="B140" s="69" t="s">
        <v>212</v>
      </c>
      <c r="C140" s="80" t="s">
        <v>3339</v>
      </c>
      <c r="D140" s="81" t="s">
        <v>3340</v>
      </c>
      <c r="E140" s="82" t="s">
        <v>179</v>
      </c>
      <c r="F140" s="82" t="s">
        <v>179</v>
      </c>
      <c r="G140" s="82" t="s">
        <v>3341</v>
      </c>
      <c r="H140" s="82" t="s">
        <v>3342</v>
      </c>
      <c r="I140" s="82" t="s">
        <v>3343</v>
      </c>
      <c r="J140" s="83"/>
      <c r="K140" s="84"/>
      <c r="L140" s="84"/>
      <c r="M140" s="84"/>
      <c r="N140" s="84"/>
      <c r="O140" s="85"/>
      <c r="P140" s="84"/>
      <c r="Q140" s="142" t="s">
        <v>184</v>
      </c>
      <c r="R140" s="85"/>
      <c r="S140" s="85" t="s">
        <v>184</v>
      </c>
      <c r="T140" s="85"/>
      <c r="U140" s="85"/>
      <c r="V140" s="142" t="s">
        <v>184</v>
      </c>
      <c r="W140" s="87"/>
      <c r="X140" s="88" t="s">
        <v>282</v>
      </c>
      <c r="Y140" s="153" t="s">
        <v>3344</v>
      </c>
      <c r="Z140" s="89" t="s">
        <v>818</v>
      </c>
      <c r="AA140" s="90"/>
      <c r="AB140" s="91" t="s">
        <v>578</v>
      </c>
      <c r="AC140" s="143" t="s">
        <v>3345</v>
      </c>
      <c r="AD140" s="93" t="s">
        <v>224</v>
      </c>
      <c r="AE140" s="92" t="s">
        <v>226</v>
      </c>
      <c r="AF140" s="92" t="s">
        <v>224</v>
      </c>
      <c r="AG140" s="92" t="s">
        <v>997</v>
      </c>
      <c r="AH140" s="92" t="s">
        <v>320</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3346</v>
      </c>
      <c r="BE140" s="145" t="s">
        <v>3347</v>
      </c>
      <c r="BF140" s="102" t="s">
        <v>3339</v>
      </c>
      <c r="BG140" s="101" t="s">
        <v>228</v>
      </c>
      <c r="BH140" s="101" t="s">
        <v>229</v>
      </c>
      <c r="BI140" s="145" t="s">
        <v>3348</v>
      </c>
      <c r="BJ140" s="101" t="s">
        <v>295</v>
      </c>
      <c r="BK140" s="165">
        <v>3358.0</v>
      </c>
      <c r="BL140" s="165">
        <v>239.0</v>
      </c>
      <c r="BM140" s="165">
        <v>536.0</v>
      </c>
      <c r="BN140" s="165">
        <v>265.0</v>
      </c>
      <c r="BO140" s="165">
        <v>350.0</v>
      </c>
      <c r="BP140" s="165">
        <v>123.0</v>
      </c>
      <c r="BQ140" s="83"/>
      <c r="BR140" s="104">
        <v>25.0</v>
      </c>
      <c r="BS140" s="104">
        <v>30.0</v>
      </c>
      <c r="BT140" s="104">
        <v>20.0</v>
      </c>
      <c r="BU140" s="104">
        <v>25.0</v>
      </c>
      <c r="BV140" s="105" t="s">
        <v>3349</v>
      </c>
      <c r="BW140" s="83"/>
      <c r="BX140" s="106" t="s">
        <v>373</v>
      </c>
      <c r="BY140" s="106" t="s">
        <v>201</v>
      </c>
      <c r="BZ140" s="106" t="s">
        <v>1826</v>
      </c>
      <c r="CA140" s="106" t="s">
        <v>179</v>
      </c>
      <c r="CB140" s="106" t="s">
        <v>3350</v>
      </c>
      <c r="CC140" s="106" t="s">
        <v>179</v>
      </c>
      <c r="CD140" s="122" t="s">
        <v>3351</v>
      </c>
      <c r="CE140" s="123" t="s">
        <v>3352</v>
      </c>
      <c r="CF140" s="123" t="s">
        <v>3353</v>
      </c>
      <c r="CG140" s="109" t="s">
        <v>302</v>
      </c>
      <c r="CH140" s="109" t="s">
        <v>380</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3354</v>
      </c>
      <c r="DM140" s="114" t="s">
        <v>590</v>
      </c>
      <c r="DN140" s="114">
        <v>5.0</v>
      </c>
      <c r="DO140" s="114">
        <v>6.0</v>
      </c>
      <c r="DP140" s="114" t="s">
        <v>712</v>
      </c>
      <c r="DQ140" s="115" t="s">
        <v>3355</v>
      </c>
      <c r="DR140" s="124" t="s">
        <v>248</v>
      </c>
      <c r="DS140" s="124" t="s">
        <v>249</v>
      </c>
      <c r="DT140" s="124" t="s">
        <v>249</v>
      </c>
      <c r="DU140" s="124" t="s">
        <v>250</v>
      </c>
      <c r="DV140" s="124" t="s">
        <v>251</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3356</v>
      </c>
      <c r="B141" s="69" t="s">
        <v>212</v>
      </c>
      <c r="C141" s="80" t="s">
        <v>3357</v>
      </c>
      <c r="D141" s="81" t="s">
        <v>3358</v>
      </c>
      <c r="E141" s="82"/>
      <c r="F141" s="82"/>
      <c r="G141" s="82"/>
      <c r="H141" s="82"/>
      <c r="I141" s="82"/>
      <c r="J141" s="83"/>
      <c r="K141" s="121" t="s">
        <v>184</v>
      </c>
      <c r="L141" s="121" t="s">
        <v>184</v>
      </c>
      <c r="M141" s="84"/>
      <c r="N141" s="84"/>
      <c r="O141" s="85"/>
      <c r="P141" s="84"/>
      <c r="Q141" s="142"/>
      <c r="R141" s="85"/>
      <c r="S141" s="85" t="s">
        <v>184</v>
      </c>
      <c r="T141" s="85"/>
      <c r="U141" s="85"/>
      <c r="V141" s="142"/>
      <c r="W141" s="87"/>
      <c r="X141" s="88" t="s">
        <v>393</v>
      </c>
      <c r="Y141" s="153" t="s">
        <v>3359</v>
      </c>
      <c r="Z141" s="89" t="s">
        <v>198</v>
      </c>
      <c r="AA141" s="90"/>
      <c r="AB141" s="91" t="s">
        <v>1061</v>
      </c>
      <c r="AC141" s="143" t="s">
        <v>696</v>
      </c>
      <c r="AD141" s="93"/>
      <c r="AE141" s="92"/>
      <c r="AF141" s="92"/>
      <c r="AG141" s="92"/>
      <c r="AH141" s="92"/>
      <c r="AI141" s="101"/>
      <c r="AJ141" s="101"/>
      <c r="AK141" s="101"/>
      <c r="AL141" s="101"/>
      <c r="AM141" s="101"/>
      <c r="AN141" s="101"/>
      <c r="AO141" s="95"/>
      <c r="AP141" s="96" t="s">
        <v>197</v>
      </c>
      <c r="AQ141" s="97" t="s">
        <v>369</v>
      </c>
      <c r="AR141" s="98" t="s">
        <v>1380</v>
      </c>
      <c r="AS141" s="97" t="s">
        <v>3360</v>
      </c>
      <c r="AT141" s="97" t="s">
        <v>399</v>
      </c>
      <c r="AU141" s="97" t="s">
        <v>443</v>
      </c>
      <c r="AV141" s="97" t="s">
        <v>371</v>
      </c>
      <c r="AW141" s="94"/>
      <c r="AX141" s="94"/>
      <c r="AY141" s="94"/>
      <c r="AZ141" s="94"/>
      <c r="BA141" s="94"/>
      <c r="BB141" s="94"/>
      <c r="BC141" s="99"/>
      <c r="BD141" s="100" t="s">
        <v>1513</v>
      </c>
      <c r="BE141" s="145" t="s">
        <v>195</v>
      </c>
      <c r="BF141" s="102" t="s">
        <v>192</v>
      </c>
      <c r="BG141" s="101" t="s">
        <v>504</v>
      </c>
      <c r="BH141" s="101" t="s">
        <v>801</v>
      </c>
      <c r="BI141" s="145" t="s">
        <v>1638</v>
      </c>
      <c r="BJ141" s="101" t="s">
        <v>194</v>
      </c>
      <c r="BK141" s="165"/>
      <c r="BL141" s="165"/>
      <c r="BM141" s="165"/>
      <c r="BN141" s="165"/>
      <c r="BO141" s="165"/>
      <c r="BP141" s="165"/>
      <c r="BQ141" s="83"/>
      <c r="BR141" s="104">
        <v>25.0</v>
      </c>
      <c r="BS141" s="104">
        <v>35.0</v>
      </c>
      <c r="BT141" s="104">
        <v>30.0</v>
      </c>
      <c r="BU141" s="104">
        <v>10.0</v>
      </c>
      <c r="BV141" s="105" t="s">
        <v>3361</v>
      </c>
      <c r="BW141" s="83"/>
      <c r="BX141" s="106" t="s">
        <v>233</v>
      </c>
      <c r="BY141" s="106" t="s">
        <v>3189</v>
      </c>
      <c r="BZ141" s="106" t="s">
        <v>3362</v>
      </c>
      <c r="CA141" s="106" t="s">
        <v>2410</v>
      </c>
      <c r="CB141" s="106" t="s">
        <v>3363</v>
      </c>
      <c r="CC141" s="106" t="s">
        <v>2355</v>
      </c>
      <c r="CD141" s="147"/>
      <c r="CE141" s="123" t="s">
        <v>3364</v>
      </c>
      <c r="CF141" s="123" t="s">
        <v>3365</v>
      </c>
      <c r="CG141" s="109"/>
      <c r="CH141" s="109"/>
      <c r="CI141" s="109"/>
      <c r="CJ141" s="83"/>
      <c r="CK141" s="111" t="s">
        <v>3366</v>
      </c>
      <c r="CL141" s="112" t="s">
        <v>560</v>
      </c>
      <c r="CM141" s="112" t="s">
        <v>516</v>
      </c>
      <c r="CN141" s="112" t="s">
        <v>517</v>
      </c>
      <c r="CO141" s="112" t="s">
        <v>518</v>
      </c>
      <c r="CP141" s="112" t="s">
        <v>339</v>
      </c>
      <c r="CQ141" s="112"/>
      <c r="CR141" s="112">
        <v>34.0</v>
      </c>
      <c r="CS141" s="112">
        <v>135.0</v>
      </c>
      <c r="CT141" s="112">
        <v>247.0</v>
      </c>
      <c r="CU141" s="112">
        <v>359.0</v>
      </c>
      <c r="CV141" s="112">
        <v>471.0</v>
      </c>
      <c r="CW141" s="112">
        <v>583.0</v>
      </c>
      <c r="CX141" s="112" t="s">
        <v>112</v>
      </c>
      <c r="CY141" s="112">
        <v>4.0</v>
      </c>
      <c r="CZ141" s="112">
        <v>12.0</v>
      </c>
      <c r="DA141" s="112">
        <v>21.0</v>
      </c>
      <c r="DB141" s="112">
        <v>30.0</v>
      </c>
      <c r="DC141" s="112">
        <v>39.0</v>
      </c>
      <c r="DD141" s="112">
        <v>48.0</v>
      </c>
      <c r="DE141" s="112" t="s">
        <v>116</v>
      </c>
      <c r="DF141" s="112" t="s">
        <v>3367</v>
      </c>
      <c r="DG141" s="112" t="s">
        <v>3368</v>
      </c>
      <c r="DH141" s="112" t="s">
        <v>3369</v>
      </c>
      <c r="DI141" s="112" t="s">
        <v>3370</v>
      </c>
      <c r="DJ141" s="112" t="s">
        <v>3371</v>
      </c>
      <c r="DK141" s="112"/>
      <c r="DL141" s="113" t="s">
        <v>3372</v>
      </c>
      <c r="DM141" s="114" t="s">
        <v>569</v>
      </c>
      <c r="DN141" s="114">
        <v>3.0</v>
      </c>
      <c r="DO141" s="114">
        <v>5.0</v>
      </c>
      <c r="DP141" s="114" t="s">
        <v>127</v>
      </c>
      <c r="DQ141" s="115" t="s">
        <v>3373</v>
      </c>
      <c r="DR141" s="116" t="s">
        <v>206</v>
      </c>
      <c r="DS141" s="116" t="s">
        <v>383</v>
      </c>
      <c r="DT141" s="116" t="s">
        <v>208</v>
      </c>
      <c r="DU141" s="116" t="s">
        <v>209</v>
      </c>
      <c r="DV141" s="116" t="s">
        <v>210</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3374</v>
      </c>
      <c r="B142" s="69" t="s">
        <v>176</v>
      </c>
      <c r="C142" s="80" t="s">
        <v>3375</v>
      </c>
      <c r="D142" s="81" t="s">
        <v>3376</v>
      </c>
      <c r="E142" s="82" t="s">
        <v>179</v>
      </c>
      <c r="F142" s="82" t="s">
        <v>3377</v>
      </c>
      <c r="G142" s="82" t="s">
        <v>3378</v>
      </c>
      <c r="H142" s="82" t="s">
        <v>3379</v>
      </c>
      <c r="I142" s="82" t="s">
        <v>3380</v>
      </c>
      <c r="J142" s="83"/>
      <c r="K142" s="84"/>
      <c r="L142" s="84"/>
      <c r="M142" s="84"/>
      <c r="N142" s="84"/>
      <c r="O142" s="85" t="s">
        <v>184</v>
      </c>
      <c r="P142" s="84"/>
      <c r="Q142" s="86"/>
      <c r="R142" s="85" t="s">
        <v>184</v>
      </c>
      <c r="S142" s="85"/>
      <c r="T142" s="85"/>
      <c r="U142" s="85"/>
      <c r="V142" s="142"/>
      <c r="W142" s="87"/>
      <c r="X142" s="88" t="s">
        <v>438</v>
      </c>
      <c r="Y142" s="89" t="s">
        <v>1574</v>
      </c>
      <c r="Z142" s="89" t="s">
        <v>1091</v>
      </c>
      <c r="AA142" s="90"/>
      <c r="AB142" s="91" t="s">
        <v>188</v>
      </c>
      <c r="AC142" s="92" t="s">
        <v>369</v>
      </c>
      <c r="AD142" s="93"/>
      <c r="AE142" s="92"/>
      <c r="AF142" s="92"/>
      <c r="AG142" s="92"/>
      <c r="AH142" s="92"/>
      <c r="AI142" s="101"/>
      <c r="AJ142" s="101"/>
      <c r="AK142" s="101"/>
      <c r="AL142" s="101"/>
      <c r="AM142" s="101"/>
      <c r="AN142" s="101"/>
      <c r="AO142" s="95"/>
      <c r="AP142" s="96" t="s">
        <v>407</v>
      </c>
      <c r="AQ142" s="97" t="s">
        <v>2078</v>
      </c>
      <c r="AR142" s="98" t="s">
        <v>1089</v>
      </c>
      <c r="AS142" s="97" t="s">
        <v>2305</v>
      </c>
      <c r="AT142" s="97" t="s">
        <v>438</v>
      </c>
      <c r="AU142" s="97" t="s">
        <v>3164</v>
      </c>
      <c r="AV142" s="97" t="s">
        <v>470</v>
      </c>
      <c r="AW142" s="94">
        <v>2478.0</v>
      </c>
      <c r="AX142" s="94">
        <v>412.0</v>
      </c>
      <c r="AY142" s="94">
        <v>210.0</v>
      </c>
      <c r="AZ142" s="94">
        <v>199.0</v>
      </c>
      <c r="BA142" s="94">
        <v>173.0</v>
      </c>
      <c r="BB142" s="94">
        <v>260.0</v>
      </c>
      <c r="BC142" s="99"/>
      <c r="BD142" s="100" t="s">
        <v>190</v>
      </c>
      <c r="BE142" s="101" t="s">
        <v>2209</v>
      </c>
      <c r="BF142" s="102"/>
      <c r="BG142" s="101"/>
      <c r="BH142" s="101"/>
      <c r="BI142" s="101"/>
      <c r="BJ142" s="101"/>
      <c r="BK142" s="103"/>
      <c r="BL142" s="103"/>
      <c r="BM142" s="103"/>
      <c r="BN142" s="103"/>
      <c r="BO142" s="103"/>
      <c r="BP142" s="103"/>
      <c r="BQ142" s="83"/>
      <c r="BR142" s="104">
        <v>35.0</v>
      </c>
      <c r="BS142" s="104">
        <v>35.0</v>
      </c>
      <c r="BT142" s="104">
        <v>10.0</v>
      </c>
      <c r="BU142" s="104">
        <v>10.0</v>
      </c>
      <c r="BV142" s="105" t="s">
        <v>3381</v>
      </c>
      <c r="BW142" s="83"/>
      <c r="BX142" s="106" t="s">
        <v>373</v>
      </c>
      <c r="BY142" s="106" t="s">
        <v>3382</v>
      </c>
      <c r="BZ142" s="106" t="s">
        <v>3383</v>
      </c>
      <c r="CA142" s="106" t="s">
        <v>3384</v>
      </c>
      <c r="CB142" s="106" t="s">
        <v>3385</v>
      </c>
      <c r="CC142" s="106" t="s">
        <v>949</v>
      </c>
      <c r="CD142" s="147"/>
      <c r="CE142" s="123"/>
      <c r="CF142" s="123"/>
      <c r="CG142" s="109" t="s">
        <v>450</v>
      </c>
      <c r="CH142" s="109"/>
      <c r="CI142" s="109" t="s">
        <v>3386</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206</v>
      </c>
      <c r="DS142" s="124" t="s">
        <v>384</v>
      </c>
      <c r="DT142" s="124" t="s">
        <v>453</v>
      </c>
      <c r="DU142" s="148" t="s">
        <v>423</v>
      </c>
      <c r="DV142" s="148" t="s">
        <v>424</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238</v>
      </c>
      <c r="B143" s="69" t="s">
        <v>212</v>
      </c>
      <c r="C143" s="80" t="s">
        <v>3387</v>
      </c>
      <c r="D143" s="81" t="s">
        <v>3388</v>
      </c>
      <c r="E143" s="82"/>
      <c r="F143" s="82"/>
      <c r="G143" s="82"/>
      <c r="H143" s="82"/>
      <c r="I143" s="82"/>
      <c r="J143" s="83"/>
      <c r="K143" s="84"/>
      <c r="L143" s="84"/>
      <c r="M143" s="121" t="s">
        <v>184</v>
      </c>
      <c r="N143" s="85"/>
      <c r="O143" s="85"/>
      <c r="P143" s="121" t="s">
        <v>184</v>
      </c>
      <c r="Q143" s="86"/>
      <c r="R143" s="85" t="s">
        <v>184</v>
      </c>
      <c r="S143" s="85"/>
      <c r="T143" s="85"/>
      <c r="U143" s="85"/>
      <c r="V143" s="142"/>
      <c r="W143" s="87"/>
      <c r="X143" s="88" t="s">
        <v>393</v>
      </c>
      <c r="Y143" s="89" t="s">
        <v>1462</v>
      </c>
      <c r="Z143" s="89" t="s">
        <v>766</v>
      </c>
      <c r="AA143" s="90"/>
      <c r="AB143" s="91" t="s">
        <v>197</v>
      </c>
      <c r="AC143" s="92" t="s">
        <v>737</v>
      </c>
      <c r="AD143" s="93" t="s">
        <v>3389</v>
      </c>
      <c r="AE143" s="92" t="s">
        <v>2209</v>
      </c>
      <c r="AF143" s="92" t="s">
        <v>399</v>
      </c>
      <c r="AG143" s="92" t="s">
        <v>505</v>
      </c>
      <c r="AH143" s="92" t="s">
        <v>540</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3390</v>
      </c>
      <c r="BE143" s="101" t="s">
        <v>3391</v>
      </c>
      <c r="BF143" s="102" t="s">
        <v>3392</v>
      </c>
      <c r="BG143" s="101" t="s">
        <v>1917</v>
      </c>
      <c r="BH143" s="101" t="s">
        <v>438</v>
      </c>
      <c r="BI143" s="101" t="s">
        <v>3393</v>
      </c>
      <c r="BJ143" s="101" t="s">
        <v>231</v>
      </c>
      <c r="BK143" s="103"/>
      <c r="BL143" s="103"/>
      <c r="BM143" s="103"/>
      <c r="BN143" s="103"/>
      <c r="BO143" s="103"/>
      <c r="BP143" s="103"/>
      <c r="BQ143" s="83"/>
      <c r="BR143" s="104">
        <v>35.0</v>
      </c>
      <c r="BS143" s="104">
        <v>35.0</v>
      </c>
      <c r="BT143" s="104">
        <v>20.0</v>
      </c>
      <c r="BU143" s="104">
        <v>10.0</v>
      </c>
      <c r="BV143" s="105" t="s">
        <v>3394</v>
      </c>
      <c r="BW143" s="83"/>
      <c r="BX143" s="106" t="s">
        <v>233</v>
      </c>
      <c r="BY143" s="106" t="s">
        <v>3395</v>
      </c>
      <c r="BZ143" s="106" t="s">
        <v>3396</v>
      </c>
      <c r="CA143" s="106" t="s">
        <v>814</v>
      </c>
      <c r="CB143" s="106" t="s">
        <v>3397</v>
      </c>
      <c r="CC143" s="106" t="s">
        <v>1067</v>
      </c>
      <c r="CD143" s="122" t="s">
        <v>3398</v>
      </c>
      <c r="CE143" s="123" t="s">
        <v>3399</v>
      </c>
      <c r="CF143" s="123" t="s">
        <v>3400</v>
      </c>
      <c r="CG143" s="109" t="s">
        <v>450</v>
      </c>
      <c r="CH143" s="109" t="s">
        <v>380</v>
      </c>
      <c r="CI143" s="109"/>
      <c r="CJ143" s="83"/>
      <c r="CK143" s="111" t="s">
        <v>3401</v>
      </c>
      <c r="CL143" s="112" t="s">
        <v>560</v>
      </c>
      <c r="CM143" s="112" t="s">
        <v>561</v>
      </c>
      <c r="CN143" s="112" t="s">
        <v>1044</v>
      </c>
      <c r="CO143" s="112" t="s">
        <v>518</v>
      </c>
      <c r="CP143" s="112"/>
      <c r="CQ143" s="112"/>
      <c r="CR143" s="112">
        <v>25.0</v>
      </c>
      <c r="CS143" s="112">
        <v>101.0</v>
      </c>
      <c r="CT143" s="112">
        <v>185.0</v>
      </c>
      <c r="CU143" s="112">
        <v>269.0</v>
      </c>
      <c r="CV143" s="112">
        <v>353.0</v>
      </c>
      <c r="CW143" s="112">
        <v>437.0</v>
      </c>
      <c r="CX143" s="112" t="s">
        <v>112</v>
      </c>
      <c r="CY143" s="112">
        <v>5.0</v>
      </c>
      <c r="CZ143" s="112">
        <v>15.0</v>
      </c>
      <c r="DA143" s="112">
        <v>26.0</v>
      </c>
      <c r="DB143" s="112">
        <v>37.0</v>
      </c>
      <c r="DC143" s="112">
        <v>48.0</v>
      </c>
      <c r="DD143" s="112">
        <v>59.0</v>
      </c>
      <c r="DE143" s="112" t="s">
        <v>116</v>
      </c>
      <c r="DF143" s="112" t="s">
        <v>3402</v>
      </c>
      <c r="DG143" s="112" t="s">
        <v>3403</v>
      </c>
      <c r="DH143" s="112" t="s">
        <v>3404</v>
      </c>
      <c r="DI143" s="112" t="s">
        <v>3405</v>
      </c>
      <c r="DJ143" s="112" t="s">
        <v>3406</v>
      </c>
      <c r="DK143" s="112"/>
      <c r="DL143" s="113" t="s">
        <v>3407</v>
      </c>
      <c r="DM143" s="114" t="s">
        <v>525</v>
      </c>
      <c r="DN143" s="114">
        <v>3.0</v>
      </c>
      <c r="DO143" s="114">
        <v>2.0</v>
      </c>
      <c r="DP143" s="114" t="s">
        <v>347</v>
      </c>
      <c r="DQ143" s="115" t="s">
        <v>3408</v>
      </c>
      <c r="DR143" s="116" t="s">
        <v>206</v>
      </c>
      <c r="DS143" s="116" t="s">
        <v>383</v>
      </c>
      <c r="DT143" s="116" t="s">
        <v>384</v>
      </c>
      <c r="DU143" s="116" t="s">
        <v>209</v>
      </c>
      <c r="DV143" s="116" t="s">
        <v>210</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1069</v>
      </c>
      <c r="B144" s="69" t="s">
        <v>212</v>
      </c>
      <c r="C144" s="80" t="s">
        <v>3409</v>
      </c>
      <c r="D144" s="81" t="s">
        <v>3410</v>
      </c>
      <c r="E144" s="82" t="s">
        <v>179</v>
      </c>
      <c r="F144" s="82" t="s">
        <v>179</v>
      </c>
      <c r="G144" s="82" t="s">
        <v>3411</v>
      </c>
      <c r="H144" s="82" t="s">
        <v>3412</v>
      </c>
      <c r="I144" s="82" t="s">
        <v>3413</v>
      </c>
      <c r="J144" s="83"/>
      <c r="K144" s="85"/>
      <c r="L144" s="85" t="s">
        <v>184</v>
      </c>
      <c r="M144" s="84"/>
      <c r="N144" s="85" t="s">
        <v>184</v>
      </c>
      <c r="O144" s="85"/>
      <c r="P144" s="84"/>
      <c r="Q144" s="142"/>
      <c r="R144" s="85"/>
      <c r="S144" s="85"/>
      <c r="T144" s="85"/>
      <c r="U144" s="85" t="s">
        <v>184</v>
      </c>
      <c r="V144" s="142"/>
      <c r="W144" s="87"/>
      <c r="X144" s="88" t="s">
        <v>848</v>
      </c>
      <c r="Y144" s="89" t="s">
        <v>638</v>
      </c>
      <c r="Z144" s="89" t="s">
        <v>850</v>
      </c>
      <c r="AA144" s="90"/>
      <c r="AB144" s="91" t="s">
        <v>547</v>
      </c>
      <c r="AC144" s="92" t="s">
        <v>1849</v>
      </c>
      <c r="AD144" s="93" t="s">
        <v>852</v>
      </c>
      <c r="AE144" s="92" t="s">
        <v>548</v>
      </c>
      <c r="AF144" s="92" t="s">
        <v>366</v>
      </c>
      <c r="AG144" s="143" t="s">
        <v>1063</v>
      </c>
      <c r="AH144" s="92" t="s">
        <v>545</v>
      </c>
      <c r="AI144" s="101"/>
      <c r="AJ144" s="101"/>
      <c r="AK144" s="101"/>
      <c r="AL144" s="101"/>
      <c r="AM144" s="101"/>
      <c r="AN144" s="101"/>
      <c r="AO144" s="95"/>
      <c r="AP144" s="96" t="s">
        <v>3414</v>
      </c>
      <c r="AQ144" s="97" t="s">
        <v>3415</v>
      </c>
      <c r="AR144" s="98" t="s">
        <v>3416</v>
      </c>
      <c r="AS144" s="97" t="s">
        <v>3417</v>
      </c>
      <c r="AT144" s="97" t="s">
        <v>196</v>
      </c>
      <c r="AU144" s="97" t="s">
        <v>3418</v>
      </c>
      <c r="AV144" s="97" t="s">
        <v>662</v>
      </c>
      <c r="AW144" s="94"/>
      <c r="AX144" s="94"/>
      <c r="AY144" s="94"/>
      <c r="AZ144" s="94"/>
      <c r="BA144" s="94"/>
      <c r="BB144" s="94"/>
      <c r="BC144" s="99"/>
      <c r="BD144" s="100" t="s">
        <v>197</v>
      </c>
      <c r="BE144" s="145" t="s">
        <v>1272</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3419</v>
      </c>
      <c r="BW144" s="83"/>
      <c r="BX144" s="106" t="s">
        <v>200</v>
      </c>
      <c r="BY144" s="106" t="s">
        <v>201</v>
      </c>
      <c r="BZ144" s="106" t="s">
        <v>3420</v>
      </c>
      <c r="CA144" s="106" t="s">
        <v>777</v>
      </c>
      <c r="CB144" s="106" t="s">
        <v>3421</v>
      </c>
      <c r="CC144" s="106" t="s">
        <v>760</v>
      </c>
      <c r="CD144" s="147"/>
      <c r="CE144" s="123"/>
      <c r="CF144" s="123"/>
      <c r="CG144" s="109"/>
      <c r="CH144" s="109"/>
      <c r="CI144" s="109"/>
      <c r="CJ144" s="83"/>
      <c r="CK144" s="111" t="s">
        <v>3422</v>
      </c>
      <c r="CL144" s="112" t="s">
        <v>337</v>
      </c>
      <c r="CM144" s="112" t="s">
        <v>383</v>
      </c>
      <c r="CN144" s="112" t="s">
        <v>518</v>
      </c>
      <c r="CO144" s="112" t="s">
        <v>339</v>
      </c>
      <c r="CP144" s="112" t="s">
        <v>482</v>
      </c>
      <c r="CQ144" s="112"/>
      <c r="CR144" s="112">
        <v>25.0</v>
      </c>
      <c r="CS144" s="112">
        <v>101.0</v>
      </c>
      <c r="CT144" s="112">
        <v>185.0</v>
      </c>
      <c r="CU144" s="112">
        <v>269.0</v>
      </c>
      <c r="CV144" s="112">
        <v>353.0</v>
      </c>
      <c r="CW144" s="112">
        <v>437.0</v>
      </c>
      <c r="CX144" s="112" t="s">
        <v>112</v>
      </c>
      <c r="CY144" s="112">
        <v>9.0</v>
      </c>
      <c r="CZ144" s="112">
        <v>27.0</v>
      </c>
      <c r="DA144" s="112">
        <v>47.0</v>
      </c>
      <c r="DB144" s="112">
        <v>67.0</v>
      </c>
      <c r="DC144" s="112">
        <v>87.0</v>
      </c>
      <c r="DD144" s="112">
        <v>107.0</v>
      </c>
      <c r="DE144" s="112" t="s">
        <v>113</v>
      </c>
      <c r="DF144" s="112" t="s">
        <v>3423</v>
      </c>
      <c r="DG144" s="112" t="s">
        <v>3424</v>
      </c>
      <c r="DH144" s="112" t="s">
        <v>3425</v>
      </c>
      <c r="DI144" s="112" t="s">
        <v>3426</v>
      </c>
      <c r="DJ144" s="112" t="s">
        <v>3427</v>
      </c>
      <c r="DK144" s="112"/>
      <c r="DL144" s="113" t="s">
        <v>3428</v>
      </c>
      <c r="DM144" s="114" t="s">
        <v>569</v>
      </c>
      <c r="DN144" s="114">
        <v>6.0</v>
      </c>
      <c r="DO144" s="114">
        <v>1.0</v>
      </c>
      <c r="DP144" s="114" t="s">
        <v>347</v>
      </c>
      <c r="DQ144" s="115" t="s">
        <v>3429</v>
      </c>
      <c r="DR144" s="124" t="s">
        <v>206</v>
      </c>
      <c r="DS144" s="124" t="s">
        <v>383</v>
      </c>
      <c r="DT144" s="124" t="s">
        <v>208</v>
      </c>
      <c r="DU144" s="124" t="s">
        <v>209</v>
      </c>
      <c r="DV144" s="124" t="s">
        <v>210</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1206</v>
      </c>
      <c r="B145" s="69" t="s">
        <v>212</v>
      </c>
      <c r="C145" s="80" t="s">
        <v>3430</v>
      </c>
      <c r="D145" s="81" t="s">
        <v>3431</v>
      </c>
      <c r="E145" s="82" t="s">
        <v>179</v>
      </c>
      <c r="F145" s="82" t="s">
        <v>179</v>
      </c>
      <c r="G145" s="82" t="s">
        <v>3432</v>
      </c>
      <c r="H145" s="82" t="s">
        <v>3433</v>
      </c>
      <c r="I145" s="82" t="s">
        <v>3434</v>
      </c>
      <c r="J145" s="83"/>
      <c r="K145" s="85"/>
      <c r="L145" s="84"/>
      <c r="M145" s="84"/>
      <c r="N145" s="85" t="s">
        <v>184</v>
      </c>
      <c r="O145" s="85" t="s">
        <v>535</v>
      </c>
      <c r="P145" s="84"/>
      <c r="Q145" s="142"/>
      <c r="R145" s="85"/>
      <c r="S145" s="85"/>
      <c r="T145" s="85" t="s">
        <v>184</v>
      </c>
      <c r="U145" s="85"/>
      <c r="V145" s="142"/>
      <c r="W145" s="87"/>
      <c r="X145" s="88" t="s">
        <v>3435</v>
      </c>
      <c r="Y145" s="89" t="s">
        <v>818</v>
      </c>
      <c r="Z145" s="89" t="s">
        <v>819</v>
      </c>
      <c r="AA145" s="90"/>
      <c r="AB145" s="91" t="s">
        <v>3436</v>
      </c>
      <c r="AC145" s="92" t="s">
        <v>3437</v>
      </c>
      <c r="AD145" s="93" t="s">
        <v>3438</v>
      </c>
      <c r="AE145" s="92" t="s">
        <v>3439</v>
      </c>
      <c r="AF145" s="92" t="s">
        <v>219</v>
      </c>
      <c r="AG145" s="143" t="s">
        <v>3440</v>
      </c>
      <c r="AH145" s="92" t="s">
        <v>585</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3441</v>
      </c>
      <c r="BE145" s="145" t="s">
        <v>402</v>
      </c>
      <c r="BF145" s="102" t="s">
        <v>3442</v>
      </c>
      <c r="BG145" s="101" t="s">
        <v>3443</v>
      </c>
      <c r="BH145" s="101" t="s">
        <v>229</v>
      </c>
      <c r="BI145" s="101" t="s">
        <v>821</v>
      </c>
      <c r="BJ145" s="101" t="s">
        <v>265</v>
      </c>
      <c r="BK145" s="165"/>
      <c r="BL145" s="165"/>
      <c r="BM145" s="165"/>
      <c r="BN145" s="165"/>
      <c r="BO145" s="165"/>
      <c r="BP145" s="165"/>
      <c r="BQ145" s="83"/>
      <c r="BR145" s="104">
        <v>20.0</v>
      </c>
      <c r="BS145" s="104">
        <v>10.0</v>
      </c>
      <c r="BT145" s="104">
        <v>35.0</v>
      </c>
      <c r="BU145" s="104">
        <v>35.0</v>
      </c>
      <c r="BV145" s="105" t="s">
        <v>3444</v>
      </c>
      <c r="BW145" s="83"/>
      <c r="BX145" s="106" t="s">
        <v>1489</v>
      </c>
      <c r="BY145" s="106" t="s">
        <v>201</v>
      </c>
      <c r="BZ145" s="106" t="s">
        <v>2352</v>
      </c>
      <c r="CA145" s="106" t="s">
        <v>2353</v>
      </c>
      <c r="CB145" s="106" t="s">
        <v>3445</v>
      </c>
      <c r="CC145" s="106" t="s">
        <v>1186</v>
      </c>
      <c r="CD145" s="147"/>
      <c r="CE145" s="123"/>
      <c r="CF145" s="123"/>
      <c r="CG145" s="109" t="s">
        <v>302</v>
      </c>
      <c r="CH145" s="109"/>
      <c r="CI145" s="109"/>
      <c r="CJ145" s="83"/>
      <c r="CK145" s="111" t="s">
        <v>3446</v>
      </c>
      <c r="CL145" s="112" t="s">
        <v>560</v>
      </c>
      <c r="CM145" s="112" t="s">
        <v>675</v>
      </c>
      <c r="CN145" s="112" t="s">
        <v>482</v>
      </c>
      <c r="CO145" s="112" t="s">
        <v>282</v>
      </c>
      <c r="CP145" s="112"/>
      <c r="CQ145" s="112"/>
      <c r="CR145" s="112">
        <v>21.0</v>
      </c>
      <c r="CS145" s="112">
        <v>84.0</v>
      </c>
      <c r="CT145" s="112">
        <v>154.0</v>
      </c>
      <c r="CU145" s="112">
        <v>224.0</v>
      </c>
      <c r="CV145" s="112">
        <v>294.0</v>
      </c>
      <c r="CW145" s="112">
        <v>364.0</v>
      </c>
      <c r="CX145" s="112" t="s">
        <v>112</v>
      </c>
      <c r="CY145" s="112">
        <v>6.0</v>
      </c>
      <c r="CZ145" s="112">
        <v>17.0</v>
      </c>
      <c r="DA145" s="112">
        <v>29.0</v>
      </c>
      <c r="DB145" s="112">
        <v>41.0</v>
      </c>
      <c r="DC145" s="112">
        <v>53.0</v>
      </c>
      <c r="DD145" s="112">
        <v>65.0</v>
      </c>
      <c r="DE145" s="112" t="s">
        <v>116</v>
      </c>
      <c r="DF145" s="112" t="s">
        <v>3447</v>
      </c>
      <c r="DG145" s="112" t="s">
        <v>3448</v>
      </c>
      <c r="DH145" s="112" t="s">
        <v>3449</v>
      </c>
      <c r="DI145" s="112" t="s">
        <v>3450</v>
      </c>
      <c r="DJ145" s="112" t="s">
        <v>3451</v>
      </c>
      <c r="DK145" s="112"/>
      <c r="DL145" s="113" t="s">
        <v>3452</v>
      </c>
      <c r="DM145" s="114" t="s">
        <v>1679</v>
      </c>
      <c r="DN145" s="114">
        <v>5.0</v>
      </c>
      <c r="DO145" s="114" t="s">
        <v>273</v>
      </c>
      <c r="DP145" s="114">
        <v>4.0</v>
      </c>
      <c r="DQ145" s="115" t="s">
        <v>3453</v>
      </c>
      <c r="DR145" s="116" t="s">
        <v>248</v>
      </c>
      <c r="DS145" s="116" t="s">
        <v>249</v>
      </c>
      <c r="DT145" s="116" t="s">
        <v>275</v>
      </c>
      <c r="DU145" s="116" t="s">
        <v>250</v>
      </c>
      <c r="DV145" s="116" t="s">
        <v>251</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3454</v>
      </c>
      <c r="B146" s="69" t="s">
        <v>212</v>
      </c>
      <c r="C146" s="80" t="s">
        <v>3455</v>
      </c>
      <c r="D146" s="81" t="s">
        <v>3456</v>
      </c>
      <c r="E146" s="82" t="s">
        <v>179</v>
      </c>
      <c r="F146" s="82" t="s">
        <v>179</v>
      </c>
      <c r="G146" s="82"/>
      <c r="H146" s="82"/>
      <c r="I146" s="82"/>
      <c r="J146" s="83"/>
      <c r="K146" s="85" t="s">
        <v>184</v>
      </c>
      <c r="L146" s="84"/>
      <c r="M146" s="84"/>
      <c r="N146" s="85"/>
      <c r="O146" s="85"/>
      <c r="P146" s="156"/>
      <c r="Q146" s="142"/>
      <c r="R146" s="85"/>
      <c r="S146" s="85" t="s">
        <v>184</v>
      </c>
      <c r="T146" s="85"/>
      <c r="U146" s="85"/>
      <c r="V146" s="142" t="s">
        <v>184</v>
      </c>
      <c r="W146" s="87"/>
      <c r="X146" s="88" t="s">
        <v>1686</v>
      </c>
      <c r="Y146" s="89" t="s">
        <v>1462</v>
      </c>
      <c r="Z146" s="89" t="s">
        <v>432</v>
      </c>
      <c r="AA146" s="90"/>
      <c r="AB146" s="91" t="s">
        <v>3457</v>
      </c>
      <c r="AC146" s="92" t="s">
        <v>737</v>
      </c>
      <c r="AD146" s="93" t="s">
        <v>3458</v>
      </c>
      <c r="AE146" s="92" t="s">
        <v>443</v>
      </c>
      <c r="AF146" s="92" t="s">
        <v>399</v>
      </c>
      <c r="AG146" s="143" t="s">
        <v>3459</v>
      </c>
      <c r="AH146" s="92" t="s">
        <v>540</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3460</v>
      </c>
      <c r="BE146" s="145" t="s">
        <v>440</v>
      </c>
      <c r="BF146" s="102" t="s">
        <v>3455</v>
      </c>
      <c r="BG146" s="101" t="s">
        <v>3461</v>
      </c>
      <c r="BH146" s="101" t="s">
        <v>772</v>
      </c>
      <c r="BI146" s="101" t="s">
        <v>3462</v>
      </c>
      <c r="BJ146" s="101" t="s">
        <v>662</v>
      </c>
      <c r="BK146" s="165"/>
      <c r="BL146" s="165"/>
      <c r="BM146" s="165"/>
      <c r="BN146" s="165"/>
      <c r="BO146" s="165"/>
      <c r="BP146" s="165"/>
      <c r="BQ146" s="83"/>
      <c r="BR146" s="104">
        <v>40.0</v>
      </c>
      <c r="BS146" s="104">
        <v>40.0</v>
      </c>
      <c r="BT146" s="104">
        <v>10.0</v>
      </c>
      <c r="BU146" s="104">
        <v>10.0</v>
      </c>
      <c r="BV146" s="105" t="s">
        <v>3463</v>
      </c>
      <c r="BW146" s="83"/>
      <c r="BX146" s="106" t="s">
        <v>1489</v>
      </c>
      <c r="BY146" s="106" t="s">
        <v>201</v>
      </c>
      <c r="BZ146" s="106" t="s">
        <v>3464</v>
      </c>
      <c r="CA146" s="106" t="s">
        <v>179</v>
      </c>
      <c r="CB146" s="106" t="s">
        <v>3465</v>
      </c>
      <c r="CC146" s="106" t="s">
        <v>179</v>
      </c>
      <c r="CD146" s="147"/>
      <c r="CE146" s="123" t="s">
        <v>3466</v>
      </c>
      <c r="CF146" s="123" t="s">
        <v>3467</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3468</v>
      </c>
      <c r="DM146" s="114" t="s">
        <v>525</v>
      </c>
      <c r="DN146" s="114">
        <v>3.0</v>
      </c>
      <c r="DO146" s="114">
        <v>1.0</v>
      </c>
      <c r="DP146" s="114" t="s">
        <v>347</v>
      </c>
      <c r="DQ146" s="115" t="s">
        <v>3469</v>
      </c>
      <c r="DR146" s="124" t="s">
        <v>206</v>
      </c>
      <c r="DS146" s="124" t="s">
        <v>383</v>
      </c>
      <c r="DT146" s="124" t="s">
        <v>384</v>
      </c>
      <c r="DU146" s="124" t="s">
        <v>209</v>
      </c>
      <c r="DV146" s="124" t="s">
        <v>210</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3470</v>
      </c>
      <c r="B147" s="69" t="s">
        <v>212</v>
      </c>
      <c r="C147" s="80" t="s">
        <v>3471</v>
      </c>
      <c r="D147" s="81" t="s">
        <v>3472</v>
      </c>
      <c r="E147" s="82"/>
      <c r="F147" s="82"/>
      <c r="G147" s="82"/>
      <c r="H147" s="82"/>
      <c r="I147" s="82"/>
      <c r="J147" s="83"/>
      <c r="K147" s="85"/>
      <c r="L147" s="84"/>
      <c r="M147" s="84"/>
      <c r="N147" s="84"/>
      <c r="O147" s="85"/>
      <c r="P147" s="85" t="s">
        <v>184</v>
      </c>
      <c r="Q147" s="142"/>
      <c r="R147" s="85"/>
      <c r="S147" s="85" t="s">
        <v>184</v>
      </c>
      <c r="T147" s="85" t="s">
        <v>184</v>
      </c>
      <c r="U147" s="85"/>
      <c r="V147" s="142"/>
      <c r="W147" s="87"/>
      <c r="X147" s="88" t="s">
        <v>3473</v>
      </c>
      <c r="Y147" s="89" t="s">
        <v>228</v>
      </c>
      <c r="Z147" s="89" t="s">
        <v>3474</v>
      </c>
      <c r="AA147" s="90"/>
      <c r="AB147" s="91" t="s">
        <v>3475</v>
      </c>
      <c r="AC147" s="92" t="s">
        <v>468</v>
      </c>
      <c r="AD147" s="93" t="s">
        <v>3476</v>
      </c>
      <c r="AE147" s="92" t="s">
        <v>3477</v>
      </c>
      <c r="AF147" s="92" t="s">
        <v>229</v>
      </c>
      <c r="AG147" s="143" t="s">
        <v>997</v>
      </c>
      <c r="AH147" s="92" t="s">
        <v>2097</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471</v>
      </c>
      <c r="BE147" s="145" t="s">
        <v>217</v>
      </c>
      <c r="BF147" s="102" t="s">
        <v>2638</v>
      </c>
      <c r="BG147" s="101" t="s">
        <v>819</v>
      </c>
      <c r="BH147" s="101" t="s">
        <v>219</v>
      </c>
      <c r="BI147" s="101" t="s">
        <v>1141</v>
      </c>
      <c r="BJ147" s="101" t="s">
        <v>224</v>
      </c>
      <c r="BK147" s="165"/>
      <c r="BL147" s="165"/>
      <c r="BM147" s="165"/>
      <c r="BN147" s="165"/>
      <c r="BO147" s="165"/>
      <c r="BP147" s="165"/>
      <c r="BQ147" s="83"/>
      <c r="BR147" s="104">
        <v>10.0</v>
      </c>
      <c r="BS147" s="104">
        <v>40.0</v>
      </c>
      <c r="BT147" s="104">
        <v>20.0</v>
      </c>
      <c r="BU147" s="104">
        <v>30.0</v>
      </c>
      <c r="BV147" s="105" t="s">
        <v>3478</v>
      </c>
      <c r="BW147" s="83"/>
      <c r="BX147" s="106" t="s">
        <v>373</v>
      </c>
      <c r="BY147" s="106" t="s">
        <v>201</v>
      </c>
      <c r="BZ147" s="106" t="s">
        <v>3479</v>
      </c>
      <c r="CA147" s="106" t="s">
        <v>902</v>
      </c>
      <c r="CB147" s="106" t="s">
        <v>3480</v>
      </c>
      <c r="CC147" s="106" t="s">
        <v>627</v>
      </c>
      <c r="CD147" s="147"/>
      <c r="CE147" s="123" t="s">
        <v>3481</v>
      </c>
      <c r="CF147" s="123" t="s">
        <v>3482</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3483</v>
      </c>
      <c r="DM147" s="114" t="s">
        <v>245</v>
      </c>
      <c r="DN147" s="114">
        <v>4.0</v>
      </c>
      <c r="DO147" s="114">
        <v>3.0</v>
      </c>
      <c r="DP147" s="114">
        <v>4.0</v>
      </c>
      <c r="DQ147" s="115" t="s">
        <v>3484</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2883</v>
      </c>
      <c r="B148" s="69" t="s">
        <v>212</v>
      </c>
      <c r="C148" s="80" t="s">
        <v>3485</v>
      </c>
      <c r="D148" s="81" t="s">
        <v>3486</v>
      </c>
      <c r="E148" s="82" t="s">
        <v>179</v>
      </c>
      <c r="F148" s="82" t="s">
        <v>179</v>
      </c>
      <c r="G148" s="82" t="s">
        <v>3487</v>
      </c>
      <c r="H148" s="82" t="s">
        <v>3488</v>
      </c>
      <c r="I148" s="82" t="s">
        <v>3489</v>
      </c>
      <c r="J148" s="83"/>
      <c r="K148" s="85"/>
      <c r="L148" s="84"/>
      <c r="M148" s="84"/>
      <c r="N148" s="84"/>
      <c r="O148" s="85"/>
      <c r="P148" s="84"/>
      <c r="Q148" s="142"/>
      <c r="R148" s="85"/>
      <c r="S148" s="85" t="s">
        <v>184</v>
      </c>
      <c r="T148" s="85" t="s">
        <v>535</v>
      </c>
      <c r="U148" s="85"/>
      <c r="V148" s="142"/>
      <c r="W148" s="87"/>
      <c r="X148" s="88" t="s">
        <v>282</v>
      </c>
      <c r="Y148" s="89" t="s">
        <v>283</v>
      </c>
      <c r="Z148" s="89" t="s">
        <v>1030</v>
      </c>
      <c r="AA148" s="90"/>
      <c r="AB148" s="91" t="s">
        <v>578</v>
      </c>
      <c r="AC148" s="92" t="s">
        <v>3490</v>
      </c>
      <c r="AD148" s="93" t="s">
        <v>224</v>
      </c>
      <c r="AE148" s="92" t="s">
        <v>3491</v>
      </c>
      <c r="AF148" s="92" t="s">
        <v>224</v>
      </c>
      <c r="AG148" s="143" t="s">
        <v>1736</v>
      </c>
      <c r="AH148" s="92" t="s">
        <v>540</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257</v>
      </c>
      <c r="BE148" s="145" t="s">
        <v>579</v>
      </c>
      <c r="BF148" s="102" t="s">
        <v>3492</v>
      </c>
      <c r="BG148" s="101" t="s">
        <v>1456</v>
      </c>
      <c r="BH148" s="101" t="s">
        <v>265</v>
      </c>
      <c r="BI148" s="101" t="s">
        <v>3493</v>
      </c>
      <c r="BJ148" s="101" t="s">
        <v>662</v>
      </c>
      <c r="BK148" s="165"/>
      <c r="BL148" s="165"/>
      <c r="BM148" s="165"/>
      <c r="BN148" s="165"/>
      <c r="BO148" s="165"/>
      <c r="BP148" s="165"/>
      <c r="BQ148" s="83"/>
      <c r="BR148" s="104">
        <v>20.0</v>
      </c>
      <c r="BS148" s="104">
        <v>15.0</v>
      </c>
      <c r="BT148" s="104">
        <v>35.0</v>
      </c>
      <c r="BU148" s="104">
        <v>30.0</v>
      </c>
      <c r="BV148" s="105" t="s">
        <v>3494</v>
      </c>
      <c r="BW148" s="83"/>
      <c r="BX148" s="106" t="s">
        <v>200</v>
      </c>
      <c r="BY148" s="106" t="s">
        <v>201</v>
      </c>
      <c r="BZ148" s="106" t="s">
        <v>1939</v>
      </c>
      <c r="CA148" s="106" t="s">
        <v>1940</v>
      </c>
      <c r="CB148" s="106" t="s">
        <v>3495</v>
      </c>
      <c r="CC148" s="106" t="s">
        <v>2744</v>
      </c>
      <c r="CD148" s="147"/>
      <c r="CE148" s="123"/>
      <c r="CF148" s="123"/>
      <c r="CG148" s="109"/>
      <c r="CH148" s="109"/>
      <c r="CI148" s="109"/>
      <c r="CJ148" s="83"/>
      <c r="CK148" s="111" t="s">
        <v>3496</v>
      </c>
      <c r="CL148" s="112" t="s">
        <v>560</v>
      </c>
      <c r="CM148" s="112" t="s">
        <v>675</v>
      </c>
      <c r="CN148" s="112" t="s">
        <v>282</v>
      </c>
      <c r="CO148" s="112" t="s">
        <v>482</v>
      </c>
      <c r="CP148" s="112"/>
      <c r="CQ148" s="112"/>
      <c r="CR148" s="112">
        <v>21.0</v>
      </c>
      <c r="CS148" s="112">
        <v>84.0</v>
      </c>
      <c r="CT148" s="112">
        <v>154.0</v>
      </c>
      <c r="CU148" s="112">
        <v>224.0</v>
      </c>
      <c r="CV148" s="112">
        <v>294.0</v>
      </c>
      <c r="CW148" s="112">
        <v>364.0</v>
      </c>
      <c r="CX148" s="112" t="s">
        <v>112</v>
      </c>
      <c r="CY148" s="112">
        <v>6.0</v>
      </c>
      <c r="CZ148" s="112">
        <v>17.0</v>
      </c>
      <c r="DA148" s="112">
        <v>29.0</v>
      </c>
      <c r="DB148" s="112">
        <v>41.0</v>
      </c>
      <c r="DC148" s="112">
        <v>53.0</v>
      </c>
      <c r="DD148" s="112">
        <v>65.0</v>
      </c>
      <c r="DE148" s="112" t="s">
        <v>116</v>
      </c>
      <c r="DF148" s="112" t="s">
        <v>3497</v>
      </c>
      <c r="DG148" s="112" t="s">
        <v>3498</v>
      </c>
      <c r="DH148" s="112" t="s">
        <v>3499</v>
      </c>
      <c r="DI148" s="112" t="s">
        <v>3500</v>
      </c>
      <c r="DJ148" s="112" t="s">
        <v>3501</v>
      </c>
      <c r="DK148" s="112"/>
      <c r="DL148" s="113" t="s">
        <v>3502</v>
      </c>
      <c r="DM148" s="114" t="s">
        <v>590</v>
      </c>
      <c r="DN148" s="114">
        <v>5.0</v>
      </c>
      <c r="DO148" s="114">
        <v>5.0</v>
      </c>
      <c r="DP148" s="114" t="s">
        <v>712</v>
      </c>
      <c r="DQ148" s="115" t="s">
        <v>3503</v>
      </c>
      <c r="DR148" s="124" t="s">
        <v>248</v>
      </c>
      <c r="DS148" s="124" t="s">
        <v>249</v>
      </c>
      <c r="DT148" s="124" t="s">
        <v>275</v>
      </c>
      <c r="DU148" s="124" t="s">
        <v>350</v>
      </c>
      <c r="DV148" s="124" t="s">
        <v>351</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2737</v>
      </c>
      <c r="B149" s="69" t="s">
        <v>212</v>
      </c>
      <c r="C149" s="80" t="s">
        <v>3504</v>
      </c>
      <c r="D149" s="81" t="s">
        <v>3505</v>
      </c>
      <c r="E149" s="82"/>
      <c r="F149" s="82"/>
      <c r="G149" s="82"/>
      <c r="H149" s="82"/>
      <c r="I149" s="82"/>
      <c r="J149" s="83"/>
      <c r="K149" s="85" t="s">
        <v>184</v>
      </c>
      <c r="L149" s="84"/>
      <c r="M149" s="84"/>
      <c r="N149" s="85" t="s">
        <v>184</v>
      </c>
      <c r="O149" s="85"/>
      <c r="P149" s="84"/>
      <c r="Q149" s="142"/>
      <c r="R149" s="85"/>
      <c r="S149" s="85"/>
      <c r="T149" s="85" t="s">
        <v>184</v>
      </c>
      <c r="U149" s="85"/>
      <c r="V149" s="142"/>
      <c r="W149" s="87"/>
      <c r="X149" s="88" t="s">
        <v>282</v>
      </c>
      <c r="Y149" s="89" t="s">
        <v>818</v>
      </c>
      <c r="Z149" s="89" t="s">
        <v>3506</v>
      </c>
      <c r="AA149" s="90"/>
      <c r="AB149" s="91" t="s">
        <v>578</v>
      </c>
      <c r="AC149" s="92" t="s">
        <v>289</v>
      </c>
      <c r="AD149" s="93" t="s">
        <v>224</v>
      </c>
      <c r="AE149" s="92" t="s">
        <v>1294</v>
      </c>
      <c r="AF149" s="92" t="s">
        <v>229</v>
      </c>
      <c r="AG149" s="143" t="s">
        <v>995</v>
      </c>
      <c r="AH149" s="92" t="s">
        <v>231</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3507</v>
      </c>
      <c r="BE149" s="145" t="s">
        <v>1288</v>
      </c>
      <c r="BF149" s="102" t="s">
        <v>3508</v>
      </c>
      <c r="BG149" s="101" t="s">
        <v>3509</v>
      </c>
      <c r="BH149" s="101" t="s">
        <v>224</v>
      </c>
      <c r="BI149" s="101" t="s">
        <v>230</v>
      </c>
      <c r="BJ149" s="101" t="s">
        <v>295</v>
      </c>
      <c r="BK149" s="165"/>
      <c r="BL149" s="165"/>
      <c r="BM149" s="165"/>
      <c r="BN149" s="165"/>
      <c r="BO149" s="165"/>
      <c r="BP149" s="165"/>
      <c r="BQ149" s="83"/>
      <c r="BR149" s="104">
        <v>30.0</v>
      </c>
      <c r="BS149" s="104">
        <v>15.0</v>
      </c>
      <c r="BT149" s="104">
        <v>20.0</v>
      </c>
      <c r="BU149" s="104">
        <v>35.0</v>
      </c>
      <c r="BV149" s="105" t="s">
        <v>3510</v>
      </c>
      <c r="BW149" s="83"/>
      <c r="BX149" s="106" t="s">
        <v>373</v>
      </c>
      <c r="BY149" s="106" t="s">
        <v>201</v>
      </c>
      <c r="BZ149" s="106" t="s">
        <v>3326</v>
      </c>
      <c r="CA149" s="106" t="s">
        <v>1617</v>
      </c>
      <c r="CB149" s="106" t="s">
        <v>3511</v>
      </c>
      <c r="CC149" s="106" t="s">
        <v>830</v>
      </c>
      <c r="CD149" s="147"/>
      <c r="CE149" s="123" t="s">
        <v>3512</v>
      </c>
      <c r="CF149" s="343" t="s">
        <v>3513</v>
      </c>
      <c r="CG149" s="109"/>
      <c r="CH149" s="109"/>
      <c r="CI149" s="109"/>
      <c r="CJ149" s="83"/>
      <c r="CK149" s="111" t="s">
        <v>3514</v>
      </c>
      <c r="CL149" s="112" t="s">
        <v>560</v>
      </c>
      <c r="CM149" s="112" t="s">
        <v>675</v>
      </c>
      <c r="CN149" s="112" t="s">
        <v>282</v>
      </c>
      <c r="CO149" s="112" t="s">
        <v>1014</v>
      </c>
      <c r="CP149" s="112"/>
      <c r="CQ149" s="112"/>
      <c r="CR149" s="112">
        <v>21.0</v>
      </c>
      <c r="CS149" s="112">
        <v>84.0</v>
      </c>
      <c r="CT149" s="112">
        <v>154.0</v>
      </c>
      <c r="CU149" s="112">
        <v>224.0</v>
      </c>
      <c r="CV149" s="112">
        <v>294.0</v>
      </c>
      <c r="CW149" s="112">
        <v>364.0</v>
      </c>
      <c r="CX149" s="112" t="s">
        <v>112</v>
      </c>
      <c r="CY149" s="112">
        <v>6.0</v>
      </c>
      <c r="CZ149" s="112">
        <v>17.0</v>
      </c>
      <c r="DA149" s="112">
        <v>29.0</v>
      </c>
      <c r="DB149" s="112">
        <v>41.0</v>
      </c>
      <c r="DC149" s="112">
        <v>53.0</v>
      </c>
      <c r="DD149" s="112">
        <v>65.0</v>
      </c>
      <c r="DE149" s="112" t="s">
        <v>116</v>
      </c>
      <c r="DF149" s="112" t="s">
        <v>3515</v>
      </c>
      <c r="DG149" s="112" t="s">
        <v>3516</v>
      </c>
      <c r="DH149" s="112" t="s">
        <v>3517</v>
      </c>
      <c r="DI149" s="112" t="s">
        <v>3518</v>
      </c>
      <c r="DJ149" s="112" t="s">
        <v>3519</v>
      </c>
      <c r="DK149" s="112"/>
      <c r="DL149" s="113" t="s">
        <v>3520</v>
      </c>
      <c r="DM149" s="114" t="s">
        <v>3521</v>
      </c>
      <c r="DN149" s="114">
        <v>6.0</v>
      </c>
      <c r="DO149" s="114">
        <v>5.0</v>
      </c>
      <c r="DP149" s="114" t="s">
        <v>3522</v>
      </c>
      <c r="DQ149" s="115" t="s">
        <v>3523</v>
      </c>
      <c r="DR149" s="116" t="s">
        <v>248</v>
      </c>
      <c r="DS149" s="116" t="s">
        <v>249</v>
      </c>
      <c r="DT149" s="116" t="s">
        <v>275</v>
      </c>
      <c r="DU149" s="116" t="s">
        <v>250</v>
      </c>
      <c r="DV149" s="116" t="s">
        <v>251</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3524</v>
      </c>
      <c r="B150" s="69" t="s">
        <v>212</v>
      </c>
      <c r="C150" s="80" t="s">
        <v>3525</v>
      </c>
      <c r="D150" s="81" t="s">
        <v>3526</v>
      </c>
      <c r="E150" s="82" t="s">
        <v>179</v>
      </c>
      <c r="F150" s="82" t="s">
        <v>179</v>
      </c>
      <c r="G150" s="82" t="s">
        <v>3527</v>
      </c>
      <c r="H150" s="82" t="s">
        <v>2485</v>
      </c>
      <c r="I150" s="82" t="s">
        <v>3528</v>
      </c>
      <c r="J150" s="83"/>
      <c r="K150" s="85" t="s">
        <v>184</v>
      </c>
      <c r="L150" s="84"/>
      <c r="M150" s="84"/>
      <c r="N150" s="84"/>
      <c r="O150" s="85" t="s">
        <v>184</v>
      </c>
      <c r="P150" s="84"/>
      <c r="Q150" s="142"/>
      <c r="R150" s="85"/>
      <c r="S150" s="85"/>
      <c r="T150" s="85"/>
      <c r="U150" s="85"/>
      <c r="V150" s="142" t="s">
        <v>184</v>
      </c>
      <c r="W150" s="87"/>
      <c r="X150" s="88" t="s">
        <v>393</v>
      </c>
      <c r="Y150" s="89" t="s">
        <v>2209</v>
      </c>
      <c r="Z150" s="89" t="s">
        <v>505</v>
      </c>
      <c r="AA150" s="90"/>
      <c r="AB150" s="91" t="s">
        <v>3529</v>
      </c>
      <c r="AC150" s="92" t="s">
        <v>638</v>
      </c>
      <c r="AD150" s="93" t="s">
        <v>3530</v>
      </c>
      <c r="AE150" s="92" t="s">
        <v>548</v>
      </c>
      <c r="AF150" s="92" t="s">
        <v>196</v>
      </c>
      <c r="AG150" s="143" t="s">
        <v>3531</v>
      </c>
      <c r="AH150" s="92" t="s">
        <v>325</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3532</v>
      </c>
      <c r="BE150" s="145" t="s">
        <v>3533</v>
      </c>
      <c r="BF150" s="102" t="s">
        <v>3534</v>
      </c>
      <c r="BG150" s="101" t="s">
        <v>766</v>
      </c>
      <c r="BH150" s="101" t="s">
        <v>399</v>
      </c>
      <c r="BI150" s="101" t="s">
        <v>2596</v>
      </c>
      <c r="BJ150" s="101" t="s">
        <v>662</v>
      </c>
      <c r="BK150" s="165">
        <v>4179.0</v>
      </c>
      <c r="BL150" s="165">
        <v>560.0</v>
      </c>
      <c r="BM150" s="165">
        <v>257.0</v>
      </c>
      <c r="BN150" s="165">
        <v>286.0</v>
      </c>
      <c r="BO150" s="165">
        <v>246.0</v>
      </c>
      <c r="BP150" s="165">
        <v>247.0</v>
      </c>
      <c r="BQ150" s="83"/>
      <c r="BR150" s="104">
        <v>20.0</v>
      </c>
      <c r="BS150" s="104">
        <v>35.0</v>
      </c>
      <c r="BT150" s="104">
        <v>25.0</v>
      </c>
      <c r="BU150" s="104">
        <v>20.0</v>
      </c>
      <c r="BV150" s="105" t="s">
        <v>3535</v>
      </c>
      <c r="BW150" s="83"/>
      <c r="BX150" s="106" t="s">
        <v>233</v>
      </c>
      <c r="BY150" s="106" t="s">
        <v>201</v>
      </c>
      <c r="BZ150" s="106" t="s">
        <v>3536</v>
      </c>
      <c r="CA150" s="106" t="s">
        <v>179</v>
      </c>
      <c r="CB150" s="106" t="s">
        <v>3537</v>
      </c>
      <c r="CC150" s="106" t="s">
        <v>179</v>
      </c>
      <c r="CD150" s="122" t="s">
        <v>2491</v>
      </c>
      <c r="CE150" s="123" t="s">
        <v>3538</v>
      </c>
      <c r="CF150" s="123" t="s">
        <v>3539</v>
      </c>
      <c r="CG150" s="109" t="s">
        <v>379</v>
      </c>
      <c r="CH150" s="109" t="s">
        <v>303</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3540</v>
      </c>
      <c r="DM150" s="114" t="s">
        <v>569</v>
      </c>
      <c r="DN150" s="114">
        <v>5.0</v>
      </c>
      <c r="DO150" s="114" t="s">
        <v>273</v>
      </c>
      <c r="DP150" s="114" t="s">
        <v>3541</v>
      </c>
      <c r="DQ150" s="115" t="s">
        <v>3542</v>
      </c>
      <c r="DR150" s="124" t="s">
        <v>206</v>
      </c>
      <c r="DS150" s="124" t="s">
        <v>383</v>
      </c>
      <c r="DT150" s="124" t="s">
        <v>208</v>
      </c>
      <c r="DU150" s="124" t="s">
        <v>209</v>
      </c>
      <c r="DV150" s="124" t="s">
        <v>210</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3543</v>
      </c>
      <c r="B151" s="69" t="s">
        <v>176</v>
      </c>
      <c r="C151" s="80" t="s">
        <v>3544</v>
      </c>
      <c r="D151" s="81" t="s">
        <v>3545</v>
      </c>
      <c r="E151" s="82" t="s">
        <v>179</v>
      </c>
      <c r="F151" s="82" t="s">
        <v>2225</v>
      </c>
      <c r="G151" s="82" t="s">
        <v>2226</v>
      </c>
      <c r="H151" s="82" t="s">
        <v>2227</v>
      </c>
      <c r="I151" s="82" t="s">
        <v>2228</v>
      </c>
      <c r="J151" s="83"/>
      <c r="K151" s="84"/>
      <c r="L151" s="85" t="s">
        <v>184</v>
      </c>
      <c r="M151" s="84"/>
      <c r="N151" s="84"/>
      <c r="O151" s="84"/>
      <c r="P151" s="85" t="s">
        <v>184</v>
      </c>
      <c r="Q151" s="86"/>
      <c r="R151" s="84"/>
      <c r="S151" s="84"/>
      <c r="T151" s="84"/>
      <c r="U151" s="84"/>
      <c r="V151" s="86"/>
      <c r="W151" s="87"/>
      <c r="X151" s="88" t="s">
        <v>848</v>
      </c>
      <c r="Y151" s="89" t="s">
        <v>696</v>
      </c>
      <c r="Z151" s="89" t="s">
        <v>1406</v>
      </c>
      <c r="AA151" s="90"/>
      <c r="AB151" s="91" t="s">
        <v>1061</v>
      </c>
      <c r="AC151" s="92" t="s">
        <v>850</v>
      </c>
      <c r="AD151" s="93"/>
      <c r="AE151" s="92"/>
      <c r="AF151" s="92"/>
      <c r="AG151" s="92"/>
      <c r="AH151" s="92"/>
      <c r="AI151" s="101"/>
      <c r="AJ151" s="101"/>
      <c r="AK151" s="101"/>
      <c r="AL151" s="101"/>
      <c r="AM151" s="101"/>
      <c r="AN151" s="101"/>
      <c r="AO151" s="95"/>
      <c r="AP151" s="96" t="s">
        <v>547</v>
      </c>
      <c r="AQ151" s="97" t="s">
        <v>641</v>
      </c>
      <c r="AR151" s="98" t="s">
        <v>1405</v>
      </c>
      <c r="AS151" s="97" t="s">
        <v>1031</v>
      </c>
      <c r="AT151" s="97" t="s">
        <v>196</v>
      </c>
      <c r="AU151" s="97" t="s">
        <v>660</v>
      </c>
      <c r="AV151" s="97" t="s">
        <v>545</v>
      </c>
      <c r="AW151" s="94">
        <v>2740.0</v>
      </c>
      <c r="AX151" s="94">
        <v>411.0</v>
      </c>
      <c r="AY151" s="94">
        <v>216.0</v>
      </c>
      <c r="AZ151" s="94">
        <v>223.0</v>
      </c>
      <c r="BA151" s="94">
        <v>174.0</v>
      </c>
      <c r="BB151" s="94">
        <v>100.0</v>
      </c>
      <c r="BC151" s="99"/>
      <c r="BD151" s="100" t="s">
        <v>1513</v>
      </c>
      <c r="BE151" s="101" t="s">
        <v>1638</v>
      </c>
      <c r="BF151" s="102"/>
      <c r="BG151" s="101"/>
      <c r="BH151" s="101"/>
      <c r="BI151" s="101"/>
      <c r="BJ151" s="101"/>
      <c r="BK151" s="103"/>
      <c r="BL151" s="103"/>
      <c r="BM151" s="103"/>
      <c r="BN151" s="103"/>
      <c r="BO151" s="103"/>
      <c r="BP151" s="103"/>
      <c r="BQ151" s="83"/>
      <c r="BR151" s="104">
        <v>15.0</v>
      </c>
      <c r="BS151" s="104">
        <v>30.0</v>
      </c>
      <c r="BT151" s="104">
        <v>35.0</v>
      </c>
      <c r="BU151" s="104">
        <v>10.0</v>
      </c>
      <c r="BV151" s="105" t="s">
        <v>3546</v>
      </c>
      <c r="BW151" s="83"/>
      <c r="BX151" s="106" t="s">
        <v>200</v>
      </c>
      <c r="BY151" s="106" t="s">
        <v>201</v>
      </c>
      <c r="BZ151" s="106" t="s">
        <v>1769</v>
      </c>
      <c r="CA151" s="106" t="s">
        <v>671</v>
      </c>
      <c r="CB151" s="106" t="s">
        <v>3547</v>
      </c>
      <c r="CC151" s="106" t="s">
        <v>1387</v>
      </c>
      <c r="CD151" s="122" t="s">
        <v>3548</v>
      </c>
      <c r="CE151" s="123" t="s">
        <v>3549</v>
      </c>
      <c r="CF151" s="123" t="s">
        <v>3550</v>
      </c>
      <c r="CG151" s="109" t="s">
        <v>379</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206</v>
      </c>
      <c r="DS151" s="116" t="s">
        <v>383</v>
      </c>
      <c r="DT151" s="116" t="s">
        <v>208</v>
      </c>
      <c r="DU151" s="116" t="s">
        <v>209</v>
      </c>
      <c r="DV151" s="116" t="s">
        <v>210</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3551</v>
      </c>
      <c r="B152" s="69" t="s">
        <v>212</v>
      </c>
      <c r="C152" s="80" t="s">
        <v>3552</v>
      </c>
      <c r="D152" s="81" t="s">
        <v>3553</v>
      </c>
      <c r="E152" s="82"/>
      <c r="F152" s="82"/>
      <c r="G152" s="82"/>
      <c r="H152" s="82"/>
      <c r="I152" s="82"/>
      <c r="J152" s="83"/>
      <c r="K152" s="84"/>
      <c r="L152" s="85"/>
      <c r="M152" s="84"/>
      <c r="N152" s="84"/>
      <c r="O152" s="121" t="s">
        <v>184</v>
      </c>
      <c r="P152" s="85" t="s">
        <v>184</v>
      </c>
      <c r="Q152" s="86"/>
      <c r="R152" s="84"/>
      <c r="S152" s="84"/>
      <c r="T152" s="84"/>
      <c r="U152" s="84"/>
      <c r="V152" s="128" t="s">
        <v>184</v>
      </c>
      <c r="W152" s="87"/>
      <c r="X152" s="88" t="s">
        <v>3554</v>
      </c>
      <c r="Y152" s="89" t="s">
        <v>3555</v>
      </c>
      <c r="Z152" s="89" t="s">
        <v>434</v>
      </c>
      <c r="AA152" s="90"/>
      <c r="AB152" s="91" t="s">
        <v>3556</v>
      </c>
      <c r="AC152" s="92" t="s">
        <v>1462</v>
      </c>
      <c r="AD152" s="93" t="s">
        <v>3557</v>
      </c>
      <c r="AE152" s="92" t="s">
        <v>3558</v>
      </c>
      <c r="AF152" s="92" t="s">
        <v>507</v>
      </c>
      <c r="AG152" s="92" t="s">
        <v>198</v>
      </c>
      <c r="AH152" s="92" t="s">
        <v>265</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3559</v>
      </c>
      <c r="BE152" s="101" t="s">
        <v>2285</v>
      </c>
      <c r="BF152" s="102" t="s">
        <v>3560</v>
      </c>
      <c r="BG152" s="101" t="s">
        <v>1274</v>
      </c>
      <c r="BH152" s="101" t="s">
        <v>438</v>
      </c>
      <c r="BI152" s="101" t="s">
        <v>3561</v>
      </c>
      <c r="BJ152" s="101" t="s">
        <v>231</v>
      </c>
      <c r="BK152" s="103"/>
      <c r="BL152" s="103"/>
      <c r="BM152" s="103"/>
      <c r="BN152" s="103"/>
      <c r="BO152" s="103"/>
      <c r="BP152" s="103"/>
      <c r="BQ152" s="83"/>
      <c r="BR152" s="104">
        <v>10.0</v>
      </c>
      <c r="BS152" s="104">
        <v>30.0</v>
      </c>
      <c r="BT152" s="104">
        <v>25.0</v>
      </c>
      <c r="BU152" s="104">
        <v>35.0</v>
      </c>
      <c r="BV152" s="105" t="s">
        <v>3562</v>
      </c>
      <c r="BW152" s="83"/>
      <c r="BX152" s="106" t="s">
        <v>233</v>
      </c>
      <c r="BY152" s="106" t="s">
        <v>201</v>
      </c>
      <c r="BZ152" s="106" t="s">
        <v>3563</v>
      </c>
      <c r="CA152" s="106" t="s">
        <v>179</v>
      </c>
      <c r="CB152" s="106" t="s">
        <v>3564</v>
      </c>
      <c r="CC152" s="106" t="s">
        <v>179</v>
      </c>
      <c r="CD152" s="122" t="s">
        <v>3565</v>
      </c>
      <c r="CE152" s="123" t="s">
        <v>3566</v>
      </c>
      <c r="CF152" s="123" t="s">
        <v>3567</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3568</v>
      </c>
      <c r="DM152" s="114" t="s">
        <v>305</v>
      </c>
      <c r="DN152" s="114" t="s">
        <v>179</v>
      </c>
      <c r="DO152" s="114" t="s">
        <v>273</v>
      </c>
      <c r="DP152" s="114" t="s">
        <v>347</v>
      </c>
      <c r="DQ152" s="115" t="s">
        <v>3569</v>
      </c>
      <c r="DR152" s="124" t="s">
        <v>206</v>
      </c>
      <c r="DS152" s="124" t="s">
        <v>384</v>
      </c>
      <c r="DT152" s="124" t="s">
        <v>453</v>
      </c>
      <c r="DU152" s="124" t="s">
        <v>209</v>
      </c>
      <c r="DV152" s="124" t="s">
        <v>210</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3570</v>
      </c>
      <c r="B153" s="69" t="s">
        <v>386</v>
      </c>
      <c r="C153" s="80" t="s">
        <v>3571</v>
      </c>
      <c r="D153" s="81" t="s">
        <v>3572</v>
      </c>
      <c r="E153" s="82" t="s">
        <v>179</v>
      </c>
      <c r="F153" s="82" t="s">
        <v>3573</v>
      </c>
      <c r="G153" s="82" t="s">
        <v>3574</v>
      </c>
      <c r="H153" s="82" t="s">
        <v>3575</v>
      </c>
      <c r="I153" s="82" t="s">
        <v>3576</v>
      </c>
      <c r="J153" s="83"/>
      <c r="K153" s="85"/>
      <c r="L153" s="84"/>
      <c r="M153" s="85"/>
      <c r="N153" s="84"/>
      <c r="O153" s="84"/>
      <c r="P153" s="85" t="s">
        <v>184</v>
      </c>
      <c r="Q153" s="86"/>
      <c r="R153" s="85"/>
      <c r="S153" s="85" t="s">
        <v>184</v>
      </c>
      <c r="T153" s="85"/>
      <c r="U153" s="85"/>
      <c r="V153" s="142"/>
      <c r="W153" s="87"/>
      <c r="X153" s="337" t="s">
        <v>185</v>
      </c>
      <c r="Y153" s="89" t="s">
        <v>361</v>
      </c>
      <c r="Z153" s="89" t="s">
        <v>975</v>
      </c>
      <c r="AA153" s="90"/>
      <c r="AB153" s="91" t="s">
        <v>188</v>
      </c>
      <c r="AC153" s="92" t="s">
        <v>189</v>
      </c>
      <c r="AD153" s="93" t="s">
        <v>3577</v>
      </c>
      <c r="AE153" s="92" t="s">
        <v>1030</v>
      </c>
      <c r="AF153" s="92" t="s">
        <v>399</v>
      </c>
      <c r="AG153" s="143" t="s">
        <v>3578</v>
      </c>
      <c r="AH153" s="92" t="s">
        <v>196</v>
      </c>
      <c r="AI153" s="101">
        <v>4596.0</v>
      </c>
      <c r="AJ153" s="101">
        <v>428.0</v>
      </c>
      <c r="AK153" s="101">
        <v>222.0</v>
      </c>
      <c r="AL153" s="101">
        <v>363.0</v>
      </c>
      <c r="AM153" s="101">
        <v>248.0</v>
      </c>
      <c r="AN153" s="101">
        <v>93.0</v>
      </c>
      <c r="AO153" s="95"/>
      <c r="AP153" s="96" t="s">
        <v>1513</v>
      </c>
      <c r="AQ153" s="97" t="s">
        <v>186</v>
      </c>
      <c r="AR153" s="98" t="s">
        <v>1639</v>
      </c>
      <c r="AS153" s="97" t="s">
        <v>1383</v>
      </c>
      <c r="AT153" s="97" t="s">
        <v>801</v>
      </c>
      <c r="AU153" s="97" t="s">
        <v>443</v>
      </c>
      <c r="AV153" s="97" t="s">
        <v>662</v>
      </c>
      <c r="AW153" s="94">
        <v>4883.0</v>
      </c>
      <c r="AX153" s="94">
        <v>403.0</v>
      </c>
      <c r="AY153" s="94">
        <v>202.0</v>
      </c>
      <c r="AZ153" s="94">
        <v>372.0</v>
      </c>
      <c r="BA153" s="94">
        <v>184.0</v>
      </c>
      <c r="BB153" s="94">
        <v>80.0</v>
      </c>
      <c r="BC153" s="99"/>
      <c r="BD153" s="100" t="s">
        <v>547</v>
      </c>
      <c r="BE153" s="101" t="s">
        <v>696</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3579</v>
      </c>
      <c r="BW153" s="83"/>
      <c r="BX153" s="106" t="s">
        <v>233</v>
      </c>
      <c r="BY153" s="106" t="s">
        <v>201</v>
      </c>
      <c r="BZ153" s="106" t="s">
        <v>3580</v>
      </c>
      <c r="CA153" s="106" t="s">
        <v>3581</v>
      </c>
      <c r="CB153" s="106" t="s">
        <v>3582</v>
      </c>
      <c r="CC153" s="106" t="s">
        <v>700</v>
      </c>
      <c r="CD153" s="122" t="s">
        <v>3583</v>
      </c>
      <c r="CE153" s="123" t="s">
        <v>3584</v>
      </c>
      <c r="CF153" s="123" t="s">
        <v>3585</v>
      </c>
      <c r="CG153" s="109"/>
      <c r="CH153" s="109"/>
      <c r="CI153" s="110"/>
      <c r="CJ153" s="83"/>
      <c r="CK153" s="111" t="s">
        <v>3586</v>
      </c>
      <c r="CL153" s="112" t="s">
        <v>515</v>
      </c>
      <c r="CM153" s="112" t="s">
        <v>516</v>
      </c>
      <c r="CN153" s="112" t="s">
        <v>517</v>
      </c>
      <c r="CO153" s="112" t="s">
        <v>518</v>
      </c>
      <c r="CP153" s="112" t="s">
        <v>339</v>
      </c>
      <c r="CQ153" s="112"/>
      <c r="CR153" s="112">
        <v>25.0</v>
      </c>
      <c r="CS153" s="112">
        <v>101.0</v>
      </c>
      <c r="CT153" s="112">
        <v>185.0</v>
      </c>
      <c r="CU153" s="112">
        <v>269.0</v>
      </c>
      <c r="CV153" s="112">
        <v>353.0</v>
      </c>
      <c r="CW153" s="112">
        <v>437.0</v>
      </c>
      <c r="CX153" s="112" t="s">
        <v>112</v>
      </c>
      <c r="CY153" s="112">
        <v>6.0</v>
      </c>
      <c r="CZ153" s="112">
        <v>17.0</v>
      </c>
      <c r="DA153" s="112">
        <v>29.0</v>
      </c>
      <c r="DB153" s="112">
        <v>41.0</v>
      </c>
      <c r="DC153" s="112">
        <v>53.0</v>
      </c>
      <c r="DD153" s="112">
        <v>65.0</v>
      </c>
      <c r="DE153" s="112" t="s">
        <v>115</v>
      </c>
      <c r="DF153" s="112" t="s">
        <v>3587</v>
      </c>
      <c r="DG153" s="112" t="s">
        <v>3588</v>
      </c>
      <c r="DH153" s="112" t="s">
        <v>3589</v>
      </c>
      <c r="DI153" s="112" t="s">
        <v>3590</v>
      </c>
      <c r="DJ153" s="112" t="s">
        <v>3591</v>
      </c>
      <c r="DK153" s="112"/>
      <c r="DL153" s="113" t="s">
        <v>3592</v>
      </c>
      <c r="DM153" s="114" t="s">
        <v>2501</v>
      </c>
      <c r="DN153" s="114">
        <v>3.0</v>
      </c>
      <c r="DO153" s="114">
        <v>2.0</v>
      </c>
      <c r="DP153" s="114" t="s">
        <v>347</v>
      </c>
      <c r="DQ153" s="115" t="s">
        <v>3593</v>
      </c>
      <c r="DR153" s="116" t="s">
        <v>206</v>
      </c>
      <c r="DS153" s="116" t="s">
        <v>207</v>
      </c>
      <c r="DT153" s="116" t="s">
        <v>383</v>
      </c>
      <c r="DU153" s="116" t="s">
        <v>209</v>
      </c>
      <c r="DV153" s="116" t="s">
        <v>210</v>
      </c>
      <c r="DW153" s="139" t="s">
        <v>3594</v>
      </c>
      <c r="DX153" s="139" t="s">
        <v>3595</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3596</v>
      </c>
      <c r="B154" s="69" t="s">
        <v>212</v>
      </c>
      <c r="C154" s="80" t="s">
        <v>3597</v>
      </c>
      <c r="D154" s="81" t="s">
        <v>3598</v>
      </c>
      <c r="E154" s="82" t="s">
        <v>179</v>
      </c>
      <c r="F154" s="82" t="s">
        <v>179</v>
      </c>
      <c r="G154" s="82" t="s">
        <v>3599</v>
      </c>
      <c r="H154" s="82" t="s">
        <v>3600</v>
      </c>
      <c r="I154" s="82" t="s">
        <v>3601</v>
      </c>
      <c r="J154" s="83"/>
      <c r="K154" s="84"/>
      <c r="L154" s="84"/>
      <c r="M154" s="85"/>
      <c r="N154" s="85"/>
      <c r="O154" s="84"/>
      <c r="P154" s="84"/>
      <c r="Q154" s="142" t="s">
        <v>184</v>
      </c>
      <c r="R154" s="85" t="s">
        <v>184</v>
      </c>
      <c r="S154" s="85"/>
      <c r="T154" s="85"/>
      <c r="U154" s="85"/>
      <c r="V154" s="142" t="s">
        <v>184</v>
      </c>
      <c r="W154" s="87"/>
      <c r="X154" s="88" t="s">
        <v>3602</v>
      </c>
      <c r="Y154" s="89" t="s">
        <v>3603</v>
      </c>
      <c r="Z154" s="89" t="s">
        <v>437</v>
      </c>
      <c r="AA154" s="90"/>
      <c r="AB154" s="91" t="s">
        <v>3604</v>
      </c>
      <c r="AC154" s="92" t="s">
        <v>976</v>
      </c>
      <c r="AD154" s="93" t="s">
        <v>3605</v>
      </c>
      <c r="AE154" s="92" t="s">
        <v>443</v>
      </c>
      <c r="AF154" s="92" t="s">
        <v>320</v>
      </c>
      <c r="AG154" s="92" t="s">
        <v>3606</v>
      </c>
      <c r="AH154" s="92" t="s">
        <v>327</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3607</v>
      </c>
      <c r="BE154" s="101" t="s">
        <v>195</v>
      </c>
      <c r="BF154" s="102" t="s">
        <v>3608</v>
      </c>
      <c r="BG154" s="101" t="s">
        <v>3609</v>
      </c>
      <c r="BH154" s="101" t="s">
        <v>540</v>
      </c>
      <c r="BI154" s="101" t="s">
        <v>193</v>
      </c>
      <c r="BJ154" s="101" t="s">
        <v>295</v>
      </c>
      <c r="BK154" s="103"/>
      <c r="BL154" s="103"/>
      <c r="BM154" s="103"/>
      <c r="BN154" s="103"/>
      <c r="BO154" s="103"/>
      <c r="BP154" s="103"/>
      <c r="BQ154" s="83"/>
      <c r="BR154" s="104">
        <v>30.0</v>
      </c>
      <c r="BS154" s="104">
        <v>35.0</v>
      </c>
      <c r="BT154" s="104">
        <v>20.0</v>
      </c>
      <c r="BU154" s="104">
        <v>15.0</v>
      </c>
      <c r="BV154" s="105" t="s">
        <v>3610</v>
      </c>
      <c r="BW154" s="83"/>
      <c r="BX154" s="106" t="s">
        <v>200</v>
      </c>
      <c r="BY154" s="106" t="s">
        <v>201</v>
      </c>
      <c r="BZ154" s="106" t="s">
        <v>3611</v>
      </c>
      <c r="CA154" s="106" t="s">
        <v>179</v>
      </c>
      <c r="CB154" s="106" t="s">
        <v>3612</v>
      </c>
      <c r="CC154" s="106" t="s">
        <v>179</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3613</v>
      </c>
      <c r="DM154" s="114" t="s">
        <v>987</v>
      </c>
      <c r="DN154" s="114">
        <v>5.0</v>
      </c>
      <c r="DO154" s="114">
        <v>1.0</v>
      </c>
      <c r="DP154" s="114" t="s">
        <v>347</v>
      </c>
      <c r="DQ154" s="115" t="s">
        <v>3614</v>
      </c>
      <c r="DR154" s="124" t="s">
        <v>206</v>
      </c>
      <c r="DS154" s="124" t="s">
        <v>208</v>
      </c>
      <c r="DT154" s="124" t="s">
        <v>207</v>
      </c>
      <c r="DU154" s="124" t="s">
        <v>209</v>
      </c>
      <c r="DV154" s="124" t="s">
        <v>210</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700</v>
      </c>
      <c r="B155" s="69" t="s">
        <v>212</v>
      </c>
      <c r="C155" s="80" t="s">
        <v>3615</v>
      </c>
      <c r="D155" s="81" t="s">
        <v>3616</v>
      </c>
      <c r="E155" s="82" t="s">
        <v>179</v>
      </c>
      <c r="F155" s="82" t="s">
        <v>179</v>
      </c>
      <c r="G155" s="82" t="s">
        <v>3617</v>
      </c>
      <c r="H155" s="82" t="s">
        <v>3618</v>
      </c>
      <c r="I155" s="82" t="s">
        <v>3619</v>
      </c>
      <c r="J155" s="83"/>
      <c r="K155" s="84"/>
      <c r="L155" s="84"/>
      <c r="M155" s="85"/>
      <c r="N155" s="85" t="s">
        <v>535</v>
      </c>
      <c r="O155" s="84"/>
      <c r="P155" s="84"/>
      <c r="Q155" s="86"/>
      <c r="R155" s="84"/>
      <c r="S155" s="85" t="s">
        <v>184</v>
      </c>
      <c r="T155" s="85"/>
      <c r="U155" s="85"/>
      <c r="V155" s="142"/>
      <c r="W155" s="87"/>
      <c r="X155" s="88" t="s">
        <v>282</v>
      </c>
      <c r="Y155" s="89" t="s">
        <v>579</v>
      </c>
      <c r="Z155" s="89" t="s">
        <v>819</v>
      </c>
      <c r="AA155" s="90"/>
      <c r="AB155" s="91" t="s">
        <v>578</v>
      </c>
      <c r="AC155" s="92" t="s">
        <v>1292</v>
      </c>
      <c r="AD155" s="93" t="s">
        <v>224</v>
      </c>
      <c r="AE155" s="92" t="s">
        <v>193</v>
      </c>
      <c r="AF155" s="92" t="s">
        <v>224</v>
      </c>
      <c r="AG155" s="92" t="s">
        <v>443</v>
      </c>
      <c r="AH155" s="92" t="s">
        <v>405</v>
      </c>
      <c r="AI155" s="101">
        <v>3109.0</v>
      </c>
      <c r="AJ155" s="101">
        <v>233.0</v>
      </c>
      <c r="AK155" s="101">
        <v>496.0</v>
      </c>
      <c r="AL155" s="101">
        <v>210.0</v>
      </c>
      <c r="AM155" s="101">
        <v>397.0</v>
      </c>
      <c r="AN155" s="101">
        <v>98.0</v>
      </c>
      <c r="AO155" s="95"/>
      <c r="AP155" s="96" t="s">
        <v>257</v>
      </c>
      <c r="AQ155" s="97" t="s">
        <v>823</v>
      </c>
      <c r="AR155" s="98" t="s">
        <v>3620</v>
      </c>
      <c r="AS155" s="144" t="s">
        <v>3621</v>
      </c>
      <c r="AT155" s="97" t="s">
        <v>219</v>
      </c>
      <c r="AU155" s="97" t="s">
        <v>259</v>
      </c>
      <c r="AV155" s="97" t="s">
        <v>470</v>
      </c>
      <c r="AW155" s="94">
        <v>3109.0</v>
      </c>
      <c r="AX155" s="94">
        <v>280.0</v>
      </c>
      <c r="AY155" s="94">
        <v>496.0</v>
      </c>
      <c r="AZ155" s="94">
        <v>210.0</v>
      </c>
      <c r="BA155" s="94">
        <v>376.0</v>
      </c>
      <c r="BB155" s="94">
        <v>98.0</v>
      </c>
      <c r="BC155" s="99"/>
      <c r="BD155" s="100" t="s">
        <v>219</v>
      </c>
      <c r="BE155" s="101" t="s">
        <v>1030</v>
      </c>
      <c r="BF155" s="102"/>
      <c r="BG155" s="101"/>
      <c r="BH155" s="101"/>
      <c r="BI155" s="101"/>
      <c r="BJ155" s="101"/>
      <c r="BK155" s="103"/>
      <c r="BL155" s="103"/>
      <c r="BM155" s="103"/>
      <c r="BN155" s="103"/>
      <c r="BO155" s="103"/>
      <c r="BP155" s="103"/>
      <c r="BQ155" s="83"/>
      <c r="BR155" s="104">
        <v>20.0</v>
      </c>
      <c r="BS155" s="104">
        <v>20.0</v>
      </c>
      <c r="BT155" s="104">
        <v>25.0</v>
      </c>
      <c r="BU155" s="104">
        <v>35.0</v>
      </c>
      <c r="BV155" s="105" t="s">
        <v>3622</v>
      </c>
      <c r="BW155" s="83"/>
      <c r="BX155" s="106" t="s">
        <v>200</v>
      </c>
      <c r="BY155" s="106" t="s">
        <v>3623</v>
      </c>
      <c r="BZ155" s="106" t="s">
        <v>3624</v>
      </c>
      <c r="CA155" s="106" t="s">
        <v>454</v>
      </c>
      <c r="CB155" s="106" t="s">
        <v>3264</v>
      </c>
      <c r="CC155" s="106" t="s">
        <v>683</v>
      </c>
      <c r="CD155" s="122" t="s">
        <v>3625</v>
      </c>
      <c r="CE155" s="123" t="s">
        <v>3626</v>
      </c>
      <c r="CF155" s="123" t="s">
        <v>3627</v>
      </c>
      <c r="CG155" s="109" t="s">
        <v>478</v>
      </c>
      <c r="CH155" s="109" t="s">
        <v>380</v>
      </c>
      <c r="CI155" s="110"/>
      <c r="CJ155" s="83"/>
      <c r="CK155" s="111" t="s">
        <v>3628</v>
      </c>
      <c r="CL155" s="112" t="s">
        <v>560</v>
      </c>
      <c r="CM155" s="112" t="s">
        <v>675</v>
      </c>
      <c r="CN155" s="112" t="s">
        <v>282</v>
      </c>
      <c r="CO155" s="112" t="s">
        <v>482</v>
      </c>
      <c r="CP155" s="112"/>
      <c r="CQ155" s="112"/>
      <c r="CR155" s="112">
        <v>21.0</v>
      </c>
      <c r="CS155" s="112">
        <v>84.0</v>
      </c>
      <c r="CT155" s="112">
        <v>154.0</v>
      </c>
      <c r="CU155" s="112">
        <v>224.0</v>
      </c>
      <c r="CV155" s="112">
        <v>294.0</v>
      </c>
      <c r="CW155" s="112">
        <v>364.0</v>
      </c>
      <c r="CX155" s="112" t="s">
        <v>112</v>
      </c>
      <c r="CY155" s="112">
        <v>6.0</v>
      </c>
      <c r="CZ155" s="112">
        <v>17.0</v>
      </c>
      <c r="DA155" s="112">
        <v>29.0</v>
      </c>
      <c r="DB155" s="112">
        <v>41.0</v>
      </c>
      <c r="DC155" s="112">
        <v>53.0</v>
      </c>
      <c r="DD155" s="112">
        <v>65.0</v>
      </c>
      <c r="DE155" s="112" t="s">
        <v>116</v>
      </c>
      <c r="DF155" s="112" t="s">
        <v>3629</v>
      </c>
      <c r="DG155" s="112" t="s">
        <v>3630</v>
      </c>
      <c r="DH155" s="112" t="s">
        <v>3631</v>
      </c>
      <c r="DI155" s="112" t="s">
        <v>3632</v>
      </c>
      <c r="DJ155" s="112" t="s">
        <v>3633</v>
      </c>
      <c r="DK155" s="112"/>
      <c r="DL155" s="113" t="s">
        <v>3634</v>
      </c>
      <c r="DM155" s="114" t="s">
        <v>590</v>
      </c>
      <c r="DN155" s="114">
        <v>5.0</v>
      </c>
      <c r="DO155" s="114" t="s">
        <v>273</v>
      </c>
      <c r="DP155" s="114">
        <v>5.0</v>
      </c>
      <c r="DQ155" s="115" t="s">
        <v>3635</v>
      </c>
      <c r="DR155" s="116" t="s">
        <v>248</v>
      </c>
      <c r="DS155" s="116" t="s">
        <v>249</v>
      </c>
      <c r="DT155" s="116" t="s">
        <v>275</v>
      </c>
      <c r="DU155" s="116" t="s">
        <v>250</v>
      </c>
      <c r="DV155" s="116" t="s">
        <v>251</v>
      </c>
      <c r="DW155" s="139" t="s">
        <v>3636</v>
      </c>
      <c r="DX155" s="139" t="s">
        <v>3637</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3638</v>
      </c>
      <c r="B156" s="69" t="s">
        <v>386</v>
      </c>
      <c r="C156" s="80" t="s">
        <v>3639</v>
      </c>
      <c r="D156" s="81" t="s">
        <v>3640</v>
      </c>
      <c r="E156" s="197" t="s">
        <v>179</v>
      </c>
      <c r="F156" s="82" t="s">
        <v>3641</v>
      </c>
      <c r="G156" s="82" t="s">
        <v>3642</v>
      </c>
      <c r="H156" s="82" t="s">
        <v>3643</v>
      </c>
      <c r="I156" s="82"/>
      <c r="J156" s="83"/>
      <c r="K156" s="84"/>
      <c r="L156" s="84"/>
      <c r="M156" s="85"/>
      <c r="N156" s="85"/>
      <c r="O156" s="84"/>
      <c r="P156" s="84"/>
      <c r="Q156" s="86"/>
      <c r="R156" s="84"/>
      <c r="S156" s="85" t="s">
        <v>184</v>
      </c>
      <c r="T156" s="85"/>
      <c r="U156" s="85"/>
      <c r="V156" s="142" t="s">
        <v>184</v>
      </c>
      <c r="W156" s="87"/>
      <c r="X156" s="152" t="s">
        <v>393</v>
      </c>
      <c r="Y156" s="89" t="s">
        <v>505</v>
      </c>
      <c r="Z156" s="89" t="s">
        <v>324</v>
      </c>
      <c r="AA156" s="90"/>
      <c r="AB156" s="91" t="s">
        <v>197</v>
      </c>
      <c r="AC156" s="92" t="s">
        <v>1319</v>
      </c>
      <c r="AD156" s="93" t="s">
        <v>1318</v>
      </c>
      <c r="AE156" s="92" t="s">
        <v>737</v>
      </c>
      <c r="AF156" s="92" t="s">
        <v>399</v>
      </c>
      <c r="AG156" s="92" t="s">
        <v>3644</v>
      </c>
      <c r="AH156" s="92" t="s">
        <v>507</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3645</v>
      </c>
      <c r="BE156" s="101" t="s">
        <v>195</v>
      </c>
      <c r="BF156" s="102" t="s">
        <v>3646</v>
      </c>
      <c r="BG156" s="101" t="s">
        <v>369</v>
      </c>
      <c r="BH156" s="101" t="s">
        <v>801</v>
      </c>
      <c r="BI156" s="101" t="s">
        <v>3647</v>
      </c>
      <c r="BJ156" s="101" t="s">
        <v>545</v>
      </c>
      <c r="BK156" s="103"/>
      <c r="BL156" s="103"/>
      <c r="BM156" s="103"/>
      <c r="BN156" s="103"/>
      <c r="BO156" s="103"/>
      <c r="BP156" s="103"/>
      <c r="BQ156" s="83"/>
      <c r="BR156" s="104">
        <v>15.0</v>
      </c>
      <c r="BS156" s="104">
        <v>40.0</v>
      </c>
      <c r="BT156" s="104">
        <v>25.0</v>
      </c>
      <c r="BU156" s="104">
        <v>15.0</v>
      </c>
      <c r="BV156" s="105" t="s">
        <v>3648</v>
      </c>
      <c r="BW156" s="83"/>
      <c r="BX156" s="106" t="s">
        <v>200</v>
      </c>
      <c r="BY156" s="106" t="s">
        <v>201</v>
      </c>
      <c r="BZ156" s="106" t="s">
        <v>1326</v>
      </c>
      <c r="CA156" s="106" t="s">
        <v>179</v>
      </c>
      <c r="CB156" s="106" t="s">
        <v>3649</v>
      </c>
      <c r="CC156" s="106" t="s">
        <v>179</v>
      </c>
      <c r="CD156" s="147"/>
      <c r="CE156" s="123"/>
      <c r="CF156" s="123"/>
      <c r="CG156" s="109" t="s">
        <v>205</v>
      </c>
      <c r="CH156" s="109" t="s">
        <v>380</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3650</v>
      </c>
      <c r="DM156" s="114" t="s">
        <v>569</v>
      </c>
      <c r="DN156" s="114">
        <v>5.0</v>
      </c>
      <c r="DO156" s="114">
        <v>1.0</v>
      </c>
      <c r="DP156" s="114" t="s">
        <v>347</v>
      </c>
      <c r="DQ156" s="115" t="s">
        <v>3651</v>
      </c>
      <c r="DR156" s="124" t="s">
        <v>206</v>
      </c>
      <c r="DS156" s="124" t="s">
        <v>383</v>
      </c>
      <c r="DT156" s="124" t="s">
        <v>208</v>
      </c>
      <c r="DU156" s="124" t="s">
        <v>209</v>
      </c>
      <c r="DV156" s="124" t="s">
        <v>210</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1539</v>
      </c>
      <c r="B157" s="155" t="s">
        <v>212</v>
      </c>
      <c r="C157" s="80" t="s">
        <v>3652</v>
      </c>
      <c r="D157" s="81" t="s">
        <v>3653</v>
      </c>
      <c r="E157" s="82" t="s">
        <v>179</v>
      </c>
      <c r="F157" s="82" t="s">
        <v>179</v>
      </c>
      <c r="G157" s="82"/>
      <c r="H157" s="82"/>
      <c r="I157" s="82"/>
      <c r="J157" s="83"/>
      <c r="K157" s="85"/>
      <c r="L157" s="84"/>
      <c r="M157" s="85"/>
      <c r="N157" s="84"/>
      <c r="O157" s="84"/>
      <c r="P157" s="84"/>
      <c r="Q157" s="86"/>
      <c r="R157" s="85" t="s">
        <v>184</v>
      </c>
      <c r="S157" s="85"/>
      <c r="T157" s="85" t="s">
        <v>184</v>
      </c>
      <c r="U157" s="85"/>
      <c r="V157" s="142"/>
      <c r="W157" s="87"/>
      <c r="X157" s="152" t="s">
        <v>393</v>
      </c>
      <c r="Y157" s="89" t="s">
        <v>1462</v>
      </c>
      <c r="Z157" s="153" t="s">
        <v>3654</v>
      </c>
      <c r="AA157" s="90"/>
      <c r="AB157" s="91" t="s">
        <v>3655</v>
      </c>
      <c r="AC157" s="92" t="s">
        <v>2285</v>
      </c>
      <c r="AD157" s="93" t="s">
        <v>3656</v>
      </c>
      <c r="AE157" s="92" t="s">
        <v>2209</v>
      </c>
      <c r="AF157" s="92" t="s">
        <v>265</v>
      </c>
      <c r="AG157" s="143" t="s">
        <v>3657</v>
      </c>
      <c r="AH157" s="92" t="s">
        <v>438</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197</v>
      </c>
      <c r="BE157" s="101" t="s">
        <v>723</v>
      </c>
      <c r="BF157" s="102" t="s">
        <v>1318</v>
      </c>
      <c r="BG157" s="101" t="s">
        <v>432</v>
      </c>
      <c r="BH157" s="101" t="s">
        <v>399</v>
      </c>
      <c r="BI157" s="145" t="s">
        <v>3658</v>
      </c>
      <c r="BJ157" s="101" t="s">
        <v>295</v>
      </c>
      <c r="BK157" s="165"/>
      <c r="BL157" s="165"/>
      <c r="BM157" s="165"/>
      <c r="BN157" s="165"/>
      <c r="BO157" s="165"/>
      <c r="BP157" s="165"/>
      <c r="BQ157" s="83"/>
      <c r="BR157" s="104">
        <v>25.0</v>
      </c>
      <c r="BS157" s="104">
        <v>35.0</v>
      </c>
      <c r="BT157" s="104">
        <v>25.0</v>
      </c>
      <c r="BU157" s="104">
        <v>15.0</v>
      </c>
      <c r="BV157" s="105" t="s">
        <v>3659</v>
      </c>
      <c r="BW157" s="83"/>
      <c r="BX157" s="106" t="s">
        <v>233</v>
      </c>
      <c r="BY157" s="106" t="s">
        <v>3660</v>
      </c>
      <c r="BZ157" s="106" t="s">
        <v>1851</v>
      </c>
      <c r="CA157" s="106" t="s">
        <v>745</v>
      </c>
      <c r="CB157" s="106" t="s">
        <v>3661</v>
      </c>
      <c r="CC157" s="106" t="s">
        <v>1039</v>
      </c>
      <c r="CD157" s="107"/>
      <c r="CE157" s="108"/>
      <c r="CF157" s="108"/>
      <c r="CG157" s="109"/>
      <c r="CH157" s="109"/>
      <c r="CI157" s="110"/>
      <c r="CJ157" s="83"/>
      <c r="CK157" s="111" t="s">
        <v>3662</v>
      </c>
      <c r="CL157" s="112" t="s">
        <v>560</v>
      </c>
      <c r="CM157" s="112" t="s">
        <v>516</v>
      </c>
      <c r="CN157" s="112" t="s">
        <v>518</v>
      </c>
      <c r="CO157" s="112" t="s">
        <v>598</v>
      </c>
      <c r="CP157" s="112"/>
      <c r="CQ157" s="112"/>
      <c r="CR157" s="112">
        <v>34.0</v>
      </c>
      <c r="CS157" s="112">
        <v>135.0</v>
      </c>
      <c r="CT157" s="112">
        <v>247.0</v>
      </c>
      <c r="CU157" s="112">
        <v>359.0</v>
      </c>
      <c r="CV157" s="112">
        <v>471.0</v>
      </c>
      <c r="CW157" s="112">
        <v>583.0</v>
      </c>
      <c r="CX157" s="112" t="s">
        <v>112</v>
      </c>
      <c r="CY157" s="112">
        <v>4.0</v>
      </c>
      <c r="CZ157" s="112">
        <v>12.0</v>
      </c>
      <c r="DA157" s="112">
        <v>21.0</v>
      </c>
      <c r="DB157" s="112">
        <v>30.0</v>
      </c>
      <c r="DC157" s="112">
        <v>39.0</v>
      </c>
      <c r="DD157" s="112">
        <v>48.0</v>
      </c>
      <c r="DE157" s="112" t="s">
        <v>116</v>
      </c>
      <c r="DF157" s="112" t="s">
        <v>3663</v>
      </c>
      <c r="DG157" s="112" t="s">
        <v>3664</v>
      </c>
      <c r="DH157" s="112" t="s">
        <v>3665</v>
      </c>
      <c r="DI157" s="112" t="s">
        <v>3666</v>
      </c>
      <c r="DJ157" s="112" t="s">
        <v>3667</v>
      </c>
      <c r="DK157" s="112"/>
      <c r="DL157" s="113" t="s">
        <v>3668</v>
      </c>
      <c r="DM157" s="114" t="s">
        <v>569</v>
      </c>
      <c r="DN157" s="114">
        <v>5.0</v>
      </c>
      <c r="DO157" s="114">
        <v>2.0</v>
      </c>
      <c r="DP157" s="114" t="s">
        <v>347</v>
      </c>
      <c r="DQ157" s="115" t="s">
        <v>3669</v>
      </c>
      <c r="DR157" s="116" t="s">
        <v>206</v>
      </c>
      <c r="DS157" s="116" t="s">
        <v>384</v>
      </c>
      <c r="DT157" s="116" t="s">
        <v>453</v>
      </c>
      <c r="DU157" s="139" t="s">
        <v>423</v>
      </c>
      <c r="DV157" s="139" t="s">
        <v>424</v>
      </c>
      <c r="DW157" s="139" t="s">
        <v>3670</v>
      </c>
      <c r="DX157" s="139" t="s">
        <v>3671</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3672</v>
      </c>
      <c r="B158" s="155" t="s">
        <v>386</v>
      </c>
      <c r="C158" s="80" t="s">
        <v>3673</v>
      </c>
      <c r="D158" s="81" t="s">
        <v>3674</v>
      </c>
      <c r="E158" s="82"/>
      <c r="F158" s="82"/>
      <c r="G158" s="82"/>
      <c r="H158" s="82"/>
      <c r="I158" s="82"/>
      <c r="J158" s="83"/>
      <c r="K158" s="85" t="s">
        <v>184</v>
      </c>
      <c r="L158" s="84"/>
      <c r="M158" s="85"/>
      <c r="N158" s="84"/>
      <c r="O158" s="84"/>
      <c r="P158" s="84"/>
      <c r="Q158" s="86"/>
      <c r="R158" s="85"/>
      <c r="S158" s="85"/>
      <c r="T158" s="85"/>
      <c r="U158" s="85"/>
      <c r="V158" s="142" t="s">
        <v>184</v>
      </c>
      <c r="W158" s="87"/>
      <c r="X158" s="152" t="s">
        <v>1686</v>
      </c>
      <c r="Y158" s="89" t="s">
        <v>505</v>
      </c>
      <c r="Z158" s="153" t="s">
        <v>1272</v>
      </c>
      <c r="AA158" s="90"/>
      <c r="AB158" s="91" t="s">
        <v>197</v>
      </c>
      <c r="AC158" s="92" t="s">
        <v>946</v>
      </c>
      <c r="AD158" s="93" t="s">
        <v>1318</v>
      </c>
      <c r="AE158" s="92" t="s">
        <v>3675</v>
      </c>
      <c r="AF158" s="92" t="s">
        <v>507</v>
      </c>
      <c r="AG158" s="143" t="s">
        <v>737</v>
      </c>
      <c r="AH158" s="92" t="s">
        <v>194</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3676</v>
      </c>
      <c r="BE158" s="101" t="s">
        <v>404</v>
      </c>
      <c r="BF158" s="102" t="s">
        <v>3677</v>
      </c>
      <c r="BG158" s="101" t="s">
        <v>1433</v>
      </c>
      <c r="BH158" s="101" t="s">
        <v>662</v>
      </c>
      <c r="BI158" s="145" t="s">
        <v>3678</v>
      </c>
      <c r="BJ158" s="101" t="s">
        <v>467</v>
      </c>
      <c r="BK158" s="165"/>
      <c r="BL158" s="165"/>
      <c r="BM158" s="165"/>
      <c r="BN158" s="165"/>
      <c r="BO158" s="165"/>
      <c r="BP158" s="165"/>
      <c r="BQ158" s="83"/>
      <c r="BR158" s="104">
        <v>30.0</v>
      </c>
      <c r="BS158" s="104">
        <v>10.0</v>
      </c>
      <c r="BT158" s="104">
        <v>35.0</v>
      </c>
      <c r="BU158" s="104">
        <v>20.0</v>
      </c>
      <c r="BV158" s="105" t="s">
        <v>3679</v>
      </c>
      <c r="BW158" s="83"/>
      <c r="BX158" s="106" t="s">
        <v>200</v>
      </c>
      <c r="BY158" s="106" t="s">
        <v>201</v>
      </c>
      <c r="BZ158" s="106" t="s">
        <v>1326</v>
      </c>
      <c r="CA158" s="106" t="s">
        <v>179</v>
      </c>
      <c r="CB158" s="106" t="s">
        <v>3680</v>
      </c>
      <c r="CC158" s="106" t="s">
        <v>179</v>
      </c>
      <c r="CD158" s="122" t="s">
        <v>3681</v>
      </c>
      <c r="CE158" s="123" t="s">
        <v>3682</v>
      </c>
      <c r="CF158" s="123" t="s">
        <v>3683</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3684</v>
      </c>
      <c r="DM158" s="114" t="s">
        <v>305</v>
      </c>
      <c r="DN158" s="114">
        <v>3.0</v>
      </c>
      <c r="DO158" s="114">
        <v>5.0</v>
      </c>
      <c r="DP158" s="114" t="s">
        <v>347</v>
      </c>
      <c r="DQ158" s="115" t="s">
        <v>3685</v>
      </c>
      <c r="DR158" s="124" t="s">
        <v>206</v>
      </c>
      <c r="DS158" s="124" t="s">
        <v>383</v>
      </c>
      <c r="DT158" s="124" t="s">
        <v>384</v>
      </c>
      <c r="DU158" s="124" t="s">
        <v>209</v>
      </c>
      <c r="DV158" s="124" t="s">
        <v>210</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411</v>
      </c>
      <c r="B159" s="69" t="s">
        <v>212</v>
      </c>
      <c r="C159" s="80" t="s">
        <v>3686</v>
      </c>
      <c r="D159" s="81" t="s">
        <v>3687</v>
      </c>
      <c r="E159" s="82" t="s">
        <v>179</v>
      </c>
      <c r="F159" s="82" t="s">
        <v>179</v>
      </c>
      <c r="G159" s="82" t="s">
        <v>3688</v>
      </c>
      <c r="H159" s="82" t="s">
        <v>3689</v>
      </c>
      <c r="I159" s="82" t="s">
        <v>3690</v>
      </c>
      <c r="J159" s="83"/>
      <c r="K159" s="85" t="s">
        <v>184</v>
      </c>
      <c r="L159" s="84"/>
      <c r="M159" s="85"/>
      <c r="N159" s="84"/>
      <c r="O159" s="84"/>
      <c r="P159" s="84"/>
      <c r="Q159" s="86"/>
      <c r="R159" s="85" t="s">
        <v>184</v>
      </c>
      <c r="S159" s="85" t="s">
        <v>535</v>
      </c>
      <c r="T159" s="85"/>
      <c r="U159" s="85"/>
      <c r="V159" s="142"/>
      <c r="W159" s="87"/>
      <c r="X159" s="152" t="s">
        <v>598</v>
      </c>
      <c r="Y159" s="89" t="s">
        <v>599</v>
      </c>
      <c r="Z159" s="89" t="s">
        <v>3691</v>
      </c>
      <c r="AA159" s="90"/>
      <c r="AB159" s="91" t="s">
        <v>188</v>
      </c>
      <c r="AC159" s="92" t="s">
        <v>970</v>
      </c>
      <c r="AD159" s="93" t="s">
        <v>1482</v>
      </c>
      <c r="AE159" s="143" t="s">
        <v>3692</v>
      </c>
      <c r="AF159" s="92" t="s">
        <v>399</v>
      </c>
      <c r="AG159" s="92" t="s">
        <v>667</v>
      </c>
      <c r="AH159" s="92" t="s">
        <v>405</v>
      </c>
      <c r="AI159" s="101">
        <v>3180.0</v>
      </c>
      <c r="AJ159" s="101">
        <v>548.0</v>
      </c>
      <c r="AK159" s="101">
        <v>222.0</v>
      </c>
      <c r="AL159" s="101">
        <v>249.0</v>
      </c>
      <c r="AM159" s="101">
        <v>241.0</v>
      </c>
      <c r="AN159" s="101">
        <v>182.0</v>
      </c>
      <c r="AO159" s="95"/>
      <c r="AP159" s="184" t="s">
        <v>606</v>
      </c>
      <c r="AQ159" s="97" t="s">
        <v>605</v>
      </c>
      <c r="AR159" s="186" t="s">
        <v>608</v>
      </c>
      <c r="AS159" s="97" t="s">
        <v>2209</v>
      </c>
      <c r="AT159" s="97" t="s">
        <v>470</v>
      </c>
      <c r="AU159" s="144" t="s">
        <v>3693</v>
      </c>
      <c r="AV159" s="97" t="s">
        <v>231</v>
      </c>
      <c r="AW159" s="94">
        <v>3037.0</v>
      </c>
      <c r="AX159" s="94">
        <v>522.0</v>
      </c>
      <c r="AY159" s="94">
        <v>222.0</v>
      </c>
      <c r="AZ159" s="94">
        <v>231.0</v>
      </c>
      <c r="BA159" s="94">
        <v>292.0</v>
      </c>
      <c r="BB159" s="94">
        <v>230.0</v>
      </c>
      <c r="BC159" s="99"/>
      <c r="BD159" s="100" t="s">
        <v>407</v>
      </c>
      <c r="BE159" s="101" t="s">
        <v>434</v>
      </c>
      <c r="BF159" s="102"/>
      <c r="BG159" s="101"/>
      <c r="BH159" s="101"/>
      <c r="BI159" s="101"/>
      <c r="BJ159" s="101"/>
      <c r="BK159" s="165"/>
      <c r="BL159" s="165"/>
      <c r="BM159" s="165"/>
      <c r="BN159" s="165"/>
      <c r="BO159" s="165"/>
      <c r="BP159" s="165"/>
      <c r="BQ159" s="83"/>
      <c r="BR159" s="104">
        <v>30.0</v>
      </c>
      <c r="BS159" s="104">
        <v>40.0</v>
      </c>
      <c r="BT159" s="104">
        <v>10.0</v>
      </c>
      <c r="BU159" s="104">
        <v>20.0</v>
      </c>
      <c r="BV159" s="105" t="s">
        <v>3694</v>
      </c>
      <c r="BW159" s="83"/>
      <c r="BX159" s="106" t="s">
        <v>200</v>
      </c>
      <c r="BY159" s="106" t="s">
        <v>201</v>
      </c>
      <c r="BZ159" s="106" t="s">
        <v>3695</v>
      </c>
      <c r="CA159" s="106" t="s">
        <v>729</v>
      </c>
      <c r="CB159" s="106" t="s">
        <v>730</v>
      </c>
      <c r="CC159" s="106" t="s">
        <v>529</v>
      </c>
      <c r="CD159" s="107"/>
      <c r="CE159" s="108"/>
      <c r="CF159" s="108"/>
      <c r="CG159" s="109" t="s">
        <v>205</v>
      </c>
      <c r="CH159" s="109" t="s">
        <v>479</v>
      </c>
      <c r="CI159" s="110"/>
      <c r="CJ159" s="83"/>
      <c r="CK159" s="111" t="s">
        <v>3696</v>
      </c>
      <c r="CL159" s="112" t="s">
        <v>560</v>
      </c>
      <c r="CM159" s="112" t="s">
        <v>561</v>
      </c>
      <c r="CN159" s="112" t="s">
        <v>518</v>
      </c>
      <c r="CO159" s="112" t="s">
        <v>598</v>
      </c>
      <c r="CP159" s="112" t="s">
        <v>1044</v>
      </c>
      <c r="CQ159" s="112"/>
      <c r="CR159" s="112">
        <v>25.0</v>
      </c>
      <c r="CS159" s="112">
        <v>101.0</v>
      </c>
      <c r="CT159" s="112">
        <v>185.0</v>
      </c>
      <c r="CU159" s="112">
        <v>269.0</v>
      </c>
      <c r="CV159" s="112">
        <v>353.0</v>
      </c>
      <c r="CW159" s="112">
        <v>437.0</v>
      </c>
      <c r="CX159" s="112" t="s">
        <v>112</v>
      </c>
      <c r="CY159" s="112">
        <v>5.0</v>
      </c>
      <c r="CZ159" s="112">
        <v>15.0</v>
      </c>
      <c r="DA159" s="112">
        <v>26.0</v>
      </c>
      <c r="DB159" s="112">
        <v>37.0</v>
      </c>
      <c r="DC159" s="112">
        <v>48.0</v>
      </c>
      <c r="DD159" s="112">
        <v>59.0</v>
      </c>
      <c r="DE159" s="112" t="s">
        <v>116</v>
      </c>
      <c r="DF159" s="112" t="s">
        <v>3697</v>
      </c>
      <c r="DG159" s="112" t="s">
        <v>3698</v>
      </c>
      <c r="DH159" s="112" t="s">
        <v>3699</v>
      </c>
      <c r="DI159" s="112" t="s">
        <v>3700</v>
      </c>
      <c r="DJ159" s="112" t="s">
        <v>3701</v>
      </c>
      <c r="DK159" s="112"/>
      <c r="DL159" s="113" t="s">
        <v>3702</v>
      </c>
      <c r="DM159" s="114" t="s">
        <v>305</v>
      </c>
      <c r="DN159" s="114">
        <v>4.0</v>
      </c>
      <c r="DO159" s="114" t="s">
        <v>246</v>
      </c>
      <c r="DP159" s="114" t="s">
        <v>347</v>
      </c>
      <c r="DQ159" s="115" t="s">
        <v>3703</v>
      </c>
      <c r="DR159" s="116" t="s">
        <v>206</v>
      </c>
      <c r="DS159" s="116" t="s">
        <v>384</v>
      </c>
      <c r="DT159" s="116" t="s">
        <v>453</v>
      </c>
      <c r="DU159" s="139" t="s">
        <v>423</v>
      </c>
      <c r="DV159" s="139" t="s">
        <v>424</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1280</v>
      </c>
      <c r="B160" s="69" t="s">
        <v>386</v>
      </c>
      <c r="C160" s="80" t="s">
        <v>3704</v>
      </c>
      <c r="D160" s="81" t="s">
        <v>3705</v>
      </c>
      <c r="E160" s="82" t="s">
        <v>179</v>
      </c>
      <c r="F160" s="82" t="s">
        <v>3706</v>
      </c>
      <c r="G160" s="82" t="s">
        <v>3707</v>
      </c>
      <c r="H160" s="82" t="s">
        <v>3708</v>
      </c>
      <c r="I160" s="82" t="s">
        <v>3709</v>
      </c>
      <c r="J160" s="83"/>
      <c r="K160" s="84"/>
      <c r="L160" s="84"/>
      <c r="M160" s="85" t="s">
        <v>184</v>
      </c>
      <c r="N160" s="84"/>
      <c r="O160" s="84"/>
      <c r="P160" s="84"/>
      <c r="Q160" s="86"/>
      <c r="R160" s="85" t="s">
        <v>184</v>
      </c>
      <c r="S160" s="85"/>
      <c r="T160" s="85"/>
      <c r="U160" s="85"/>
      <c r="V160" s="142"/>
      <c r="W160" s="87"/>
      <c r="X160" s="88" t="s">
        <v>438</v>
      </c>
      <c r="Y160" s="89" t="s">
        <v>3164</v>
      </c>
      <c r="Z160" s="89" t="s">
        <v>1246</v>
      </c>
      <c r="AA160" s="90"/>
      <c r="AB160" s="91" t="s">
        <v>197</v>
      </c>
      <c r="AC160" s="92" t="s">
        <v>198</v>
      </c>
      <c r="AD160" s="93"/>
      <c r="AE160" s="92"/>
      <c r="AF160" s="92"/>
      <c r="AG160" s="92"/>
      <c r="AH160" s="92"/>
      <c r="AI160" s="101"/>
      <c r="AJ160" s="101"/>
      <c r="AK160" s="101"/>
      <c r="AL160" s="101"/>
      <c r="AM160" s="101"/>
      <c r="AN160" s="101"/>
      <c r="AO160" s="95"/>
      <c r="AP160" s="96" t="s">
        <v>1575</v>
      </c>
      <c r="AQ160" s="97" t="s">
        <v>1917</v>
      </c>
      <c r="AR160" s="98" t="s">
        <v>2083</v>
      </c>
      <c r="AS160" s="97" t="s">
        <v>667</v>
      </c>
      <c r="AT160" s="97" t="s">
        <v>438</v>
      </c>
      <c r="AU160" s="97" t="s">
        <v>2076</v>
      </c>
      <c r="AV160" s="97" t="s">
        <v>231</v>
      </c>
      <c r="AW160" s="94">
        <v>3362.0</v>
      </c>
      <c r="AX160" s="94">
        <v>476.0</v>
      </c>
      <c r="AY160" s="94">
        <v>212.0</v>
      </c>
      <c r="AZ160" s="94">
        <v>233.0</v>
      </c>
      <c r="BA160" s="94">
        <v>239.0</v>
      </c>
      <c r="BB160" s="94">
        <v>302.0</v>
      </c>
      <c r="BC160" s="99"/>
      <c r="BD160" s="100" t="s">
        <v>606</v>
      </c>
      <c r="BE160" s="101" t="s">
        <v>1576</v>
      </c>
      <c r="BF160" s="102" t="s">
        <v>608</v>
      </c>
      <c r="BG160" s="101" t="s">
        <v>1274</v>
      </c>
      <c r="BH160" s="101" t="s">
        <v>470</v>
      </c>
      <c r="BI160" s="101" t="s">
        <v>404</v>
      </c>
      <c r="BJ160" s="101" t="s">
        <v>604</v>
      </c>
      <c r="BK160" s="103">
        <v>3000.0</v>
      </c>
      <c r="BL160" s="103">
        <v>476.0</v>
      </c>
      <c r="BM160" s="103">
        <v>212.0</v>
      </c>
      <c r="BN160" s="103">
        <v>217.0</v>
      </c>
      <c r="BO160" s="103">
        <v>291.0</v>
      </c>
      <c r="BP160" s="103">
        <v>236.0</v>
      </c>
      <c r="BQ160" s="83"/>
      <c r="BR160" s="104">
        <v>40.0</v>
      </c>
      <c r="BS160" s="104">
        <v>35.0</v>
      </c>
      <c r="BT160" s="104">
        <v>10.0</v>
      </c>
      <c r="BU160" s="104">
        <v>10.0</v>
      </c>
      <c r="BV160" s="105" t="s">
        <v>3710</v>
      </c>
      <c r="BW160" s="83"/>
      <c r="BX160" s="106" t="s">
        <v>200</v>
      </c>
      <c r="BY160" s="106" t="s">
        <v>201</v>
      </c>
      <c r="BZ160" s="106" t="s">
        <v>3711</v>
      </c>
      <c r="CA160" s="106" t="s">
        <v>1629</v>
      </c>
      <c r="CB160" s="106" t="s">
        <v>1645</v>
      </c>
      <c r="CC160" s="106" t="s">
        <v>1240</v>
      </c>
      <c r="CD160" s="122" t="s">
        <v>1588</v>
      </c>
      <c r="CE160" s="123" t="s">
        <v>3712</v>
      </c>
      <c r="CF160" s="123" t="s">
        <v>3713</v>
      </c>
      <c r="CG160" s="109" t="s">
        <v>450</v>
      </c>
      <c r="CH160" s="109" t="s">
        <v>479</v>
      </c>
      <c r="CI160" s="110"/>
      <c r="CJ160" s="83"/>
      <c r="CK160" s="111" t="s">
        <v>3714</v>
      </c>
      <c r="CL160" s="112" t="s">
        <v>560</v>
      </c>
      <c r="CM160" s="112" t="s">
        <v>561</v>
      </c>
      <c r="CN160" s="112" t="s">
        <v>518</v>
      </c>
      <c r="CO160" s="112" t="s">
        <v>598</v>
      </c>
      <c r="CP160" s="112" t="s">
        <v>1044</v>
      </c>
      <c r="CQ160" s="112"/>
      <c r="CR160" s="112">
        <v>25.0</v>
      </c>
      <c r="CS160" s="112">
        <v>101.0</v>
      </c>
      <c r="CT160" s="112">
        <v>185.0</v>
      </c>
      <c r="CU160" s="112">
        <v>269.0</v>
      </c>
      <c r="CV160" s="112">
        <v>353.0</v>
      </c>
      <c r="CW160" s="112">
        <v>437.0</v>
      </c>
      <c r="CX160" s="112" t="s">
        <v>112</v>
      </c>
      <c r="CY160" s="112">
        <v>5.0</v>
      </c>
      <c r="CZ160" s="112">
        <v>15.0</v>
      </c>
      <c r="DA160" s="112">
        <v>26.0</v>
      </c>
      <c r="DB160" s="112">
        <v>37.0</v>
      </c>
      <c r="DC160" s="112">
        <v>48.0</v>
      </c>
      <c r="DD160" s="112">
        <v>59.0</v>
      </c>
      <c r="DE160" s="112" t="s">
        <v>116</v>
      </c>
      <c r="DF160" s="112" t="s">
        <v>3715</v>
      </c>
      <c r="DG160" s="112" t="s">
        <v>3716</v>
      </c>
      <c r="DH160" s="112" t="s">
        <v>3717</v>
      </c>
      <c r="DI160" s="112" t="s">
        <v>3718</v>
      </c>
      <c r="DJ160" s="112" t="s">
        <v>3719</v>
      </c>
      <c r="DK160" s="112"/>
      <c r="DL160" s="113" t="s">
        <v>3720</v>
      </c>
      <c r="DM160" s="114" t="s">
        <v>569</v>
      </c>
      <c r="DN160" s="114">
        <v>3.0</v>
      </c>
      <c r="DO160" s="114">
        <v>2.0</v>
      </c>
      <c r="DP160" s="114" t="s">
        <v>347</v>
      </c>
      <c r="DQ160" s="115" t="s">
        <v>3721</v>
      </c>
      <c r="DR160" s="124" t="s">
        <v>206</v>
      </c>
      <c r="DS160" s="124" t="s">
        <v>384</v>
      </c>
      <c r="DT160" s="124" t="s">
        <v>453</v>
      </c>
      <c r="DU160" s="148" t="s">
        <v>423</v>
      </c>
      <c r="DV160" s="148" t="s">
        <v>424</v>
      </c>
      <c r="DW160" s="148" t="s">
        <v>3722</v>
      </c>
      <c r="DX160" s="148" t="s">
        <v>3723</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2171</v>
      </c>
      <c r="B161" s="69" t="s">
        <v>212</v>
      </c>
      <c r="C161" s="80" t="s">
        <v>3724</v>
      </c>
      <c r="D161" s="81" t="s">
        <v>3725</v>
      </c>
      <c r="E161" s="82" t="s">
        <v>179</v>
      </c>
      <c r="F161" s="82" t="s">
        <v>179</v>
      </c>
      <c r="G161" s="82"/>
      <c r="H161" s="82"/>
      <c r="I161" s="82"/>
      <c r="J161" s="83"/>
      <c r="K161" s="84"/>
      <c r="L161" s="121" t="s">
        <v>184</v>
      </c>
      <c r="M161" s="85"/>
      <c r="N161" s="121" t="s">
        <v>184</v>
      </c>
      <c r="O161" s="84"/>
      <c r="P161" s="84"/>
      <c r="Q161" s="86"/>
      <c r="R161" s="85"/>
      <c r="S161" s="85"/>
      <c r="T161" s="85"/>
      <c r="U161" s="85"/>
      <c r="V161" s="142"/>
      <c r="W161" s="87"/>
      <c r="X161" s="88" t="s">
        <v>1606</v>
      </c>
      <c r="Y161" s="89" t="s">
        <v>272</v>
      </c>
      <c r="Z161" s="89" t="s">
        <v>3726</v>
      </c>
      <c r="AA161" s="90"/>
      <c r="AB161" s="91" t="s">
        <v>1607</v>
      </c>
      <c r="AC161" s="92" t="s">
        <v>465</v>
      </c>
      <c r="AD161" s="93" t="s">
        <v>1608</v>
      </c>
      <c r="AE161" s="92" t="s">
        <v>580</v>
      </c>
      <c r="AF161" s="92" t="s">
        <v>219</v>
      </c>
      <c r="AG161" s="92" t="s">
        <v>3727</v>
      </c>
      <c r="AH161" s="92" t="s">
        <v>2097</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725</v>
      </c>
      <c r="BE161" s="101" t="s">
        <v>217</v>
      </c>
      <c r="BF161" s="102" t="s">
        <v>1290</v>
      </c>
      <c r="BG161" s="101" t="s">
        <v>660</v>
      </c>
      <c r="BH161" s="101" t="s">
        <v>229</v>
      </c>
      <c r="BI161" s="101" t="s">
        <v>3728</v>
      </c>
      <c r="BJ161" s="101" t="s">
        <v>194</v>
      </c>
      <c r="BK161" s="103"/>
      <c r="BL161" s="103"/>
      <c r="BM161" s="103"/>
      <c r="BN161" s="103"/>
      <c r="BO161" s="103"/>
      <c r="BP161" s="103"/>
      <c r="BQ161" s="83"/>
      <c r="BR161" s="104">
        <v>30.0</v>
      </c>
      <c r="BS161" s="104">
        <v>20.0</v>
      </c>
      <c r="BT161" s="104">
        <v>35.0</v>
      </c>
      <c r="BU161" s="104">
        <v>35.0</v>
      </c>
      <c r="BV161" s="105" t="s">
        <v>3729</v>
      </c>
      <c r="BW161" s="83"/>
      <c r="BX161" s="106" t="s">
        <v>233</v>
      </c>
      <c r="BY161" s="106" t="s">
        <v>201</v>
      </c>
      <c r="BZ161" s="106" t="s">
        <v>3730</v>
      </c>
      <c r="CA161" s="106" t="s">
        <v>454</v>
      </c>
      <c r="CB161" s="106" t="s">
        <v>3731</v>
      </c>
      <c r="CC161" s="106" t="s">
        <v>592</v>
      </c>
      <c r="CD161" s="147"/>
      <c r="CE161" s="123" t="s">
        <v>3732</v>
      </c>
      <c r="CF161" s="123" t="s">
        <v>3733</v>
      </c>
      <c r="CG161" s="109" t="s">
        <v>478</v>
      </c>
      <c r="CH161" s="109" t="s">
        <v>243</v>
      </c>
      <c r="CI161" s="110"/>
      <c r="CJ161" s="83"/>
      <c r="CK161" s="111" t="s">
        <v>3734</v>
      </c>
      <c r="CL161" s="112" t="s">
        <v>560</v>
      </c>
      <c r="CM161" s="112" t="s">
        <v>675</v>
      </c>
      <c r="CN161" s="112" t="s">
        <v>282</v>
      </c>
      <c r="CO161" s="112" t="s">
        <v>482</v>
      </c>
      <c r="CP161" s="112"/>
      <c r="CQ161" s="112"/>
      <c r="CR161" s="112">
        <v>21.0</v>
      </c>
      <c r="CS161" s="112">
        <v>84.0</v>
      </c>
      <c r="CT161" s="112">
        <v>154.0</v>
      </c>
      <c r="CU161" s="112">
        <v>224.0</v>
      </c>
      <c r="CV161" s="112">
        <v>294.0</v>
      </c>
      <c r="CW161" s="112">
        <v>364.0</v>
      </c>
      <c r="CX161" s="112" t="s">
        <v>112</v>
      </c>
      <c r="CY161" s="112">
        <v>6.0</v>
      </c>
      <c r="CZ161" s="112">
        <v>17.0</v>
      </c>
      <c r="DA161" s="112">
        <v>29.0</v>
      </c>
      <c r="DB161" s="112">
        <v>41.0</v>
      </c>
      <c r="DC161" s="112">
        <v>53.0</v>
      </c>
      <c r="DD161" s="112">
        <v>65.0</v>
      </c>
      <c r="DE161" s="112" t="s">
        <v>116</v>
      </c>
      <c r="DF161" s="112" t="s">
        <v>3735</v>
      </c>
      <c r="DG161" s="112" t="s">
        <v>3736</v>
      </c>
      <c r="DH161" s="112" t="s">
        <v>3737</v>
      </c>
      <c r="DI161" s="112" t="s">
        <v>3738</v>
      </c>
      <c r="DJ161" s="112" t="s">
        <v>3739</v>
      </c>
      <c r="DK161" s="112"/>
      <c r="DL161" s="113" t="s">
        <v>3740</v>
      </c>
      <c r="DM161" s="114" t="s">
        <v>3741</v>
      </c>
      <c r="DN161" s="114" t="s">
        <v>179</v>
      </c>
      <c r="DO161" s="114" t="s">
        <v>179</v>
      </c>
      <c r="DP161" s="114" t="s">
        <v>179</v>
      </c>
      <c r="DQ161" s="115" t="s">
        <v>3742</v>
      </c>
      <c r="DR161" s="116" t="s">
        <v>248</v>
      </c>
      <c r="DS161" s="116" t="s">
        <v>249</v>
      </c>
      <c r="DT161" s="116" t="s">
        <v>275</v>
      </c>
      <c r="DU161" s="116" t="s">
        <v>250</v>
      </c>
      <c r="DV161" s="116" t="s">
        <v>251</v>
      </c>
      <c r="DW161" s="116"/>
      <c r="DX161" s="116"/>
      <c r="DY161" s="117"/>
      <c r="DZ161" s="118"/>
      <c r="EA161" s="119" t="str">
        <f t="array" ref="EA161">if(ISBLANK(X161),,(XLOOKUP(X161,Classes!A:A,Classes!A:A,CONCAT("ERROR-Class: ",X161))))</f>
        <v>Scholar</v>
      </c>
      <c r="EB161" s="149" t="s">
        <v>493</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3743</v>
      </c>
      <c r="B162" s="69" t="s">
        <v>212</v>
      </c>
      <c r="C162" s="80" t="s">
        <v>3744</v>
      </c>
      <c r="D162" s="81" t="s">
        <v>3745</v>
      </c>
      <c r="E162" s="82"/>
      <c r="F162" s="82"/>
      <c r="G162" s="82"/>
      <c r="H162" s="82"/>
      <c r="I162" s="82"/>
      <c r="J162" s="83"/>
      <c r="K162" s="84"/>
      <c r="L162" s="121" t="s">
        <v>184</v>
      </c>
      <c r="M162" s="84"/>
      <c r="N162" s="121" t="s">
        <v>184</v>
      </c>
      <c r="O162" s="85"/>
      <c r="P162" s="84"/>
      <c r="Q162" s="142"/>
      <c r="R162" s="85"/>
      <c r="S162" s="85"/>
      <c r="T162" s="85"/>
      <c r="U162" s="85"/>
      <c r="V162" s="142" t="s">
        <v>184</v>
      </c>
      <c r="W162" s="87"/>
      <c r="X162" s="88" t="s">
        <v>3746</v>
      </c>
      <c r="Y162" s="89" t="s">
        <v>1462</v>
      </c>
      <c r="Z162" s="89" t="s">
        <v>766</v>
      </c>
      <c r="AA162" s="90"/>
      <c r="AB162" s="91" t="s">
        <v>3747</v>
      </c>
      <c r="AC162" s="92" t="s">
        <v>3748</v>
      </c>
      <c r="AD162" s="93" t="s">
        <v>3749</v>
      </c>
      <c r="AE162" s="92" t="s">
        <v>667</v>
      </c>
      <c r="AF162" s="92" t="s">
        <v>772</v>
      </c>
      <c r="AG162" s="92" t="s">
        <v>542</v>
      </c>
      <c r="AH162" s="92" t="s">
        <v>3750</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197</v>
      </c>
      <c r="BE162" s="101" t="s">
        <v>189</v>
      </c>
      <c r="BF162" s="102" t="s">
        <v>1380</v>
      </c>
      <c r="BG162" s="101" t="s">
        <v>504</v>
      </c>
      <c r="BH162" s="101" t="s">
        <v>399</v>
      </c>
      <c r="BI162" s="101" t="s">
        <v>3751</v>
      </c>
      <c r="BJ162" s="101" t="s">
        <v>194</v>
      </c>
      <c r="BK162" s="206"/>
      <c r="BL162" s="206"/>
      <c r="BM162" s="206"/>
      <c r="BN162" s="206"/>
      <c r="BO162" s="206"/>
      <c r="BP162" s="206"/>
      <c r="BQ162" s="83"/>
      <c r="BR162" s="104">
        <v>30.0</v>
      </c>
      <c r="BS162" s="104">
        <v>30.0</v>
      </c>
      <c r="BT162" s="104">
        <v>25.0</v>
      </c>
      <c r="BU162" s="104">
        <v>15.0</v>
      </c>
      <c r="BV162" s="105" t="s">
        <v>3752</v>
      </c>
      <c r="BW162" s="83"/>
      <c r="BX162" s="106" t="s">
        <v>373</v>
      </c>
      <c r="BY162" s="106" t="s">
        <v>201</v>
      </c>
      <c r="BZ162" s="106" t="s">
        <v>3753</v>
      </c>
      <c r="CA162" s="106" t="s">
        <v>179</v>
      </c>
      <c r="CB162" s="106" t="s">
        <v>3754</v>
      </c>
      <c r="CC162" s="106" t="s">
        <v>179</v>
      </c>
      <c r="CD162" s="147"/>
      <c r="CE162" s="123" t="s">
        <v>3755</v>
      </c>
      <c r="CF162" s="123" t="s">
        <v>3756</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3757</v>
      </c>
      <c r="DM162" s="114" t="s">
        <v>305</v>
      </c>
      <c r="DN162" s="114">
        <v>1.0</v>
      </c>
      <c r="DO162" s="114">
        <v>7.0</v>
      </c>
      <c r="DP162" s="114" t="s">
        <v>347</v>
      </c>
      <c r="DQ162" s="115" t="s">
        <v>3758</v>
      </c>
      <c r="DR162" s="148" t="s">
        <v>206</v>
      </c>
      <c r="DS162" s="148" t="s">
        <v>383</v>
      </c>
      <c r="DT162" s="148" t="s">
        <v>384</v>
      </c>
      <c r="DU162" s="148" t="s">
        <v>209</v>
      </c>
      <c r="DV162" s="148" t="s">
        <v>210</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3384</v>
      </c>
      <c r="B163" s="69" t="s">
        <v>386</v>
      </c>
      <c r="C163" s="80" t="s">
        <v>3759</v>
      </c>
      <c r="D163" s="81" t="s">
        <v>3760</v>
      </c>
      <c r="E163" s="82" t="s">
        <v>179</v>
      </c>
      <c r="F163" s="82" t="s">
        <v>3761</v>
      </c>
      <c r="G163" s="82" t="s">
        <v>3762</v>
      </c>
      <c r="H163" s="82" t="s">
        <v>3763</v>
      </c>
      <c r="I163" s="82" t="s">
        <v>3764</v>
      </c>
      <c r="J163" s="83"/>
      <c r="K163" s="84"/>
      <c r="L163" s="84"/>
      <c r="M163" s="84"/>
      <c r="N163" s="85" t="s">
        <v>184</v>
      </c>
      <c r="O163" s="85" t="s">
        <v>184</v>
      </c>
      <c r="P163" s="84"/>
      <c r="Q163" s="142" t="s">
        <v>184</v>
      </c>
      <c r="R163" s="85"/>
      <c r="S163" s="85"/>
      <c r="T163" s="85"/>
      <c r="U163" s="85"/>
      <c r="V163" s="142"/>
      <c r="W163" s="87"/>
      <c r="X163" s="88" t="s">
        <v>848</v>
      </c>
      <c r="Y163" s="89" t="s">
        <v>1032</v>
      </c>
      <c r="Z163" s="89" t="s">
        <v>850</v>
      </c>
      <c r="AA163" s="90"/>
      <c r="AB163" s="91" t="s">
        <v>1641</v>
      </c>
      <c r="AC163" s="92" t="s">
        <v>260</v>
      </c>
      <c r="AD163" s="93" t="s">
        <v>2349</v>
      </c>
      <c r="AE163" s="92" t="s">
        <v>667</v>
      </c>
      <c r="AF163" s="92" t="s">
        <v>604</v>
      </c>
      <c r="AG163" s="92" t="s">
        <v>443</v>
      </c>
      <c r="AH163" s="92" t="s">
        <v>231</v>
      </c>
      <c r="AI163" s="101">
        <v>3274.0</v>
      </c>
      <c r="AJ163" s="101">
        <v>356.0</v>
      </c>
      <c r="AK163" s="101">
        <v>350.0</v>
      </c>
      <c r="AL163" s="101">
        <v>271.0</v>
      </c>
      <c r="AM163" s="101">
        <v>266.0</v>
      </c>
      <c r="AN163" s="101">
        <v>117.0</v>
      </c>
      <c r="AO163" s="95"/>
      <c r="AP163" s="96" t="s">
        <v>1061</v>
      </c>
      <c r="AQ163" s="97" t="s">
        <v>641</v>
      </c>
      <c r="AR163" s="98" t="s">
        <v>3765</v>
      </c>
      <c r="AS163" s="97" t="s">
        <v>2596</v>
      </c>
      <c r="AT163" s="97" t="s">
        <v>325</v>
      </c>
      <c r="AU163" s="97" t="s">
        <v>1277</v>
      </c>
      <c r="AV163" s="97" t="s">
        <v>327</v>
      </c>
      <c r="AW163" s="101">
        <v>3274.0</v>
      </c>
      <c r="AX163" s="101">
        <v>516.0</v>
      </c>
      <c r="AY163" s="101">
        <v>239.0</v>
      </c>
      <c r="AZ163" s="101">
        <v>261.0</v>
      </c>
      <c r="BA163" s="101">
        <v>241.0</v>
      </c>
      <c r="BB163" s="101">
        <v>117.0</v>
      </c>
      <c r="BC163" s="99"/>
      <c r="BD163" s="100" t="s">
        <v>1575</v>
      </c>
      <c r="BE163" s="101" t="s">
        <v>2078</v>
      </c>
      <c r="BF163" s="102"/>
      <c r="BG163" s="101"/>
      <c r="BH163" s="101"/>
      <c r="BI163" s="101"/>
      <c r="BJ163" s="101"/>
      <c r="BK163" s="206"/>
      <c r="BL163" s="206"/>
      <c r="BM163" s="206"/>
      <c r="BN163" s="206"/>
      <c r="BO163" s="206"/>
      <c r="BP163" s="206"/>
      <c r="BQ163" s="83"/>
      <c r="BR163" s="104">
        <v>35.0</v>
      </c>
      <c r="BS163" s="104">
        <v>40.0</v>
      </c>
      <c r="BT163" s="104">
        <v>10.0</v>
      </c>
      <c r="BU163" s="104">
        <v>10.0</v>
      </c>
      <c r="BV163" s="105" t="s">
        <v>3766</v>
      </c>
      <c r="BW163" s="83"/>
      <c r="BX163" s="106" t="s">
        <v>373</v>
      </c>
      <c r="BY163" s="106" t="s">
        <v>201</v>
      </c>
      <c r="BZ163" s="106" t="s">
        <v>3767</v>
      </c>
      <c r="CA163" s="106" t="s">
        <v>3374</v>
      </c>
      <c r="CB163" s="106" t="s">
        <v>3768</v>
      </c>
      <c r="CC163" s="106" t="s">
        <v>2424</v>
      </c>
      <c r="CD163" s="122" t="s">
        <v>614</v>
      </c>
      <c r="CE163" s="123" t="s">
        <v>3769</v>
      </c>
      <c r="CF163" s="123" t="s">
        <v>3770</v>
      </c>
      <c r="CG163" s="109" t="s">
        <v>379</v>
      </c>
      <c r="CH163" s="109" t="s">
        <v>479</v>
      </c>
      <c r="CI163" s="109" t="s">
        <v>3771</v>
      </c>
      <c r="CJ163" s="83"/>
      <c r="CK163" s="111" t="s">
        <v>3772</v>
      </c>
      <c r="CL163" s="112" t="s">
        <v>337</v>
      </c>
      <c r="CM163" s="112" t="s">
        <v>338</v>
      </c>
      <c r="CN163" s="112" t="s">
        <v>339</v>
      </c>
      <c r="CO163" s="112" t="s">
        <v>282</v>
      </c>
      <c r="CP163" s="112" t="s">
        <v>1044</v>
      </c>
      <c r="CQ163" s="112"/>
      <c r="CR163" s="112">
        <v>9.0</v>
      </c>
      <c r="CS163" s="112">
        <v>27.0</v>
      </c>
      <c r="CT163" s="112">
        <v>47.0</v>
      </c>
      <c r="CU163" s="112">
        <v>67.0</v>
      </c>
      <c r="CV163" s="112">
        <v>87.0</v>
      </c>
      <c r="CW163" s="112">
        <v>107.0</v>
      </c>
      <c r="CX163" s="112" t="s">
        <v>113</v>
      </c>
      <c r="CY163" s="112">
        <v>9.0</v>
      </c>
      <c r="CZ163" s="112">
        <v>27.0</v>
      </c>
      <c r="DA163" s="112">
        <v>47.0</v>
      </c>
      <c r="DB163" s="112">
        <v>67.0</v>
      </c>
      <c r="DC163" s="112">
        <v>87.0</v>
      </c>
      <c r="DD163" s="112">
        <v>107.0</v>
      </c>
      <c r="DE163" s="112" t="s">
        <v>114</v>
      </c>
      <c r="DF163" s="112" t="s">
        <v>3773</v>
      </c>
      <c r="DG163" s="112" t="s">
        <v>3774</v>
      </c>
      <c r="DH163" s="112" t="s">
        <v>3775</v>
      </c>
      <c r="DI163" s="112" t="s">
        <v>3776</v>
      </c>
      <c r="DJ163" s="112" t="s">
        <v>3777</v>
      </c>
      <c r="DK163" s="112"/>
      <c r="DL163" s="113" t="s">
        <v>3778</v>
      </c>
      <c r="DM163" s="114" t="s">
        <v>569</v>
      </c>
      <c r="DN163" s="114">
        <v>5.0</v>
      </c>
      <c r="DO163" s="114">
        <v>2.0</v>
      </c>
      <c r="DP163" s="114" t="s">
        <v>347</v>
      </c>
      <c r="DQ163" s="115" t="s">
        <v>3779</v>
      </c>
      <c r="DR163" s="116" t="s">
        <v>206</v>
      </c>
      <c r="DS163" s="116" t="s">
        <v>383</v>
      </c>
      <c r="DT163" s="116" t="s">
        <v>208</v>
      </c>
      <c r="DU163" s="116" t="s">
        <v>209</v>
      </c>
      <c r="DV163" s="116" t="s">
        <v>210</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330</v>
      </c>
      <c r="B164" s="69" t="s">
        <v>386</v>
      </c>
      <c r="C164" s="80" t="s">
        <v>3780</v>
      </c>
      <c r="D164" s="81" t="s">
        <v>3781</v>
      </c>
      <c r="E164" s="82" t="s">
        <v>179</v>
      </c>
      <c r="F164" s="82" t="s">
        <v>3782</v>
      </c>
      <c r="G164" s="82" t="s">
        <v>3783</v>
      </c>
      <c r="H164" s="82" t="s">
        <v>3784</v>
      </c>
      <c r="I164" s="82" t="s">
        <v>3785</v>
      </c>
      <c r="J164" s="83"/>
      <c r="K164" s="84"/>
      <c r="L164" s="84"/>
      <c r="M164" s="85" t="s">
        <v>184</v>
      </c>
      <c r="N164" s="85" t="s">
        <v>184</v>
      </c>
      <c r="O164" s="84"/>
      <c r="P164" s="84"/>
      <c r="Q164" s="86"/>
      <c r="R164" s="84"/>
      <c r="S164" s="84"/>
      <c r="T164" s="85" t="s">
        <v>184</v>
      </c>
      <c r="U164" s="84"/>
      <c r="V164" s="86"/>
      <c r="W164" s="87"/>
      <c r="X164" s="88" t="s">
        <v>216</v>
      </c>
      <c r="Y164" s="89" t="s">
        <v>272</v>
      </c>
      <c r="Z164" s="89" t="s">
        <v>723</v>
      </c>
      <c r="AA164" s="90"/>
      <c r="AB164" s="91" t="s">
        <v>219</v>
      </c>
      <c r="AC164" s="92" t="s">
        <v>220</v>
      </c>
      <c r="AD164" s="93"/>
      <c r="AE164" s="92"/>
      <c r="AF164" s="92"/>
      <c r="AG164" s="92"/>
      <c r="AH164" s="92"/>
      <c r="AI164" s="101"/>
      <c r="AJ164" s="101"/>
      <c r="AK164" s="101"/>
      <c r="AL164" s="101"/>
      <c r="AM164" s="101"/>
      <c r="AN164" s="101"/>
      <c r="AO164" s="95"/>
      <c r="AP164" s="96" t="s">
        <v>471</v>
      </c>
      <c r="AQ164" s="97" t="s">
        <v>465</v>
      </c>
      <c r="AR164" s="98" t="s">
        <v>2638</v>
      </c>
      <c r="AS164" s="97" t="s">
        <v>3786</v>
      </c>
      <c r="AT164" s="97" t="s">
        <v>219</v>
      </c>
      <c r="AU164" s="97" t="s">
        <v>722</v>
      </c>
      <c r="AV164" s="97" t="s">
        <v>470</v>
      </c>
      <c r="AW164" s="94">
        <v>2931.0</v>
      </c>
      <c r="AX164" s="94">
        <v>277.0</v>
      </c>
      <c r="AY164" s="94">
        <v>398.0</v>
      </c>
      <c r="AZ164" s="94">
        <v>224.0</v>
      </c>
      <c r="BA164" s="94">
        <v>380.0</v>
      </c>
      <c r="BB164" s="94">
        <v>76.0</v>
      </c>
      <c r="BC164" s="99"/>
      <c r="BD164" s="100" t="s">
        <v>257</v>
      </c>
      <c r="BE164" s="101" t="s">
        <v>1734</v>
      </c>
      <c r="BF164" s="102" t="s">
        <v>258</v>
      </c>
      <c r="BG164" s="101" t="s">
        <v>609</v>
      </c>
      <c r="BH164" s="101" t="s">
        <v>224</v>
      </c>
      <c r="BI164" s="101" t="s">
        <v>217</v>
      </c>
      <c r="BJ164" s="101" t="s">
        <v>662</v>
      </c>
      <c r="BK164" s="103">
        <v>3072.0</v>
      </c>
      <c r="BL164" s="103">
        <v>277.0</v>
      </c>
      <c r="BM164" s="103">
        <v>430.0</v>
      </c>
      <c r="BN164" s="103">
        <v>241.0</v>
      </c>
      <c r="BO164" s="103">
        <v>371.0</v>
      </c>
      <c r="BP164" s="103">
        <v>76.0</v>
      </c>
      <c r="BQ164" s="83"/>
      <c r="BR164" s="104">
        <v>15.0</v>
      </c>
      <c r="BS164" s="104">
        <v>10.0</v>
      </c>
      <c r="BT164" s="104">
        <v>35.0</v>
      </c>
      <c r="BU164" s="104">
        <v>35.0</v>
      </c>
      <c r="BV164" s="105" t="s">
        <v>3787</v>
      </c>
      <c r="BW164" s="83"/>
      <c r="BX164" s="106" t="s">
        <v>233</v>
      </c>
      <c r="BY164" s="106" t="s">
        <v>2642</v>
      </c>
      <c r="BZ164" s="106" t="s">
        <v>3788</v>
      </c>
      <c r="CA164" s="106" t="s">
        <v>2106</v>
      </c>
      <c r="CB164" s="106" t="s">
        <v>1645</v>
      </c>
      <c r="CC164" s="106" t="s">
        <v>1240</v>
      </c>
      <c r="CD164" s="122" t="s">
        <v>2670</v>
      </c>
      <c r="CE164" s="123" t="s">
        <v>3789</v>
      </c>
      <c r="CF164" s="123" t="s">
        <v>3790</v>
      </c>
      <c r="CG164" s="109" t="s">
        <v>478</v>
      </c>
      <c r="CH164" s="109" t="s">
        <v>380</v>
      </c>
      <c r="CI164" s="110"/>
      <c r="CJ164" s="83"/>
      <c r="CK164" s="111" t="s">
        <v>3791</v>
      </c>
      <c r="CL164" s="112" t="s">
        <v>515</v>
      </c>
      <c r="CM164" s="112" t="s">
        <v>675</v>
      </c>
      <c r="CN164" s="112" t="s">
        <v>482</v>
      </c>
      <c r="CO164" s="112"/>
      <c r="CP164" s="112"/>
      <c r="CQ164" s="112"/>
      <c r="CR164" s="112">
        <v>34.0</v>
      </c>
      <c r="CS164" s="112">
        <v>135.0</v>
      </c>
      <c r="CT164" s="112">
        <v>247.0</v>
      </c>
      <c r="CU164" s="112">
        <v>359.0</v>
      </c>
      <c r="CV164" s="112">
        <v>471.0</v>
      </c>
      <c r="CW164" s="112">
        <v>583.0</v>
      </c>
      <c r="CX164" s="112" t="s">
        <v>112</v>
      </c>
      <c r="CY164" s="112">
        <v>5.0</v>
      </c>
      <c r="CZ164" s="112">
        <v>14.0</v>
      </c>
      <c r="DA164" s="112">
        <v>24.0</v>
      </c>
      <c r="DB164" s="112">
        <v>34.0</v>
      </c>
      <c r="DC164" s="112">
        <v>44.0</v>
      </c>
      <c r="DD164" s="112">
        <v>54.0</v>
      </c>
      <c r="DE164" s="112" t="s">
        <v>115</v>
      </c>
      <c r="DF164" s="112" t="s">
        <v>3792</v>
      </c>
      <c r="DG164" s="112" t="s">
        <v>3793</v>
      </c>
      <c r="DH164" s="112" t="s">
        <v>3794</v>
      </c>
      <c r="DI164" s="112" t="s">
        <v>3795</v>
      </c>
      <c r="DJ164" s="112" t="s">
        <v>3796</v>
      </c>
      <c r="DK164" s="112"/>
      <c r="DL164" s="113" t="s">
        <v>3797</v>
      </c>
      <c r="DM164" s="114" t="s">
        <v>2336</v>
      </c>
      <c r="DN164" s="114">
        <v>1.0</v>
      </c>
      <c r="DO164" s="114">
        <v>3.0</v>
      </c>
      <c r="DP164" s="114">
        <v>3.0</v>
      </c>
      <c r="DQ164" s="115" t="s">
        <v>3798</v>
      </c>
      <c r="DR164" s="124" t="s">
        <v>248</v>
      </c>
      <c r="DS164" s="124" t="s">
        <v>249</v>
      </c>
      <c r="DT164" s="124" t="s">
        <v>275</v>
      </c>
      <c r="DU164" s="124" t="s">
        <v>250</v>
      </c>
      <c r="DV164" s="124" t="s">
        <v>251</v>
      </c>
      <c r="DW164" s="124"/>
      <c r="DX164" s="124"/>
      <c r="DY164" s="117"/>
      <c r="DZ164" s="118"/>
      <c r="EA164" s="119" t="str">
        <f t="array" ref="EA164">if(ISBLANK(X164),,(XLOOKUP(X164,Classes!A:A,Classes!A:A,CONCAT("ERROR-Class: ",X164))))</f>
        <v>Sister</v>
      </c>
      <c r="EB164" s="149" t="s">
        <v>493</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3799</v>
      </c>
      <c r="B165" s="69" t="s">
        <v>212</v>
      </c>
      <c r="C165" s="80" t="s">
        <v>3800</v>
      </c>
      <c r="D165" s="81" t="s">
        <v>3801</v>
      </c>
      <c r="E165" s="82" t="s">
        <v>179</v>
      </c>
      <c r="F165" s="82" t="s">
        <v>179</v>
      </c>
      <c r="G165" s="82" t="s">
        <v>3802</v>
      </c>
      <c r="H165" s="82" t="s">
        <v>3803</v>
      </c>
      <c r="I165" s="82" t="s">
        <v>3804</v>
      </c>
      <c r="J165" s="83"/>
      <c r="K165" s="84"/>
      <c r="L165" s="84"/>
      <c r="M165" s="84"/>
      <c r="N165" s="85" t="s">
        <v>184</v>
      </c>
      <c r="O165" s="85" t="s">
        <v>184</v>
      </c>
      <c r="P165" s="84"/>
      <c r="Q165" s="142"/>
      <c r="R165" s="85"/>
      <c r="S165" s="85"/>
      <c r="T165" s="85"/>
      <c r="U165" s="85"/>
      <c r="V165" s="142" t="s">
        <v>184</v>
      </c>
      <c r="W165" s="87"/>
      <c r="X165" s="88" t="s">
        <v>185</v>
      </c>
      <c r="Y165" s="89" t="s">
        <v>440</v>
      </c>
      <c r="Z165" s="89" t="s">
        <v>971</v>
      </c>
      <c r="AA165" s="90"/>
      <c r="AB165" s="91" t="s">
        <v>3529</v>
      </c>
      <c r="AC165" s="92" t="s">
        <v>1032</v>
      </c>
      <c r="AD165" s="93" t="s">
        <v>3530</v>
      </c>
      <c r="AE165" s="92" t="s">
        <v>580</v>
      </c>
      <c r="AF165" s="92" t="s">
        <v>366</v>
      </c>
      <c r="AG165" s="143" t="s">
        <v>3805</v>
      </c>
      <c r="AH165" s="92" t="s">
        <v>320</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3806</v>
      </c>
      <c r="BE165" s="145" t="s">
        <v>3806</v>
      </c>
      <c r="BF165" s="102" t="s">
        <v>3805</v>
      </c>
      <c r="BG165" s="101" t="s">
        <v>195</v>
      </c>
      <c r="BH165" s="101" t="s">
        <v>194</v>
      </c>
      <c r="BI165" s="101" t="s">
        <v>974</v>
      </c>
      <c r="BJ165" s="101" t="s">
        <v>470</v>
      </c>
      <c r="BK165" s="165">
        <v>4741.0</v>
      </c>
      <c r="BL165" s="165">
        <v>520.0</v>
      </c>
      <c r="BM165" s="165">
        <v>212.0</v>
      </c>
      <c r="BN165" s="165">
        <v>351.0</v>
      </c>
      <c r="BO165" s="165">
        <v>177.0</v>
      </c>
      <c r="BP165" s="165">
        <v>105.0</v>
      </c>
      <c r="BQ165" s="83"/>
      <c r="BR165" s="104">
        <v>35.0</v>
      </c>
      <c r="BS165" s="104">
        <v>20.0</v>
      </c>
      <c r="BT165" s="104">
        <v>35.0</v>
      </c>
      <c r="BU165" s="104">
        <v>10.0</v>
      </c>
      <c r="BV165" s="105" t="s">
        <v>3807</v>
      </c>
      <c r="BW165" s="83"/>
      <c r="BX165" s="106" t="s">
        <v>373</v>
      </c>
      <c r="BY165" s="106" t="s">
        <v>201</v>
      </c>
      <c r="BZ165" s="106" t="s">
        <v>3808</v>
      </c>
      <c r="CA165" s="106" t="s">
        <v>179</v>
      </c>
      <c r="CB165" s="106" t="s">
        <v>3809</v>
      </c>
      <c r="CC165" s="106" t="s">
        <v>179</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3810</v>
      </c>
      <c r="DM165" s="114" t="s">
        <v>569</v>
      </c>
      <c r="DN165" s="114">
        <v>5.0</v>
      </c>
      <c r="DO165" s="114" t="s">
        <v>273</v>
      </c>
      <c r="DP165" s="114" t="s">
        <v>3541</v>
      </c>
      <c r="DQ165" s="115" t="s">
        <v>3811</v>
      </c>
      <c r="DR165" s="116" t="s">
        <v>206</v>
      </c>
      <c r="DS165" s="116" t="s">
        <v>207</v>
      </c>
      <c r="DT165" s="116" t="s">
        <v>208</v>
      </c>
      <c r="DU165" s="116" t="s">
        <v>209</v>
      </c>
      <c r="DV165" s="116" t="s">
        <v>210</v>
      </c>
      <c r="DW165" s="139" t="s">
        <v>3812</v>
      </c>
      <c r="DX165" s="139" t="s">
        <v>3813</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3814</v>
      </c>
      <c r="B166" s="69" t="s">
        <v>212</v>
      </c>
      <c r="C166" s="80" t="s">
        <v>3815</v>
      </c>
      <c r="D166" s="81" t="s">
        <v>3816</v>
      </c>
      <c r="E166" s="82" t="s">
        <v>179</v>
      </c>
      <c r="F166" s="82" t="s">
        <v>179</v>
      </c>
      <c r="G166" s="82"/>
      <c r="H166" s="82"/>
      <c r="I166" s="82"/>
      <c r="J166" s="83"/>
      <c r="K166" s="84"/>
      <c r="L166" s="84"/>
      <c r="M166" s="84"/>
      <c r="N166" s="85"/>
      <c r="O166" s="85"/>
      <c r="P166" s="84"/>
      <c r="Q166" s="142"/>
      <c r="R166" s="85" t="s">
        <v>184</v>
      </c>
      <c r="S166" s="85"/>
      <c r="T166" s="85"/>
      <c r="U166" s="85" t="s">
        <v>184</v>
      </c>
      <c r="V166" s="142"/>
      <c r="W166" s="87"/>
      <c r="X166" s="88" t="s">
        <v>3817</v>
      </c>
      <c r="Y166" s="89" t="s">
        <v>599</v>
      </c>
      <c r="Z166" s="89" t="s">
        <v>3818</v>
      </c>
      <c r="AA166" s="90"/>
      <c r="AB166" s="91" t="s">
        <v>407</v>
      </c>
      <c r="AC166" s="92" t="s">
        <v>1917</v>
      </c>
      <c r="AD166" s="93" t="s">
        <v>1089</v>
      </c>
      <c r="AE166" s="92" t="s">
        <v>198</v>
      </c>
      <c r="AF166" s="92" t="s">
        <v>438</v>
      </c>
      <c r="AG166" s="143" t="s">
        <v>2076</v>
      </c>
      <c r="AH166" s="92" t="s">
        <v>399</v>
      </c>
      <c r="AI166" s="101"/>
      <c r="AJ166" s="101"/>
      <c r="AK166" s="101"/>
      <c r="AL166" s="101"/>
      <c r="AM166" s="101"/>
      <c r="AN166" s="101"/>
      <c r="AO166" s="95"/>
      <c r="AP166" s="96" t="s">
        <v>2058</v>
      </c>
      <c r="AQ166" s="97" t="s">
        <v>3819</v>
      </c>
      <c r="AR166" s="98" t="s">
        <v>3820</v>
      </c>
      <c r="AS166" s="97" t="s">
        <v>976</v>
      </c>
      <c r="AT166" s="97" t="s">
        <v>265</v>
      </c>
      <c r="AU166" s="97" t="s">
        <v>3821</v>
      </c>
      <c r="AV166" s="97" t="s">
        <v>231</v>
      </c>
      <c r="AW166" s="94"/>
      <c r="AX166" s="94"/>
      <c r="AY166" s="94"/>
      <c r="AZ166" s="94"/>
      <c r="BA166" s="94"/>
      <c r="BB166" s="94"/>
      <c r="BC166" s="99"/>
      <c r="BD166" s="100" t="s">
        <v>606</v>
      </c>
      <c r="BE166" s="145" t="s">
        <v>2056</v>
      </c>
      <c r="BF166" s="102"/>
      <c r="BG166" s="101"/>
      <c r="BH166" s="101"/>
      <c r="BI166" s="101"/>
      <c r="BJ166" s="101"/>
      <c r="BK166" s="165"/>
      <c r="BL166" s="165"/>
      <c r="BM166" s="165"/>
      <c r="BN166" s="165"/>
      <c r="BO166" s="165"/>
      <c r="BP166" s="165"/>
      <c r="BQ166" s="83"/>
      <c r="BR166" s="104">
        <v>20.0</v>
      </c>
      <c r="BS166" s="104">
        <v>40.0</v>
      </c>
      <c r="BT166" s="104">
        <v>15.0</v>
      </c>
      <c r="BU166" s="104">
        <v>25.0</v>
      </c>
      <c r="BV166" s="105" t="s">
        <v>3822</v>
      </c>
      <c r="BW166" s="83"/>
      <c r="BX166" s="106" t="s">
        <v>373</v>
      </c>
      <c r="BY166" s="106" t="s">
        <v>3823</v>
      </c>
      <c r="BZ166" s="106" t="s">
        <v>3824</v>
      </c>
      <c r="CA166" s="106" t="s">
        <v>2894</v>
      </c>
      <c r="CB166" s="106" t="s">
        <v>3825</v>
      </c>
      <c r="CC166" s="106" t="s">
        <v>1363</v>
      </c>
      <c r="CD166" s="147"/>
      <c r="CE166" s="123"/>
      <c r="CF166" s="123"/>
      <c r="CG166" s="109"/>
      <c r="CH166" s="109"/>
      <c r="CI166" s="109"/>
      <c r="CJ166" s="83"/>
      <c r="CK166" s="111" t="s">
        <v>3826</v>
      </c>
      <c r="CL166" s="112" t="s">
        <v>337</v>
      </c>
      <c r="CM166" s="112" t="s">
        <v>453</v>
      </c>
      <c r="CN166" s="112" t="s">
        <v>598</v>
      </c>
      <c r="CO166" s="112" t="s">
        <v>1044</v>
      </c>
      <c r="CP166" s="112"/>
      <c r="CQ166" s="112"/>
      <c r="CR166" s="112">
        <v>9.0</v>
      </c>
      <c r="CS166" s="112">
        <v>27.0</v>
      </c>
      <c r="CT166" s="112">
        <v>47.0</v>
      </c>
      <c r="CU166" s="112">
        <v>67.0</v>
      </c>
      <c r="CV166" s="112">
        <v>87.0</v>
      </c>
      <c r="CW166" s="112">
        <v>107.0</v>
      </c>
      <c r="CX166" s="112" t="s">
        <v>113</v>
      </c>
      <c r="CY166" s="112">
        <v>4.0</v>
      </c>
      <c r="CZ166" s="112">
        <v>11.0</v>
      </c>
      <c r="DA166" s="112">
        <v>19.0</v>
      </c>
      <c r="DB166" s="112">
        <v>27.0</v>
      </c>
      <c r="DC166" s="112">
        <v>35.0</v>
      </c>
      <c r="DD166" s="112">
        <v>43.0</v>
      </c>
      <c r="DE166" s="112" t="s">
        <v>117</v>
      </c>
      <c r="DF166" s="112" t="s">
        <v>3827</v>
      </c>
      <c r="DG166" s="112" t="s">
        <v>3828</v>
      </c>
      <c r="DH166" s="112" t="s">
        <v>3829</v>
      </c>
      <c r="DI166" s="112" t="s">
        <v>3830</v>
      </c>
      <c r="DJ166" s="112" t="s">
        <v>3831</v>
      </c>
      <c r="DK166" s="112"/>
      <c r="DL166" s="113" t="s">
        <v>3832</v>
      </c>
      <c r="DM166" s="114" t="s">
        <v>569</v>
      </c>
      <c r="DN166" s="114">
        <v>6.0</v>
      </c>
      <c r="DO166" s="114">
        <v>5.0</v>
      </c>
      <c r="DP166" s="114" t="s">
        <v>2963</v>
      </c>
      <c r="DQ166" s="115" t="s">
        <v>3833</v>
      </c>
      <c r="DR166" s="124" t="s">
        <v>206</v>
      </c>
      <c r="DS166" s="124" t="s">
        <v>384</v>
      </c>
      <c r="DT166" s="124" t="s">
        <v>453</v>
      </c>
      <c r="DU166" s="148" t="s">
        <v>423</v>
      </c>
      <c r="DV166" s="148" t="s">
        <v>424</v>
      </c>
      <c r="DW166" s="124" t="s">
        <v>3834</v>
      </c>
      <c r="DX166" s="148" t="s">
        <v>3835</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3836</v>
      </c>
      <c r="B167" s="69" t="s">
        <v>212</v>
      </c>
      <c r="C167" s="80" t="s">
        <v>3837</v>
      </c>
      <c r="D167" s="81" t="s">
        <v>3838</v>
      </c>
      <c r="E167" s="82"/>
      <c r="F167" s="82"/>
      <c r="G167" s="82"/>
      <c r="H167" s="82"/>
      <c r="I167" s="82"/>
      <c r="J167" s="83"/>
      <c r="K167" s="121" t="s">
        <v>184</v>
      </c>
      <c r="L167" s="84"/>
      <c r="M167" s="84"/>
      <c r="N167" s="85"/>
      <c r="O167" s="85"/>
      <c r="P167" s="84"/>
      <c r="Q167" s="142"/>
      <c r="R167" s="85"/>
      <c r="S167" s="85"/>
      <c r="T167" s="85" t="s">
        <v>184</v>
      </c>
      <c r="U167" s="85" t="s">
        <v>184</v>
      </c>
      <c r="V167" s="142"/>
      <c r="W167" s="87"/>
      <c r="X167" s="88" t="s">
        <v>393</v>
      </c>
      <c r="Y167" s="89" t="s">
        <v>1692</v>
      </c>
      <c r="Z167" s="89" t="s">
        <v>395</v>
      </c>
      <c r="AA167" s="90"/>
      <c r="AB167" s="91" t="s">
        <v>3839</v>
      </c>
      <c r="AC167" s="92" t="s">
        <v>1462</v>
      </c>
      <c r="AD167" s="93" t="s">
        <v>3840</v>
      </c>
      <c r="AE167" s="92" t="s">
        <v>443</v>
      </c>
      <c r="AF167" s="92" t="s">
        <v>399</v>
      </c>
      <c r="AG167" s="143" t="s">
        <v>1382</v>
      </c>
      <c r="AH167" s="92" t="s">
        <v>196</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3841</v>
      </c>
      <c r="BE167" s="145" t="s">
        <v>3842</v>
      </c>
      <c r="BF167" s="102" t="s">
        <v>3843</v>
      </c>
      <c r="BG167" s="101" t="s">
        <v>2596</v>
      </c>
      <c r="BH167" s="101" t="s">
        <v>295</v>
      </c>
      <c r="BI167" s="101" t="s">
        <v>3844</v>
      </c>
      <c r="BJ167" s="101" t="s">
        <v>327</v>
      </c>
      <c r="BK167" s="165"/>
      <c r="BL167" s="165"/>
      <c r="BM167" s="165"/>
      <c r="BN167" s="165"/>
      <c r="BO167" s="165"/>
      <c r="BP167" s="165"/>
      <c r="BQ167" s="83"/>
      <c r="BR167" s="104">
        <v>15.0</v>
      </c>
      <c r="BS167" s="104">
        <v>35.0</v>
      </c>
      <c r="BT167" s="104">
        <v>25.0</v>
      </c>
      <c r="BU167" s="104">
        <v>25.0</v>
      </c>
      <c r="BV167" s="105" t="s">
        <v>3845</v>
      </c>
      <c r="BW167" s="83"/>
      <c r="BX167" s="106" t="s">
        <v>373</v>
      </c>
      <c r="BY167" s="106" t="s">
        <v>201</v>
      </c>
      <c r="BZ167" s="106" t="s">
        <v>3846</v>
      </c>
      <c r="CA167" s="106" t="s">
        <v>332</v>
      </c>
      <c r="CB167" s="106" t="s">
        <v>3847</v>
      </c>
      <c r="CC167" s="106" t="s">
        <v>1587</v>
      </c>
      <c r="CD167" s="122" t="s">
        <v>748</v>
      </c>
      <c r="CE167" s="123" t="s">
        <v>3848</v>
      </c>
      <c r="CF167" s="123" t="s">
        <v>3849</v>
      </c>
      <c r="CG167" s="109" t="s">
        <v>1697</v>
      </c>
      <c r="CH167" s="109" t="s">
        <v>303</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3850</v>
      </c>
      <c r="DM167" s="114" t="s">
        <v>525</v>
      </c>
      <c r="DN167" s="114">
        <v>5.0</v>
      </c>
      <c r="DO167" s="114">
        <v>1.0</v>
      </c>
      <c r="DP167" s="114" t="s">
        <v>347</v>
      </c>
      <c r="DQ167" s="115" t="s">
        <v>3851</v>
      </c>
      <c r="DR167" s="116" t="s">
        <v>206</v>
      </c>
      <c r="DS167" s="116" t="s">
        <v>383</v>
      </c>
      <c r="DT167" s="116" t="s">
        <v>384</v>
      </c>
      <c r="DU167" s="116" t="s">
        <v>209</v>
      </c>
      <c r="DV167" s="116" t="s">
        <v>210</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3090</v>
      </c>
      <c r="B168" s="345" t="s">
        <v>212</v>
      </c>
      <c r="C168" s="346" t="s">
        <v>3852</v>
      </c>
      <c r="D168" s="347" t="s">
        <v>3853</v>
      </c>
      <c r="E168" s="348"/>
      <c r="F168" s="348"/>
      <c r="G168" s="349"/>
      <c r="H168" s="349"/>
      <c r="I168" s="349"/>
      <c r="J168" s="350"/>
      <c r="K168" s="85"/>
      <c r="L168" s="84"/>
      <c r="M168" s="85"/>
      <c r="N168" s="85"/>
      <c r="O168" s="84"/>
      <c r="P168" s="121"/>
      <c r="Q168" s="128" t="s">
        <v>184</v>
      </c>
      <c r="R168" s="121" t="s">
        <v>184</v>
      </c>
      <c r="S168" s="84"/>
      <c r="T168" s="121" t="s">
        <v>184</v>
      </c>
      <c r="U168" s="84"/>
      <c r="V168" s="86"/>
      <c r="W168" s="351"/>
      <c r="X168" s="352" t="s">
        <v>438</v>
      </c>
      <c r="Y168" s="353" t="s">
        <v>1090</v>
      </c>
      <c r="Z168" s="354" t="s">
        <v>3854</v>
      </c>
      <c r="AA168" s="355"/>
      <c r="AB168" s="356" t="s">
        <v>3855</v>
      </c>
      <c r="AC168" s="357" t="s">
        <v>1091</v>
      </c>
      <c r="AD168" s="358" t="s">
        <v>3856</v>
      </c>
      <c r="AE168" s="357" t="s">
        <v>607</v>
      </c>
      <c r="AF168" s="357" t="s">
        <v>438</v>
      </c>
      <c r="AG168" s="357" t="s">
        <v>3857</v>
      </c>
      <c r="AH168" s="357" t="s">
        <v>898</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3858</v>
      </c>
      <c r="BE168" s="364" t="s">
        <v>1274</v>
      </c>
      <c r="BF168" s="365" t="s">
        <v>3859</v>
      </c>
      <c r="BG168" s="366" t="s">
        <v>1576</v>
      </c>
      <c r="BH168" s="364" t="s">
        <v>231</v>
      </c>
      <c r="BI168" s="366" t="s">
        <v>1248</v>
      </c>
      <c r="BJ168" s="364" t="s">
        <v>1578</v>
      </c>
      <c r="BK168" s="359"/>
      <c r="BL168" s="359"/>
      <c r="BM168" s="359"/>
      <c r="BN168" s="359"/>
      <c r="BO168" s="359"/>
      <c r="BP168" s="359"/>
      <c r="BQ168" s="350"/>
      <c r="BR168" s="367">
        <v>15.0</v>
      </c>
      <c r="BS168" s="367">
        <v>35.0</v>
      </c>
      <c r="BT168" s="367">
        <v>30.0</v>
      </c>
      <c r="BU168" s="367">
        <v>20.0</v>
      </c>
      <c r="BV168" s="368" t="s">
        <v>3860</v>
      </c>
      <c r="BW168" s="350"/>
      <c r="BX168" s="369" t="s">
        <v>373</v>
      </c>
      <c r="BY168" s="369" t="s">
        <v>201</v>
      </c>
      <c r="BZ168" s="369" t="s">
        <v>3861</v>
      </c>
      <c r="CA168" s="369" t="s">
        <v>2538</v>
      </c>
      <c r="CB168" s="369" t="s">
        <v>3862</v>
      </c>
      <c r="CC168" s="369" t="s">
        <v>3075</v>
      </c>
      <c r="CD168" s="361"/>
      <c r="CE168" s="357" t="s">
        <v>3863</v>
      </c>
      <c r="CF168" s="357" t="s">
        <v>3864</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3865</v>
      </c>
      <c r="DM168" s="375" t="s">
        <v>525</v>
      </c>
      <c r="DN168" s="375">
        <v>3.0</v>
      </c>
      <c r="DO168" s="375">
        <v>3.0</v>
      </c>
      <c r="DP168" s="375" t="s">
        <v>347</v>
      </c>
      <c r="DQ168" s="375" t="s">
        <v>3866</v>
      </c>
      <c r="DR168" s="376" t="s">
        <v>206</v>
      </c>
      <c r="DS168" s="376" t="s">
        <v>384</v>
      </c>
      <c r="DT168" s="376" t="s">
        <v>453</v>
      </c>
      <c r="DU168" s="376" t="s">
        <v>423</v>
      </c>
      <c r="DV168" s="376" t="s">
        <v>424</v>
      </c>
      <c r="DW168" s="377"/>
      <c r="DX168" s="377"/>
      <c r="DY168" s="377"/>
      <c r="DZ168" s="37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Evil Cleave</v>
      </c>
      <c r="ED168" s="120" t="str">
        <f t="array" ref="ED168">if(ISBLANK(AB168),,(XLOOKUP(AB168,Classes!A:A,Classes!A:A,CONCAT("ERROR-Class: ",AB168))))</f>
        <v>ERROR-Class: Evil Vessel</v>
      </c>
      <c r="EE168" s="120" t="str">
        <f t="array" ref="EE168">if(ISBLANK(AC168),,XLOOKUP(AC168,Skills!A:A,Skills!A:A,CONCAT("ERROR-Skill: ",AC168)))</f>
        <v>Smoke</v>
      </c>
      <c r="EF168" s="120" t="str">
        <f t="array" ref="EF168">if(ISBLANK(AD168),,(XLOOKUP(AD168,Classes!A:A,Classes!A:A,CONCAT("ERROR-Class: ",AD168))))</f>
        <v>ERROR-Class: Evil Punisher</v>
      </c>
      <c r="EG168" s="120" t="str">
        <f t="array" ref="EG168">if(ISBLANK(AE168),,XLOOKUP(AE168,Skills!A:A,Skills!A:A,CONCAT("ERROR-Skill: ",AE168)))</f>
        <v>Skill Command</v>
      </c>
      <c r="EH168" s="120" t="str">
        <f t="array" ref="EH168">if(ISBLANK(AG168),,XLOOKUP(AG168,Skills!A:A,Skills!A:A,CONCAT("ERROR-Skill: ",AG168)))</f>
        <v>Evilbreak Law</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Seed of Hope</v>
      </c>
      <c r="EO168" s="120" t="str">
        <f t="array" ref="EO168">if(ISBLANK(BE168),,XLOOKUP(BE168,Skills!A:A,Skills!A:A,CONCAT("ERROR-Skill: ",BE168)))</f>
        <v>Snare</v>
      </c>
      <c r="EP168" s="120" t="str">
        <f t="array" ref="EP168">if(ISBLANK(BF168),,(XLOOKUP(BF168,Classes!A:A,Classes!A:A,CONCAT("ERROR-Class: ",BF168))))</f>
        <v>ERROR-Class: Bloom of Hope</v>
      </c>
      <c r="EQ168" s="120" t="str">
        <f t="array" ref="EQ168">if(ISBLANK(BG168),,XLOOKUP(BG168,Skills!A:A,Skills!A:A,CONCAT("ERROR-Skill: ",BG168)))</f>
        <v>Sly Stride</v>
      </c>
      <c r="ER168" s="120" t="str">
        <f t="array" ref="ER168">if(ISBLANK(BJ168),,XLOOKUP(BI168,Skills!A:A,Skills!A:A,CONCAT("ERROR-Skill: ",BI168)))</f>
        <v>Calamity</v>
      </c>
    </row>
    <row r="169">
      <c r="A169" s="379" t="s">
        <v>2538</v>
      </c>
      <c r="B169" s="380" t="s">
        <v>212</v>
      </c>
      <c r="C169" s="381" t="s">
        <v>3867</v>
      </c>
      <c r="D169" s="348" t="s">
        <v>3868</v>
      </c>
      <c r="E169" s="348" t="s">
        <v>179</v>
      </c>
      <c r="F169" s="348" t="s">
        <v>179</v>
      </c>
      <c r="G169" s="349"/>
      <c r="H169" s="349"/>
      <c r="I169" s="349"/>
      <c r="J169" s="382"/>
      <c r="K169" s="85"/>
      <c r="L169" s="84"/>
      <c r="M169" s="85" t="s">
        <v>184</v>
      </c>
      <c r="N169" s="85"/>
      <c r="O169" s="84"/>
      <c r="P169" s="121" t="s">
        <v>184</v>
      </c>
      <c r="Q169" s="86"/>
      <c r="R169" s="121" t="s">
        <v>184</v>
      </c>
      <c r="S169" s="84"/>
      <c r="T169" s="84"/>
      <c r="U169" s="84"/>
      <c r="V169" s="86"/>
      <c r="W169" s="351"/>
      <c r="X169" s="383" t="s">
        <v>438</v>
      </c>
      <c r="Y169" s="384" t="s">
        <v>1090</v>
      </c>
      <c r="Z169" s="385" t="s">
        <v>667</v>
      </c>
      <c r="AA169" s="386"/>
      <c r="AB169" s="387" t="s">
        <v>3869</v>
      </c>
      <c r="AC169" s="388" t="s">
        <v>3870</v>
      </c>
      <c r="AD169" s="389" t="s">
        <v>3871</v>
      </c>
      <c r="AE169" s="388" t="s">
        <v>3166</v>
      </c>
      <c r="AF169" s="388" t="s">
        <v>438</v>
      </c>
      <c r="AG169" s="388" t="s">
        <v>3872</v>
      </c>
      <c r="AH169" s="388" t="s">
        <v>1578</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606</v>
      </c>
      <c r="BE169" s="359" t="s">
        <v>599</v>
      </c>
      <c r="BF169" s="365" t="s">
        <v>2095</v>
      </c>
      <c r="BG169" s="393" t="s">
        <v>404</v>
      </c>
      <c r="BH169" s="359" t="s">
        <v>231</v>
      </c>
      <c r="BI169" s="393" t="s">
        <v>2285</v>
      </c>
      <c r="BJ169" s="359" t="s">
        <v>265</v>
      </c>
      <c r="BK169" s="359">
        <v>3734.0</v>
      </c>
      <c r="BL169" s="359">
        <v>516.0</v>
      </c>
      <c r="BM169" s="359">
        <v>218.0</v>
      </c>
      <c r="BN169" s="359">
        <v>293.0</v>
      </c>
      <c r="BO169" s="359">
        <v>279.0</v>
      </c>
      <c r="BP169" s="359">
        <v>204.0</v>
      </c>
      <c r="BQ169" s="382"/>
      <c r="BR169" s="394">
        <v>30.0</v>
      </c>
      <c r="BS169" s="394">
        <v>25.0</v>
      </c>
      <c r="BT169" s="394">
        <v>30.0</v>
      </c>
      <c r="BU169" s="394">
        <v>15.0</v>
      </c>
      <c r="BV169" s="395" t="s">
        <v>3873</v>
      </c>
      <c r="BW169" s="382"/>
      <c r="BX169" s="396" t="s">
        <v>373</v>
      </c>
      <c r="BY169" s="396" t="s">
        <v>201</v>
      </c>
      <c r="BZ169" s="396" t="s">
        <v>3874</v>
      </c>
      <c r="CA169" s="396" t="s">
        <v>1712</v>
      </c>
      <c r="CB169" s="396" t="s">
        <v>3875</v>
      </c>
      <c r="CC169" s="396" t="s">
        <v>2527</v>
      </c>
      <c r="CD169" s="361"/>
      <c r="CE169" s="388" t="s">
        <v>3876</v>
      </c>
      <c r="CF169" s="388" t="s">
        <v>3877</v>
      </c>
      <c r="CG169" s="361"/>
      <c r="CH169" s="361"/>
      <c r="CI169" s="370"/>
      <c r="CJ169" s="382"/>
      <c r="CK169" s="111" t="s">
        <v>3878</v>
      </c>
      <c r="CL169" s="112" t="s">
        <v>560</v>
      </c>
      <c r="CM169" s="112" t="s">
        <v>561</v>
      </c>
      <c r="CN169" s="112" t="s">
        <v>598</v>
      </c>
      <c r="CO169" s="112" t="s">
        <v>1044</v>
      </c>
      <c r="CP169" s="361"/>
      <c r="CQ169" s="361"/>
      <c r="CR169" s="112">
        <v>25.0</v>
      </c>
      <c r="CS169" s="112">
        <v>101.0</v>
      </c>
      <c r="CT169" s="112">
        <v>185.0</v>
      </c>
      <c r="CU169" s="112">
        <v>269.0</v>
      </c>
      <c r="CV169" s="112">
        <v>353.0</v>
      </c>
      <c r="CW169" s="112">
        <v>437.0</v>
      </c>
      <c r="CX169" s="371" t="s">
        <v>112</v>
      </c>
      <c r="CY169" s="112">
        <v>5.0</v>
      </c>
      <c r="CZ169" s="112">
        <v>15.0</v>
      </c>
      <c r="DA169" s="112">
        <v>26.0</v>
      </c>
      <c r="DB169" s="112">
        <v>37.0</v>
      </c>
      <c r="DC169" s="112">
        <v>48.0</v>
      </c>
      <c r="DD169" s="112">
        <v>59.0</v>
      </c>
      <c r="DE169" s="112" t="s">
        <v>116</v>
      </c>
      <c r="DF169" s="372" t="s">
        <v>3879</v>
      </c>
      <c r="DG169" s="372" t="s">
        <v>3880</v>
      </c>
      <c r="DH169" s="372" t="s">
        <v>3881</v>
      </c>
      <c r="DI169" s="372" t="s">
        <v>3882</v>
      </c>
      <c r="DJ169" s="372" t="s">
        <v>3883</v>
      </c>
      <c r="DK169" s="373"/>
      <c r="DL169" s="397" t="s">
        <v>3884</v>
      </c>
      <c r="DM169" s="398" t="s">
        <v>525</v>
      </c>
      <c r="DN169" s="398">
        <v>5.0</v>
      </c>
      <c r="DO169" s="398">
        <v>6.0</v>
      </c>
      <c r="DP169" s="398" t="s">
        <v>127</v>
      </c>
      <c r="DQ169" s="398" t="s">
        <v>3885</v>
      </c>
      <c r="DR169" s="399" t="s">
        <v>206</v>
      </c>
      <c r="DS169" s="399" t="s">
        <v>384</v>
      </c>
      <c r="DT169" s="399" t="s">
        <v>453</v>
      </c>
      <c r="DU169" s="399" t="s">
        <v>423</v>
      </c>
      <c r="DV169" s="399" t="s">
        <v>424</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1254</v>
      </c>
      <c r="B170" s="69" t="s">
        <v>212</v>
      </c>
      <c r="C170" s="80" t="s">
        <v>3886</v>
      </c>
      <c r="D170" s="81" t="s">
        <v>3887</v>
      </c>
      <c r="E170" s="82" t="s">
        <v>179</v>
      </c>
      <c r="F170" s="82" t="s">
        <v>179</v>
      </c>
      <c r="G170" s="82" t="s">
        <v>992</v>
      </c>
      <c r="H170" s="82" t="s">
        <v>993</v>
      </c>
      <c r="I170" s="82" t="s">
        <v>994</v>
      </c>
      <c r="J170" s="83"/>
      <c r="K170" s="85" t="s">
        <v>184</v>
      </c>
      <c r="L170" s="84"/>
      <c r="M170" s="85" t="s">
        <v>184</v>
      </c>
      <c r="N170" s="85" t="s">
        <v>184</v>
      </c>
      <c r="O170" s="84"/>
      <c r="P170" s="84"/>
      <c r="Q170" s="86"/>
      <c r="R170" s="84"/>
      <c r="S170" s="84"/>
      <c r="T170" s="84"/>
      <c r="U170" s="84"/>
      <c r="V170" s="86"/>
      <c r="W170" s="87"/>
      <c r="X170" s="88" t="s">
        <v>216</v>
      </c>
      <c r="Y170" s="89" t="s">
        <v>272</v>
      </c>
      <c r="Z170" s="89" t="s">
        <v>398</v>
      </c>
      <c r="AA170" s="90"/>
      <c r="AB170" s="91" t="s">
        <v>219</v>
      </c>
      <c r="AC170" s="92" t="s">
        <v>609</v>
      </c>
      <c r="AD170" s="93"/>
      <c r="AE170" s="92"/>
      <c r="AF170" s="92"/>
      <c r="AG170" s="92"/>
      <c r="AH170" s="92"/>
      <c r="AI170" s="101"/>
      <c r="AJ170" s="101"/>
      <c r="AK170" s="101"/>
      <c r="AL170" s="101"/>
      <c r="AM170" s="101"/>
      <c r="AN170" s="101"/>
      <c r="AO170" s="95"/>
      <c r="AP170" s="96" t="s">
        <v>3888</v>
      </c>
      <c r="AQ170" s="97" t="s">
        <v>465</v>
      </c>
      <c r="AR170" s="98" t="s">
        <v>3889</v>
      </c>
      <c r="AS170" s="97" t="s">
        <v>3890</v>
      </c>
      <c r="AT170" s="97" t="s">
        <v>3888</v>
      </c>
      <c r="AU170" s="144" t="s">
        <v>3440</v>
      </c>
      <c r="AV170" s="97" t="s">
        <v>219</v>
      </c>
      <c r="AW170" s="94">
        <v>3088.0</v>
      </c>
      <c r="AX170" s="94">
        <v>305.0</v>
      </c>
      <c r="AY170" s="94">
        <v>407.0</v>
      </c>
      <c r="AZ170" s="94">
        <v>243.0</v>
      </c>
      <c r="BA170" s="94">
        <v>380.0</v>
      </c>
      <c r="BB170" s="94">
        <v>94.0</v>
      </c>
      <c r="BC170" s="99"/>
      <c r="BD170" s="100" t="s">
        <v>1641</v>
      </c>
      <c r="BE170" s="101" t="s">
        <v>220</v>
      </c>
      <c r="BF170" s="102" t="s">
        <v>2349</v>
      </c>
      <c r="BG170" s="101" t="s">
        <v>226</v>
      </c>
      <c r="BH170" s="101" t="s">
        <v>604</v>
      </c>
      <c r="BI170" s="101" t="s">
        <v>263</v>
      </c>
      <c r="BJ170" s="101" t="s">
        <v>2097</v>
      </c>
      <c r="BK170" s="103">
        <v>3354.0</v>
      </c>
      <c r="BL170" s="103">
        <v>280.0</v>
      </c>
      <c r="BM170" s="103">
        <v>442.0</v>
      </c>
      <c r="BN170" s="103">
        <v>282.0</v>
      </c>
      <c r="BO170" s="103">
        <v>326.0</v>
      </c>
      <c r="BP170" s="103">
        <v>123.0</v>
      </c>
      <c r="BQ170" s="83"/>
      <c r="BR170" s="104">
        <v>10.0</v>
      </c>
      <c r="BS170" s="104">
        <v>10.0</v>
      </c>
      <c r="BT170" s="104">
        <v>40.0</v>
      </c>
      <c r="BU170" s="104">
        <v>40.0</v>
      </c>
      <c r="BV170" s="105" t="s">
        <v>3891</v>
      </c>
      <c r="BW170" s="83"/>
      <c r="BX170" s="106" t="s">
        <v>373</v>
      </c>
      <c r="BY170" s="106" t="s">
        <v>3892</v>
      </c>
      <c r="BZ170" s="106" t="s">
        <v>3893</v>
      </c>
      <c r="CA170" s="106" t="s">
        <v>1657</v>
      </c>
      <c r="CB170" s="106" t="s">
        <v>3894</v>
      </c>
      <c r="CC170" s="106" t="s">
        <v>1240</v>
      </c>
      <c r="CD170" s="122" t="s">
        <v>3895</v>
      </c>
      <c r="CE170" s="123" t="s">
        <v>3896</v>
      </c>
      <c r="CF170" s="123" t="s">
        <v>3897</v>
      </c>
      <c r="CG170" s="109" t="s">
        <v>478</v>
      </c>
      <c r="CH170" s="109" t="s">
        <v>243</v>
      </c>
      <c r="CI170" s="109"/>
      <c r="CJ170" s="83"/>
      <c r="CK170" s="111" t="s">
        <v>3898</v>
      </c>
      <c r="CL170" s="112" t="s">
        <v>560</v>
      </c>
      <c r="CM170" s="112" t="s">
        <v>675</v>
      </c>
      <c r="CN170" s="112" t="s">
        <v>282</v>
      </c>
      <c r="CO170" s="112" t="s">
        <v>482</v>
      </c>
      <c r="CP170" s="112"/>
      <c r="CQ170" s="112"/>
      <c r="CR170" s="112">
        <v>21.0</v>
      </c>
      <c r="CS170" s="112">
        <v>84.0</v>
      </c>
      <c r="CT170" s="112">
        <v>154.0</v>
      </c>
      <c r="CU170" s="112">
        <v>224.0</v>
      </c>
      <c r="CV170" s="112">
        <v>294.0</v>
      </c>
      <c r="CW170" s="112">
        <v>364.0</v>
      </c>
      <c r="CX170" s="112" t="s">
        <v>112</v>
      </c>
      <c r="CY170" s="112">
        <v>6.0</v>
      </c>
      <c r="CZ170" s="112">
        <v>17.0</v>
      </c>
      <c r="DA170" s="112">
        <v>29.0</v>
      </c>
      <c r="DB170" s="112">
        <v>41.0</v>
      </c>
      <c r="DC170" s="112">
        <v>53.0</v>
      </c>
      <c r="DD170" s="112">
        <v>65.0</v>
      </c>
      <c r="DE170" s="112" t="s">
        <v>116</v>
      </c>
      <c r="DF170" s="112" t="s">
        <v>3899</v>
      </c>
      <c r="DG170" s="112" t="s">
        <v>3900</v>
      </c>
      <c r="DH170" s="112" t="s">
        <v>3901</v>
      </c>
      <c r="DI170" s="112" t="s">
        <v>3902</v>
      </c>
      <c r="DJ170" s="112" t="s">
        <v>3903</v>
      </c>
      <c r="DK170" s="112"/>
      <c r="DL170" s="113" t="s">
        <v>3904</v>
      </c>
      <c r="DM170" s="114" t="s">
        <v>489</v>
      </c>
      <c r="DN170" s="114">
        <v>9.0</v>
      </c>
      <c r="DO170" s="114" t="s">
        <v>273</v>
      </c>
      <c r="DP170" s="114">
        <v>3.0</v>
      </c>
      <c r="DQ170" s="115" t="s">
        <v>3905</v>
      </c>
      <c r="DR170" s="124" t="s">
        <v>248</v>
      </c>
      <c r="DS170" s="124" t="s">
        <v>249</v>
      </c>
      <c r="DT170" s="124" t="s">
        <v>275</v>
      </c>
      <c r="DU170" s="124" t="s">
        <v>250</v>
      </c>
      <c r="DV170" s="124" t="s">
        <v>251</v>
      </c>
      <c r="DW170" s="124"/>
      <c r="DX170" s="124"/>
      <c r="DY170" s="117"/>
      <c r="DZ170" s="118"/>
      <c r="EA170" s="119" t="str">
        <f t="array" ref="EA170">if(ISBLANK(X170),,(XLOOKUP(X170,Classes!A:A,Classes!A:A,CONCAT("ERROR-Class: ",X170))))</f>
        <v>Sister</v>
      </c>
      <c r="EB170" s="149" t="s">
        <v>493</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3906</v>
      </c>
      <c r="B171" s="69" t="s">
        <v>212</v>
      </c>
      <c r="C171" s="80" t="s">
        <v>3907</v>
      </c>
      <c r="D171" s="81" t="s">
        <v>3908</v>
      </c>
      <c r="E171" s="82" t="s">
        <v>179</v>
      </c>
      <c r="F171" s="82" t="s">
        <v>179</v>
      </c>
      <c r="G171" s="82" t="s">
        <v>3909</v>
      </c>
      <c r="H171" s="82" t="s">
        <v>3910</v>
      </c>
      <c r="I171" s="82" t="s">
        <v>3911</v>
      </c>
      <c r="J171" s="83"/>
      <c r="K171" s="84"/>
      <c r="L171" s="84"/>
      <c r="M171" s="84"/>
      <c r="N171" s="84"/>
      <c r="O171" s="85" t="s">
        <v>184</v>
      </c>
      <c r="P171" s="85"/>
      <c r="Q171" s="142" t="s">
        <v>184</v>
      </c>
      <c r="R171" s="84"/>
      <c r="S171" s="84"/>
      <c r="T171" s="84"/>
      <c r="U171" s="85"/>
      <c r="V171" s="142" t="s">
        <v>184</v>
      </c>
      <c r="W171" s="87"/>
      <c r="X171" s="88" t="s">
        <v>3912</v>
      </c>
      <c r="Y171" s="153" t="s">
        <v>3913</v>
      </c>
      <c r="Z171" s="89" t="s">
        <v>850</v>
      </c>
      <c r="AA171" s="90"/>
      <c r="AB171" s="91" t="s">
        <v>3914</v>
      </c>
      <c r="AC171" s="92" t="s">
        <v>1342</v>
      </c>
      <c r="AD171" s="93" t="s">
        <v>3915</v>
      </c>
      <c r="AE171" s="92" t="s">
        <v>1272</v>
      </c>
      <c r="AF171" s="92" t="s">
        <v>327</v>
      </c>
      <c r="AG171" s="400">
        <v>1.2</v>
      </c>
      <c r="AH171" s="92" t="s">
        <v>295</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3916</v>
      </c>
      <c r="BE171" s="145" t="s">
        <v>3917</v>
      </c>
      <c r="BF171" s="102" t="s">
        <v>3918</v>
      </c>
      <c r="BG171" s="101" t="s">
        <v>603</v>
      </c>
      <c r="BH171" s="101" t="s">
        <v>325</v>
      </c>
      <c r="BI171" s="101" t="s">
        <v>580</v>
      </c>
      <c r="BJ171" s="101" t="s">
        <v>290</v>
      </c>
      <c r="BK171" s="103"/>
      <c r="BL171" s="103"/>
      <c r="BM171" s="103"/>
      <c r="BN171" s="103"/>
      <c r="BO171" s="103"/>
      <c r="BP171" s="103"/>
      <c r="BQ171" s="83"/>
      <c r="BR171" s="104">
        <v>40.0</v>
      </c>
      <c r="BS171" s="104">
        <v>40.0</v>
      </c>
      <c r="BT171" s="104">
        <v>10.0</v>
      </c>
      <c r="BU171" s="104">
        <v>10.0</v>
      </c>
      <c r="BV171" s="105" t="s">
        <v>3919</v>
      </c>
      <c r="BW171" s="83"/>
      <c r="BX171" s="106" t="s">
        <v>233</v>
      </c>
      <c r="BY171" s="106" t="s">
        <v>201</v>
      </c>
      <c r="BZ171" s="106" t="s">
        <v>3920</v>
      </c>
      <c r="CA171" s="106" t="s">
        <v>179</v>
      </c>
      <c r="CB171" s="106" t="s">
        <v>3921</v>
      </c>
      <c r="CC171" s="106" t="s">
        <v>179</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3922</v>
      </c>
      <c r="DM171" s="114" t="s">
        <v>569</v>
      </c>
      <c r="DN171" s="114">
        <v>5.0</v>
      </c>
      <c r="DO171" s="114">
        <v>1.0</v>
      </c>
      <c r="DP171" s="114" t="s">
        <v>347</v>
      </c>
      <c r="DQ171" s="115" t="s">
        <v>3923</v>
      </c>
      <c r="DR171" s="116" t="s">
        <v>206</v>
      </c>
      <c r="DS171" s="116" t="s">
        <v>207</v>
      </c>
      <c r="DT171" s="116" t="s">
        <v>208</v>
      </c>
      <c r="DU171" s="139" t="s">
        <v>423</v>
      </c>
      <c r="DV171" s="139" t="s">
        <v>424</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3924</v>
      </c>
      <c r="B172" s="69" t="s">
        <v>386</v>
      </c>
      <c r="C172" s="80" t="s">
        <v>3925</v>
      </c>
      <c r="D172" s="81" t="s">
        <v>3926</v>
      </c>
      <c r="E172" s="82"/>
      <c r="F172" s="82"/>
      <c r="G172" s="82"/>
      <c r="H172" s="82"/>
      <c r="I172" s="82"/>
      <c r="J172" s="83"/>
      <c r="K172" s="85"/>
      <c r="L172" s="84"/>
      <c r="M172" s="85"/>
      <c r="N172" s="85"/>
      <c r="O172" s="84"/>
      <c r="P172" s="121" t="s">
        <v>184</v>
      </c>
      <c r="Q172" s="86"/>
      <c r="R172" s="84"/>
      <c r="S172" s="84"/>
      <c r="T172" s="84"/>
      <c r="U172" s="121"/>
      <c r="V172" s="142" t="s">
        <v>184</v>
      </c>
      <c r="W172" s="87"/>
      <c r="X172" s="88" t="s">
        <v>3927</v>
      </c>
      <c r="Y172" s="89" t="s">
        <v>2285</v>
      </c>
      <c r="Z172" s="89" t="s">
        <v>605</v>
      </c>
      <c r="AA172" s="90"/>
      <c r="AB172" s="91" t="s">
        <v>3928</v>
      </c>
      <c r="AC172" s="92" t="s">
        <v>1274</v>
      </c>
      <c r="AD172" s="93" t="s">
        <v>3929</v>
      </c>
      <c r="AE172" s="92" t="s">
        <v>3722</v>
      </c>
      <c r="AF172" s="92" t="s">
        <v>265</v>
      </c>
      <c r="AG172" s="92" t="s">
        <v>3930</v>
      </c>
      <c r="AH172" s="92" t="s">
        <v>604</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3931</v>
      </c>
      <c r="BE172" s="101" t="s">
        <v>193</v>
      </c>
      <c r="BF172" s="102" t="s">
        <v>3925</v>
      </c>
      <c r="BG172" s="101" t="s">
        <v>548</v>
      </c>
      <c r="BH172" s="101" t="s">
        <v>2097</v>
      </c>
      <c r="BI172" s="101" t="s">
        <v>607</v>
      </c>
      <c r="BJ172" s="101" t="s">
        <v>438</v>
      </c>
      <c r="BK172" s="103"/>
      <c r="BL172" s="103"/>
      <c r="BM172" s="103"/>
      <c r="BN172" s="103"/>
      <c r="BO172" s="103"/>
      <c r="BP172" s="103"/>
      <c r="BQ172" s="83"/>
      <c r="BR172" s="104">
        <v>15.0</v>
      </c>
      <c r="BS172" s="104">
        <v>30.0</v>
      </c>
      <c r="BT172" s="104">
        <v>35.0</v>
      </c>
      <c r="BU172" s="104">
        <v>15.0</v>
      </c>
      <c r="BV172" s="105" t="s">
        <v>3932</v>
      </c>
      <c r="BW172" s="83"/>
      <c r="BX172" s="106" t="s">
        <v>200</v>
      </c>
      <c r="BY172" s="106" t="s">
        <v>201</v>
      </c>
      <c r="BZ172" s="106" t="s">
        <v>3933</v>
      </c>
      <c r="CA172" s="106" t="s">
        <v>179</v>
      </c>
      <c r="CB172" s="106" t="s">
        <v>3934</v>
      </c>
      <c r="CC172" s="106" t="s">
        <v>179</v>
      </c>
      <c r="CD172" s="147"/>
      <c r="CE172" s="123" t="s">
        <v>3935</v>
      </c>
      <c r="CF172" s="123" t="s">
        <v>3936</v>
      </c>
      <c r="CG172" s="109" t="s">
        <v>450</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3937</v>
      </c>
      <c r="DM172" s="114" t="s">
        <v>569</v>
      </c>
      <c r="DN172" s="114">
        <v>5.0</v>
      </c>
      <c r="DO172" s="114">
        <v>7.0</v>
      </c>
      <c r="DP172" s="114" t="s">
        <v>127</v>
      </c>
      <c r="DQ172" s="115" t="s">
        <v>3938</v>
      </c>
      <c r="DR172" s="124" t="s">
        <v>206</v>
      </c>
      <c r="DS172" s="124" t="s">
        <v>384</v>
      </c>
      <c r="DT172" s="124" t="s">
        <v>453</v>
      </c>
      <c r="DU172" s="148" t="s">
        <v>423</v>
      </c>
      <c r="DV172" s="148" t="s">
        <v>424</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3939</v>
      </c>
      <c r="B173" s="69" t="s">
        <v>212</v>
      </c>
      <c r="C173" s="80" t="s">
        <v>3940</v>
      </c>
      <c r="D173" s="81" t="s">
        <v>3941</v>
      </c>
      <c r="E173" s="82" t="s">
        <v>179</v>
      </c>
      <c r="F173" s="82" t="s">
        <v>179</v>
      </c>
      <c r="G173" s="82"/>
      <c r="H173" s="82"/>
      <c r="I173" s="82"/>
      <c r="J173" s="83"/>
      <c r="K173" s="85"/>
      <c r="L173" s="84"/>
      <c r="M173" s="85" t="s">
        <v>184</v>
      </c>
      <c r="N173" s="85"/>
      <c r="O173" s="84"/>
      <c r="P173" s="121" t="s">
        <v>184</v>
      </c>
      <c r="Q173" s="86"/>
      <c r="R173" s="84"/>
      <c r="S173" s="84"/>
      <c r="T173" s="84"/>
      <c r="U173" s="121" t="s">
        <v>184</v>
      </c>
      <c r="V173" s="86"/>
      <c r="W173" s="87"/>
      <c r="X173" s="88" t="s">
        <v>689</v>
      </c>
      <c r="Y173" s="89" t="s">
        <v>537</v>
      </c>
      <c r="Z173" s="89" t="s">
        <v>3942</v>
      </c>
      <c r="AA173" s="90"/>
      <c r="AB173" s="91" t="s">
        <v>2948</v>
      </c>
      <c r="AC173" s="92" t="s">
        <v>400</v>
      </c>
      <c r="AD173" s="93" t="s">
        <v>3943</v>
      </c>
      <c r="AE173" s="92" t="s">
        <v>396</v>
      </c>
      <c r="AF173" s="92" t="s">
        <v>371</v>
      </c>
      <c r="AG173" s="92" t="s">
        <v>970</v>
      </c>
      <c r="AH173" s="92" t="s">
        <v>801</v>
      </c>
      <c r="AI173" s="101"/>
      <c r="AJ173" s="101"/>
      <c r="AK173" s="101"/>
      <c r="AL173" s="101"/>
      <c r="AM173" s="101"/>
      <c r="AN173" s="101"/>
      <c r="AO173" s="95"/>
      <c r="AP173" s="96" t="s">
        <v>1087</v>
      </c>
      <c r="AQ173" s="97" t="s">
        <v>607</v>
      </c>
      <c r="AR173" s="98" t="s">
        <v>3944</v>
      </c>
      <c r="AS173" s="97" t="s">
        <v>443</v>
      </c>
      <c r="AT173" s="97" t="s">
        <v>545</v>
      </c>
      <c r="AU173" s="144" t="s">
        <v>3945</v>
      </c>
      <c r="AV173" s="97" t="s">
        <v>366</v>
      </c>
      <c r="AW173" s="94"/>
      <c r="AX173" s="94"/>
      <c r="AY173" s="94"/>
      <c r="AZ173" s="94"/>
      <c r="BA173" s="94"/>
      <c r="BB173" s="94"/>
      <c r="BC173" s="99"/>
      <c r="BD173" s="100" t="s">
        <v>541</v>
      </c>
      <c r="BE173" s="101" t="s">
        <v>544</v>
      </c>
      <c r="BF173" s="102"/>
      <c r="BG173" s="101"/>
      <c r="BH173" s="101"/>
      <c r="BI173" s="101"/>
      <c r="BJ173" s="101"/>
      <c r="BK173" s="103"/>
      <c r="BL173" s="103"/>
      <c r="BM173" s="103"/>
      <c r="BN173" s="103"/>
      <c r="BO173" s="103"/>
      <c r="BP173" s="103"/>
      <c r="BQ173" s="83"/>
      <c r="BR173" s="104">
        <v>30.0</v>
      </c>
      <c r="BS173" s="104">
        <v>30.0</v>
      </c>
      <c r="BT173" s="104">
        <v>40.0</v>
      </c>
      <c r="BU173" s="104">
        <v>15.0</v>
      </c>
      <c r="BV173" s="105" t="s">
        <v>3946</v>
      </c>
      <c r="BW173" s="83"/>
      <c r="BX173" s="106" t="s">
        <v>200</v>
      </c>
      <c r="BY173" s="106" t="s">
        <v>3947</v>
      </c>
      <c r="BZ173" s="106" t="s">
        <v>3948</v>
      </c>
      <c r="CA173" s="106" t="s">
        <v>777</v>
      </c>
      <c r="CB173" s="106" t="s">
        <v>3949</v>
      </c>
      <c r="CC173" s="106" t="s">
        <v>760</v>
      </c>
      <c r="CD173" s="147"/>
      <c r="CE173" s="123" t="s">
        <v>3950</v>
      </c>
      <c r="CF173" s="123" t="s">
        <v>3951</v>
      </c>
      <c r="CG173" s="109" t="s">
        <v>558</v>
      </c>
      <c r="CH173" s="109" t="s">
        <v>479</v>
      </c>
      <c r="CI173" s="109"/>
      <c r="CJ173" s="83"/>
      <c r="CK173" s="111" t="s">
        <v>3952</v>
      </c>
      <c r="CL173" s="112" t="s">
        <v>560</v>
      </c>
      <c r="CM173" s="112" t="s">
        <v>516</v>
      </c>
      <c r="CN173" s="112" t="s">
        <v>518</v>
      </c>
      <c r="CO173" s="112" t="s">
        <v>562</v>
      </c>
      <c r="CP173" s="112"/>
      <c r="CQ173" s="112"/>
      <c r="CR173" s="112">
        <v>34.0</v>
      </c>
      <c r="CS173" s="112">
        <v>135.0</v>
      </c>
      <c r="CT173" s="112">
        <v>247.0</v>
      </c>
      <c r="CU173" s="112">
        <v>359.0</v>
      </c>
      <c r="CV173" s="112">
        <v>471.0</v>
      </c>
      <c r="CW173" s="112">
        <v>583.0</v>
      </c>
      <c r="CX173" s="112" t="s">
        <v>112</v>
      </c>
      <c r="CY173" s="112">
        <v>4.0</v>
      </c>
      <c r="CZ173" s="112">
        <v>12.0</v>
      </c>
      <c r="DA173" s="112">
        <v>21.0</v>
      </c>
      <c r="DB173" s="112">
        <v>30.0</v>
      </c>
      <c r="DC173" s="112">
        <v>39.0</v>
      </c>
      <c r="DD173" s="112">
        <v>48.0</v>
      </c>
      <c r="DE173" s="112" t="s">
        <v>116</v>
      </c>
      <c r="DF173" s="112" t="s">
        <v>3953</v>
      </c>
      <c r="DG173" s="112" t="s">
        <v>3954</v>
      </c>
      <c r="DH173" s="112" t="s">
        <v>3955</v>
      </c>
      <c r="DI173" s="112" t="s">
        <v>3956</v>
      </c>
      <c r="DJ173" s="112" t="s">
        <v>3957</v>
      </c>
      <c r="DK173" s="112"/>
      <c r="DL173" s="113" t="s">
        <v>3958</v>
      </c>
      <c r="DM173" s="114" t="s">
        <v>3959</v>
      </c>
      <c r="DN173" s="114" t="s">
        <v>179</v>
      </c>
      <c r="DO173" s="114" t="s">
        <v>179</v>
      </c>
      <c r="DP173" s="114" t="s">
        <v>179</v>
      </c>
      <c r="DQ173" s="115" t="s">
        <v>3960</v>
      </c>
      <c r="DR173" s="116" t="s">
        <v>206</v>
      </c>
      <c r="DS173" s="116" t="s">
        <v>383</v>
      </c>
      <c r="DT173" s="116" t="s">
        <v>208</v>
      </c>
      <c r="DU173" s="116" t="s">
        <v>209</v>
      </c>
      <c r="DV173" s="116" t="s">
        <v>210</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1348</v>
      </c>
      <c r="B174" s="69" t="s">
        <v>212</v>
      </c>
      <c r="C174" s="80" t="s">
        <v>3961</v>
      </c>
      <c r="D174" s="81" t="s">
        <v>3962</v>
      </c>
      <c r="E174" s="82"/>
      <c r="F174" s="82"/>
      <c r="G174" s="82"/>
      <c r="H174" s="82"/>
      <c r="I174" s="82"/>
      <c r="J174" s="83"/>
      <c r="K174" s="84"/>
      <c r="L174" s="84"/>
      <c r="M174" s="85" t="s">
        <v>184</v>
      </c>
      <c r="N174" s="84"/>
      <c r="O174" s="85"/>
      <c r="P174" s="84"/>
      <c r="Q174" s="142"/>
      <c r="R174" s="85"/>
      <c r="S174" s="85" t="s">
        <v>184</v>
      </c>
      <c r="T174" s="85" t="s">
        <v>184</v>
      </c>
      <c r="U174" s="85"/>
      <c r="V174" s="142"/>
      <c r="W174" s="87"/>
      <c r="X174" s="88" t="s">
        <v>3963</v>
      </c>
      <c r="Y174" s="153" t="s">
        <v>228</v>
      </c>
      <c r="Z174" s="89" t="s">
        <v>3964</v>
      </c>
      <c r="AA174" s="90"/>
      <c r="AB174" s="179" t="s">
        <v>3965</v>
      </c>
      <c r="AC174" s="92" t="s">
        <v>823</v>
      </c>
      <c r="AD174" s="93" t="s">
        <v>3966</v>
      </c>
      <c r="AE174" s="92" t="s">
        <v>3967</v>
      </c>
      <c r="AF174" s="92" t="s">
        <v>229</v>
      </c>
      <c r="AG174" s="92" t="s">
        <v>1582</v>
      </c>
      <c r="AH174" s="92" t="s">
        <v>265</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3968</v>
      </c>
      <c r="BE174" s="101" t="s">
        <v>579</v>
      </c>
      <c r="BF174" s="102" t="s">
        <v>3969</v>
      </c>
      <c r="BG174" s="101" t="s">
        <v>260</v>
      </c>
      <c r="BH174" s="101" t="s">
        <v>219</v>
      </c>
      <c r="BI174" s="101" t="s">
        <v>259</v>
      </c>
      <c r="BJ174" s="101" t="s">
        <v>224</v>
      </c>
      <c r="BK174" s="103"/>
      <c r="BL174" s="103"/>
      <c r="BM174" s="103"/>
      <c r="BN174" s="103"/>
      <c r="BO174" s="103"/>
      <c r="BP174" s="103"/>
      <c r="BQ174" s="83"/>
      <c r="BR174" s="104">
        <v>20.0</v>
      </c>
      <c r="BS174" s="104">
        <v>40.0</v>
      </c>
      <c r="BT174" s="104">
        <v>15.0</v>
      </c>
      <c r="BU174" s="104">
        <v>25.0</v>
      </c>
      <c r="BV174" s="105" t="s">
        <v>3970</v>
      </c>
      <c r="BW174" s="83"/>
      <c r="BX174" s="106" t="s">
        <v>200</v>
      </c>
      <c r="BY174" s="106" t="s">
        <v>201</v>
      </c>
      <c r="BZ174" s="106" t="s">
        <v>3971</v>
      </c>
      <c r="CA174" s="106" t="s">
        <v>1298</v>
      </c>
      <c r="CB174" s="106" t="s">
        <v>3972</v>
      </c>
      <c r="CC174" s="106"/>
      <c r="CD174" s="147"/>
      <c r="CE174" s="123" t="s">
        <v>3973</v>
      </c>
      <c r="CF174" s="123" t="s">
        <v>3974</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221</v>
      </c>
      <c r="DM174" s="114" t="s">
        <v>590</v>
      </c>
      <c r="DN174" s="114">
        <v>3.0</v>
      </c>
      <c r="DO174" s="114">
        <v>2.0</v>
      </c>
      <c r="DP174" s="114" t="s">
        <v>347</v>
      </c>
      <c r="DQ174" s="115" t="s">
        <v>3975</v>
      </c>
      <c r="DR174" s="148" t="s">
        <v>248</v>
      </c>
      <c r="DS174" s="148" t="s">
        <v>249</v>
      </c>
      <c r="DT174" s="148" t="s">
        <v>275</v>
      </c>
      <c r="DU174" s="124" t="s">
        <v>250</v>
      </c>
      <c r="DV174" s="124" t="s">
        <v>251</v>
      </c>
      <c r="DW174" s="124"/>
      <c r="DX174" s="124"/>
      <c r="DY174" s="117"/>
      <c r="DZ174" s="118"/>
      <c r="EA174" s="119" t="str">
        <f t="array" ref="EA174">if(ISBLANK(X174),,(XLOOKUP(X174,Classes!A:A,Classes!A:A,CONCAT("ERROR-Class: ",X174))))</f>
        <v>ERROR-Class: Observer</v>
      </c>
      <c r="EB174" s="120" t="str">
        <f t="array" ref="EB174">if(ISBLANK(Y174),,(XLOOKUP(Y174,Skills!A:A,Skills!A:A,CONCAT("ERROR-Skill: ",Y174))))</f>
        <v>Wind Blade</v>
      </c>
      <c r="EC174" s="120" t="str">
        <f t="array" ref="EC174">if(ISBLANK(Z174),,XLOOKUP(Z174,Skills!A:A,Skills!A:A,CONCAT("ERROR-Skill: ",Z174)))</f>
        <v>Rhythm</v>
      </c>
      <c r="ED174" s="120" t="str">
        <f t="array" ref="ED174">if(ISBLANK(AB174),,(XLOOKUP(AB174,Classes!A:A,Classes!A:A,CONCAT("ERROR-Class: ",AB174))))</f>
        <v>ERROR-Class: Troubadour</v>
      </c>
      <c r="EE174" s="120" t="str">
        <f t="array" ref="EE174">if(ISBLANK(AC174),,XLOOKUP(AC174,Skills!A:A,Skills!A:A,CONCAT("ERROR-Skill: ",AC174)))</f>
        <v>Demolish</v>
      </c>
      <c r="EF174" s="120" t="str">
        <f t="array" ref="EF174">if(ISBLANK(AD174),,(XLOOKUP(AD174,Classes!A:A,Classes!A:A,CONCAT("ERROR-Class: ",AD174))))</f>
        <v>ERROR-Class: All-Seeing</v>
      </c>
      <c r="EG174" s="120" t="str">
        <f t="array" ref="EG174">if(ISBLANK(AE174),,XLOOKUP(AE174,Skills!A:A,Skills!A:A,CONCAT("ERROR-Skill: ",AE174)))</f>
        <v>Bad Omen</v>
      </c>
      <c r="EH174" s="120" t="str">
        <f t="array" ref="EH174">if(ISBLANK(AG174),,XLOOKUP(AG174,Skills!A:A,Skills!A:A,CONCAT("ERROR-Skill: ",AG174)))</f>
        <v>MDEF Intimidate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ERROR-Class: Merciful One</v>
      </c>
      <c r="EO174" s="120" t="str">
        <f t="array" ref="EO174">if(ISBLANK(BE174),,XLOOKUP(BE174,Skills!A:A,Skills!A:A,CONCAT("ERROR-Skill: ",BE174)))</f>
        <v>Cleanse</v>
      </c>
      <c r="EP174" s="120" t="str">
        <f t="array" ref="EP174">if(ISBLANK(BF174),,(XLOOKUP(BF174,Classes!A:A,Classes!A:A,CONCAT("ERROR-Class: ",BF174))))</f>
        <v>ERROR-Class: Hymn of the End</v>
      </c>
      <c r="EQ174" s="120" t="str">
        <f t="array" ref="EQ174">if(ISBLANK(BG174),,XLOOKUP(BG174,Skills!A:A,Skills!A:A,CONCAT("ERROR-Skill: ",BG174)))</f>
        <v>Mass Protect</v>
      </c>
      <c r="ER174" s="120" t="str">
        <f t="array" ref="ER174">if(ISBLANK(BJ174),,XLOOKUP(BI174,Skills!A:A,Skills!A:A,CONCAT("ERROR-Skill: ",BI174)))</f>
        <v>Heaven's Sanction</v>
      </c>
    </row>
    <row r="175">
      <c r="A175" s="79" t="s">
        <v>3976</v>
      </c>
      <c r="B175" s="69" t="s">
        <v>212</v>
      </c>
      <c r="C175" s="80" t="s">
        <v>3977</v>
      </c>
      <c r="D175" s="81" t="s">
        <v>3978</v>
      </c>
      <c r="E175" s="82" t="s">
        <v>179</v>
      </c>
      <c r="F175" s="82" t="s">
        <v>179</v>
      </c>
      <c r="G175" s="82"/>
      <c r="H175" s="82"/>
      <c r="I175" s="82"/>
      <c r="J175" s="83"/>
      <c r="K175" s="84"/>
      <c r="L175" s="84"/>
      <c r="M175" s="84"/>
      <c r="N175" s="84"/>
      <c r="O175" s="85"/>
      <c r="P175" s="84"/>
      <c r="Q175" s="142" t="s">
        <v>184</v>
      </c>
      <c r="R175" s="85"/>
      <c r="S175" s="85" t="s">
        <v>184</v>
      </c>
      <c r="T175" s="85" t="s">
        <v>184</v>
      </c>
      <c r="U175" s="85"/>
      <c r="V175" s="142"/>
      <c r="W175" s="87"/>
      <c r="X175" s="88" t="s">
        <v>3979</v>
      </c>
      <c r="Y175" s="153" t="s">
        <v>823</v>
      </c>
      <c r="Z175" s="89" t="s">
        <v>395</v>
      </c>
      <c r="AA175" s="90"/>
      <c r="AB175" s="179" t="s">
        <v>3980</v>
      </c>
      <c r="AC175" s="92" t="s">
        <v>263</v>
      </c>
      <c r="AD175" s="93" t="s">
        <v>3981</v>
      </c>
      <c r="AE175" s="92" t="s">
        <v>3982</v>
      </c>
      <c r="AF175" s="92" t="s">
        <v>265</v>
      </c>
      <c r="AG175" s="92" t="s">
        <v>3983</v>
      </c>
      <c r="AH175" s="92" t="s">
        <v>327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3984</v>
      </c>
      <c r="BE175" s="101" t="s">
        <v>723</v>
      </c>
      <c r="BF175" s="102" t="s">
        <v>3985</v>
      </c>
      <c r="BG175" s="101" t="s">
        <v>3986</v>
      </c>
      <c r="BH175" s="101" t="s">
        <v>229</v>
      </c>
      <c r="BI175" s="101" t="s">
        <v>897</v>
      </c>
      <c r="BJ175" s="101" t="s">
        <v>320</v>
      </c>
      <c r="BK175" s="103"/>
      <c r="BL175" s="103"/>
      <c r="BM175" s="103"/>
      <c r="BN175" s="103"/>
      <c r="BO175" s="103"/>
      <c r="BP175" s="103"/>
      <c r="BQ175" s="83"/>
      <c r="BR175" s="104">
        <v>35.0</v>
      </c>
      <c r="BS175" s="104">
        <v>20.0</v>
      </c>
      <c r="BT175" s="104">
        <v>15.0</v>
      </c>
      <c r="BU175" s="104">
        <v>30.0</v>
      </c>
      <c r="BV175" s="105" t="s">
        <v>3987</v>
      </c>
      <c r="BW175" s="83"/>
      <c r="BX175" s="106" t="s">
        <v>200</v>
      </c>
      <c r="BY175" s="106" t="s">
        <v>201</v>
      </c>
      <c r="BZ175" s="106" t="s">
        <v>3988</v>
      </c>
      <c r="CA175" s="106" t="s">
        <v>511</v>
      </c>
      <c r="CB175" s="106" t="s">
        <v>3989</v>
      </c>
      <c r="CC175" s="106" t="s">
        <v>1491</v>
      </c>
      <c r="CD175" s="147"/>
      <c r="CE175" s="123" t="s">
        <v>3990</v>
      </c>
      <c r="CF175" s="123" t="s">
        <v>3991</v>
      </c>
      <c r="CG175" s="109"/>
      <c r="CH175" s="109"/>
      <c r="CI175" s="110"/>
      <c r="CJ175" s="83"/>
      <c r="CK175" s="111" t="s">
        <v>3992</v>
      </c>
      <c r="CL175" s="112" t="s">
        <v>560</v>
      </c>
      <c r="CM175" s="112" t="s">
        <v>675</v>
      </c>
      <c r="CN175" s="112" t="s">
        <v>482</v>
      </c>
      <c r="CO175" s="112" t="s">
        <v>1014</v>
      </c>
      <c r="CP175" s="112"/>
      <c r="CQ175" s="112"/>
      <c r="CR175" s="112">
        <v>21.0</v>
      </c>
      <c r="CS175" s="112">
        <v>84.0</v>
      </c>
      <c r="CT175" s="112">
        <v>154.0</v>
      </c>
      <c r="CU175" s="112">
        <v>224.0</v>
      </c>
      <c r="CV175" s="112">
        <v>294.0</v>
      </c>
      <c r="CW175" s="112">
        <v>364.0</v>
      </c>
      <c r="CX175" s="112" t="s">
        <v>112</v>
      </c>
      <c r="CY175" s="112">
        <v>6.0</v>
      </c>
      <c r="CZ175" s="112">
        <v>17.0</v>
      </c>
      <c r="DA175" s="112">
        <v>29.0</v>
      </c>
      <c r="DB175" s="112">
        <v>41.0</v>
      </c>
      <c r="DC175" s="112">
        <v>53.0</v>
      </c>
      <c r="DD175" s="112">
        <v>65.0</v>
      </c>
      <c r="DE175" s="112" t="s">
        <v>116</v>
      </c>
      <c r="DF175" s="112" t="s">
        <v>3993</v>
      </c>
      <c r="DG175" s="112" t="s">
        <v>3994</v>
      </c>
      <c r="DH175" s="112" t="s">
        <v>3995</v>
      </c>
      <c r="DI175" s="112" t="s">
        <v>3996</v>
      </c>
      <c r="DJ175" s="112" t="s">
        <v>3997</v>
      </c>
      <c r="DK175" s="112"/>
      <c r="DL175" s="113" t="s">
        <v>3998</v>
      </c>
      <c r="DM175" s="114" t="s">
        <v>3959</v>
      </c>
      <c r="DN175" s="114">
        <v>3.0</v>
      </c>
      <c r="DO175" s="114">
        <v>4.0</v>
      </c>
      <c r="DP175" s="114" t="s">
        <v>347</v>
      </c>
      <c r="DQ175" s="115" t="s">
        <v>3999</v>
      </c>
      <c r="DR175" s="116" t="s">
        <v>248</v>
      </c>
      <c r="DS175" s="116" t="s">
        <v>249</v>
      </c>
      <c r="DT175" s="116" t="s">
        <v>275</v>
      </c>
      <c r="DU175" s="116" t="s">
        <v>250</v>
      </c>
      <c r="DV175" s="116" t="s">
        <v>251</v>
      </c>
      <c r="DW175" s="116"/>
      <c r="DX175" s="116"/>
      <c r="DY175" s="117"/>
      <c r="DZ175" s="118"/>
      <c r="EA175" s="119" t="str">
        <f t="array" ref="EA175">if(ISBLANK(X175),,(XLOOKUP(X175,Classes!A:A,Classes!A:A,CONCAT("ERROR-Class: ",X175))))</f>
        <v>The Transcender</v>
      </c>
      <c r="EB175" s="120" t="str">
        <f t="array" ref="EB175">if(ISBLANK(Y175),,(XLOOKUP(Y175,Skills!A:A,Skills!A:A,CONCAT("ERROR-Skill: ",Y175))))</f>
        <v>Demolish</v>
      </c>
      <c r="EC175" s="120" t="str">
        <f t="array" ref="EC175">if(ISBLANK(Z175),,XLOOKUP(Z175,Skills!A:A,Skills!A:A,CONCAT("ERROR-Skill: ",Z175)))</f>
        <v>Last Stand</v>
      </c>
      <c r="ED175" s="120" t="str">
        <f t="array" ref="ED175">if(ISBLANK(AB175),,(XLOOKUP(AB175,Classes!A:A,Classes!A:A,CONCAT("ERROR-Class: ",AB175))))</f>
        <v>Creator (Transcender)</v>
      </c>
      <c r="EE175" s="120" t="str">
        <f t="array" ref="EE175">if(ISBLANK(AC175),,XLOOKUP(AC175,Skills!A:A,Skills!A:A,CONCAT("ERROR-Skill: ",AC175)))</f>
        <v>Holy Missile</v>
      </c>
      <c r="EF175" s="120" t="str">
        <f t="array" ref="EF175">if(ISBLANK(AD175),,(XLOOKUP(AD175,Classes!A:A,Classes!A:A,CONCAT("ERROR-Class: ",AD175))))</f>
        <v>Soul Adventist</v>
      </c>
      <c r="EG175" s="120" t="str">
        <f t="array" ref="EG175">if(ISBLANK(AE175),,XLOOKUP(AE175,Skills!A:A,Skills!A:A,CONCAT("ERROR-Skill: ",AE175)))</f>
        <v>Soul Judgment</v>
      </c>
      <c r="EH175" s="120" t="str">
        <f t="array" ref="EH175">if(ISBLANK(AG175),,XLOOKUP(AG175,Skills!A:A,Skills!A:A,CONCAT("ERROR-Skill: ",AG175)))</f>
        <v>Disintegrate</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Destroyer</v>
      </c>
      <c r="EO175" s="120" t="str">
        <f t="array" ref="EO175">if(ISBLANK(BE175),,XLOOKUP(BE175,Skills!A:A,Skills!A:A,CONCAT("ERROR-Skill: ",BE175)))</f>
        <v>Strengthen</v>
      </c>
      <c r="EP175" s="120" t="str">
        <f t="array" ref="EP175">if(ISBLANK(BF175),,(XLOOKUP(BF175,Classes!A:A,Classes!A:A,CONCAT("ERROR-Class: ",BF175))))</f>
        <v>World Destroyer</v>
      </c>
      <c r="EQ175" s="120" t="str">
        <f t="array" ref="EQ175">if(ISBLANK(BG175),,XLOOKUP(BG175,Skills!A:A,Skills!A:A,CONCAT("ERROR-Skill: ",BG175)))</f>
        <v>Dignified Light</v>
      </c>
      <c r="ER175" s="120" t="str">
        <f t="array" ref="ER175">if(ISBLANK(BJ175),,XLOOKUP(BI175,Skills!A:A,Skills!A:A,CONCAT("ERROR-Skill: ",BI175)))</f>
        <v>Dark Dragon Breath</v>
      </c>
    </row>
    <row r="176">
      <c r="A176" s="79" t="s">
        <v>1150</v>
      </c>
      <c r="B176" s="69" t="s">
        <v>212</v>
      </c>
      <c r="C176" s="80" t="s">
        <v>4000</v>
      </c>
      <c r="D176" s="81" t="s">
        <v>4001</v>
      </c>
      <c r="E176" s="82" t="s">
        <v>179</v>
      </c>
      <c r="F176" s="82" t="s">
        <v>179</v>
      </c>
      <c r="G176" s="82" t="s">
        <v>4002</v>
      </c>
      <c r="H176" s="82" t="s">
        <v>4003</v>
      </c>
      <c r="I176" s="82" t="s">
        <v>4004</v>
      </c>
      <c r="J176" s="83"/>
      <c r="K176" s="84"/>
      <c r="L176" s="84"/>
      <c r="M176" s="84"/>
      <c r="N176" s="84"/>
      <c r="O176" s="85"/>
      <c r="P176" s="85"/>
      <c r="Q176" s="86"/>
      <c r="R176" s="85" t="s">
        <v>184</v>
      </c>
      <c r="S176" s="84"/>
      <c r="T176" s="84"/>
      <c r="U176" s="85" t="s">
        <v>184</v>
      </c>
      <c r="V176" s="86"/>
      <c r="W176" s="87"/>
      <c r="X176" s="88" t="s">
        <v>438</v>
      </c>
      <c r="Y176" s="89" t="s">
        <v>1090</v>
      </c>
      <c r="Z176" s="89" t="s">
        <v>1875</v>
      </c>
      <c r="AA176" s="90"/>
      <c r="AB176" s="91" t="s">
        <v>1575</v>
      </c>
      <c r="AC176" s="92" t="s">
        <v>1091</v>
      </c>
      <c r="AD176" s="93" t="s">
        <v>2083</v>
      </c>
      <c r="AE176" s="92" t="s">
        <v>4005</v>
      </c>
      <c r="AF176" s="92" t="s">
        <v>438</v>
      </c>
      <c r="AG176" s="92" t="s">
        <v>4006</v>
      </c>
      <c r="AH176" s="92" t="s">
        <v>1578</v>
      </c>
      <c r="AI176" s="101"/>
      <c r="AJ176" s="101"/>
      <c r="AK176" s="101"/>
      <c r="AL176" s="101"/>
      <c r="AM176" s="101"/>
      <c r="AN176" s="101"/>
      <c r="AO176" s="95"/>
      <c r="AP176" s="96" t="s">
        <v>606</v>
      </c>
      <c r="AQ176" s="97" t="s">
        <v>1274</v>
      </c>
      <c r="AR176" s="98" t="s">
        <v>608</v>
      </c>
      <c r="AS176" s="97" t="s">
        <v>3235</v>
      </c>
      <c r="AT176" s="97" t="s">
        <v>265</v>
      </c>
      <c r="AU176" s="97" t="s">
        <v>2078</v>
      </c>
      <c r="AV176" s="97" t="s">
        <v>604</v>
      </c>
      <c r="AW176" s="94"/>
      <c r="AX176" s="94"/>
      <c r="AY176" s="94"/>
      <c r="AZ176" s="94"/>
      <c r="BA176" s="94"/>
      <c r="BB176" s="94"/>
      <c r="BC176" s="99"/>
      <c r="BD176" s="100" t="s">
        <v>197</v>
      </c>
      <c r="BE176" s="101" t="s">
        <v>1342</v>
      </c>
      <c r="BF176" s="102"/>
      <c r="BG176" s="101"/>
      <c r="BH176" s="101"/>
      <c r="BI176" s="101"/>
      <c r="BJ176" s="101"/>
      <c r="BK176" s="103"/>
      <c r="BL176" s="103"/>
      <c r="BM176" s="103"/>
      <c r="BN176" s="103"/>
      <c r="BO176" s="103"/>
      <c r="BP176" s="103"/>
      <c r="BQ176" s="83"/>
      <c r="BR176" s="104">
        <v>10.0</v>
      </c>
      <c r="BS176" s="104">
        <v>40.0</v>
      </c>
      <c r="BT176" s="104">
        <v>10.0</v>
      </c>
      <c r="BU176" s="104">
        <v>40.0</v>
      </c>
      <c r="BV176" s="105" t="s">
        <v>4007</v>
      </c>
      <c r="BW176" s="83"/>
      <c r="BX176" s="106" t="s">
        <v>200</v>
      </c>
      <c r="BY176" s="106" t="s">
        <v>201</v>
      </c>
      <c r="BZ176" s="106" t="s">
        <v>4008</v>
      </c>
      <c r="CA176" s="106" t="s">
        <v>777</v>
      </c>
      <c r="CB176" s="106" t="s">
        <v>4009</v>
      </c>
      <c r="CC176" s="106" t="s">
        <v>830</v>
      </c>
      <c r="CD176" s="147"/>
      <c r="CE176" s="123"/>
      <c r="CF176" s="123"/>
      <c r="CG176" s="109"/>
      <c r="CH176" s="109"/>
      <c r="CI176" s="109"/>
      <c r="CJ176" s="83"/>
      <c r="CK176" s="111" t="s">
        <v>4010</v>
      </c>
      <c r="CL176" s="112" t="s">
        <v>560</v>
      </c>
      <c r="CM176" s="112" t="s">
        <v>561</v>
      </c>
      <c r="CN176" s="112" t="s">
        <v>518</v>
      </c>
      <c r="CO176" s="112" t="s">
        <v>598</v>
      </c>
      <c r="CP176" s="112" t="s">
        <v>1044</v>
      </c>
      <c r="CQ176" s="112"/>
      <c r="CR176" s="112">
        <v>25.0</v>
      </c>
      <c r="CS176" s="112">
        <v>101.0</v>
      </c>
      <c r="CT176" s="112">
        <v>185.0</v>
      </c>
      <c r="CU176" s="112">
        <v>269.0</v>
      </c>
      <c r="CV176" s="112">
        <v>353.0</v>
      </c>
      <c r="CW176" s="112">
        <v>437.0</v>
      </c>
      <c r="CX176" s="112" t="s">
        <v>112</v>
      </c>
      <c r="CY176" s="112">
        <v>5.0</v>
      </c>
      <c r="CZ176" s="112">
        <v>15.0</v>
      </c>
      <c r="DA176" s="112">
        <v>26.0</v>
      </c>
      <c r="DB176" s="112">
        <v>37.0</v>
      </c>
      <c r="DC176" s="112">
        <v>48.0</v>
      </c>
      <c r="DD176" s="112">
        <v>59.0</v>
      </c>
      <c r="DE176" s="112" t="s">
        <v>116</v>
      </c>
      <c r="DF176" s="112" t="s">
        <v>4011</v>
      </c>
      <c r="DG176" s="112" t="s">
        <v>4012</v>
      </c>
      <c r="DH176" s="112" t="s">
        <v>4013</v>
      </c>
      <c r="DI176" s="112" t="s">
        <v>4014</v>
      </c>
      <c r="DJ176" s="112" t="s">
        <v>4015</v>
      </c>
      <c r="DK176" s="112"/>
      <c r="DL176" s="113" t="s">
        <v>4016</v>
      </c>
      <c r="DM176" s="114" t="s">
        <v>569</v>
      </c>
      <c r="DN176" s="114">
        <v>4.0</v>
      </c>
      <c r="DO176" s="114">
        <v>2.0</v>
      </c>
      <c r="DP176" s="114" t="s">
        <v>347</v>
      </c>
      <c r="DQ176" s="115" t="s">
        <v>4017</v>
      </c>
      <c r="DR176" s="124" t="s">
        <v>206</v>
      </c>
      <c r="DS176" s="124" t="s">
        <v>384</v>
      </c>
      <c r="DT176" s="124" t="s">
        <v>453</v>
      </c>
      <c r="DU176" s="148" t="s">
        <v>423</v>
      </c>
      <c r="DV176" s="148" t="s">
        <v>424</v>
      </c>
      <c r="DW176" s="148" t="s">
        <v>4018</v>
      </c>
      <c r="DX176" s="148" t="s">
        <v>4019</v>
      </c>
      <c r="DY176" s="117"/>
      <c r="DZ176" s="118"/>
      <c r="EA176" s="119" t="str">
        <f t="array" ref="EA176">if(ISBLANK(X176),,(XLOOKUP(X176,Classes!A:A,Classes!A:A,CONCAT("ERROR-Class: ",X176))))</f>
        <v>Bandit</v>
      </c>
      <c r="EB176" s="120" t="str">
        <f t="array" ref="EB176">if(ISBLANK(Y176),,(XLOOKUP(Y176,Skills!A:A,Skills!A:A,CONCAT("ERROR-Skill: ",Y176))))</f>
        <v>Shadow Raid</v>
      </c>
      <c r="EC176" s="120" t="str">
        <f t="array" ref="EC176">if(ISBLANK(Z176),,XLOOKUP(Z176,Skills!A:A,Skills!A:A,CONCAT("ERROR-Skill: ",Z176)))</f>
        <v>Back Stab</v>
      </c>
      <c r="ED176" s="120" t="str">
        <f t="array" ref="ED176">if(ISBLANK(AB176),,(XLOOKUP(AB176,Classes!A:A,Classes!A:A,CONCAT("ERROR-Class: ",AB176))))</f>
        <v>Ninja</v>
      </c>
      <c r="EE176" s="120" t="str">
        <f t="array" ref="EE176">if(ISBLANK(AC176),,XLOOKUP(AC176,Skills!A:A,Skills!A:A,CONCAT("ERROR-Skill: ",AC176)))</f>
        <v>Smoke</v>
      </c>
      <c r="EF176" s="120" t="str">
        <f t="array" ref="EF176">if(ISBLANK(AD176),,(XLOOKUP(AD176,Classes!A:A,Classes!A:A,CONCAT("ERROR-Class: ",AD176))))</f>
        <v>Shadow</v>
      </c>
      <c r="EG176" s="120" t="str">
        <f t="array" ref="EG176">if(ISBLANK(AE176),,XLOOKUP(AE176,Skills!A:A,Skills!A:A,CONCAT("ERROR-Skill: ",AE176)))</f>
        <v>Instant Flash</v>
      </c>
      <c r="EH176" s="120" t="str">
        <f t="array" ref="EH176">if(ISBLANK(AG176),,XLOOKUP(AG176,Skills!A:A,Skills!A:A,CONCAT("ERROR-Skill: ",AG176)))</f>
        <v>Shadow Steal</v>
      </c>
      <c r="EI176" s="120" t="str">
        <f t="array" ref="EI176">if(ISBLANK(AP176),,(XLOOKUP(AP176,Classes!A:A,Classes!A:A,CONCAT("ERROR-Class: ",AP176))))</f>
        <v>Sniper</v>
      </c>
      <c r="EJ176" s="120" t="str">
        <f t="array" ref="EJ176">if(ISBLANK(AQ176),,XLOOKUP(AQ176,Skills!A:A,Skills!A:A,CONCAT("ERROR-Skill: ",AQ176)))</f>
        <v>Snare</v>
      </c>
      <c r="EK176" s="120" t="str">
        <f t="array" ref="EK176">if(ISBLANK(AR176),,(XLOOKUP(AR176,Classes!A:A,Classes!A:A,CONCAT("ERROR-Class: ",AR176))))</f>
        <v>Ranger</v>
      </c>
      <c r="EL176" s="120" t="str">
        <f t="array" ref="EL176">if(ISBLANK(AS176),,XLOOKUP(AS176,Skills!A:A,Skills!A:A,CONCAT("ERROR-Skill: ",AS176)))</f>
        <v>Quick Step</v>
      </c>
      <c r="EM176" s="120" t="str">
        <f t="array" ref="EM176">if(ISBLANK(AU176),,XLOOKUP(AU176,Skills!A:A,Skills!A:A,CONCAT("ERROR-Skill: ",AU176)))</f>
        <v>Ninjutsu</v>
      </c>
      <c r="EN176" s="120" t="str">
        <f t="array" ref="EN176">if(ISBLANK(BD176),,(XLOOKUP(BD176,Classes!A:A,Classes!A:A,CONCAT("ERROR-Class: ",BD176))))</f>
        <v>Swordsman</v>
      </c>
      <c r="EO176" s="120" t="str">
        <f t="array" ref="EO176">if(ISBLANK(BE176),,XLOOKUP(BE176,Skills!A:A,Skills!A:A,CONCAT("ERROR-Skill: ",BE176)))</f>
        <v>DEF Intimidate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4020</v>
      </c>
      <c r="B177" s="69" t="s">
        <v>212</v>
      </c>
      <c r="C177" s="125" t="s">
        <v>4021</v>
      </c>
      <c r="D177" s="126" t="s">
        <v>4022</v>
      </c>
      <c r="E177" s="127"/>
      <c r="F177" s="127"/>
      <c r="G177" s="127"/>
      <c r="H177" s="127"/>
      <c r="I177" s="127"/>
      <c r="J177" s="83"/>
      <c r="K177" s="121" t="s">
        <v>184</v>
      </c>
      <c r="L177" s="85"/>
      <c r="M177" s="121"/>
      <c r="N177" s="121"/>
      <c r="O177" s="84"/>
      <c r="P177" s="121"/>
      <c r="Q177" s="86"/>
      <c r="R177" s="84"/>
      <c r="S177" s="121" t="s">
        <v>184</v>
      </c>
      <c r="T177" s="84"/>
      <c r="U177" s="121"/>
      <c r="V177" s="128" t="s">
        <v>184</v>
      </c>
      <c r="W177" s="87"/>
      <c r="X177" s="129" t="s">
        <v>393</v>
      </c>
      <c r="Y177" s="130" t="s">
        <v>1462</v>
      </c>
      <c r="Z177" s="130" t="s">
        <v>4023</v>
      </c>
      <c r="AA177" s="90"/>
      <c r="AB177" s="91" t="s">
        <v>4024</v>
      </c>
      <c r="AC177" s="131" t="s">
        <v>863</v>
      </c>
      <c r="AD177" s="93" t="s">
        <v>4025</v>
      </c>
      <c r="AE177" s="131" t="s">
        <v>4026</v>
      </c>
      <c r="AF177" s="131" t="s">
        <v>399</v>
      </c>
      <c r="AG177" s="131" t="s">
        <v>505</v>
      </c>
      <c r="AH177" s="131" t="s">
        <v>194</v>
      </c>
      <c r="AI177" s="94"/>
      <c r="AJ177" s="94"/>
      <c r="AK177" s="94"/>
      <c r="AL177" s="94"/>
      <c r="AM177" s="94"/>
      <c r="AN177" s="94"/>
      <c r="AO177" s="95"/>
      <c r="AP177" s="96"/>
      <c r="AQ177" s="132"/>
      <c r="AR177" s="98"/>
      <c r="AS177" s="132"/>
      <c r="AT177" s="132"/>
      <c r="AU177" s="132"/>
      <c r="AV177" s="132"/>
      <c r="AW177" s="94"/>
      <c r="AX177" s="94"/>
      <c r="AY177" s="94"/>
      <c r="AZ177" s="94"/>
      <c r="BA177" s="94"/>
      <c r="BB177" s="94"/>
      <c r="BC177" s="99"/>
      <c r="BD177" s="100" t="s">
        <v>4027</v>
      </c>
      <c r="BE177" s="133" t="s">
        <v>440</v>
      </c>
      <c r="BF177" s="102" t="s">
        <v>4028</v>
      </c>
      <c r="BG177" s="133" t="s">
        <v>4029</v>
      </c>
      <c r="BH177" s="133" t="s">
        <v>295</v>
      </c>
      <c r="BI177" s="133" t="s">
        <v>432</v>
      </c>
      <c r="BJ177" s="133" t="s">
        <v>196</v>
      </c>
      <c r="BK177" s="103"/>
      <c r="BL177" s="103"/>
      <c r="BM177" s="103"/>
      <c r="BN177" s="103"/>
      <c r="BO177" s="103"/>
      <c r="BP177" s="103"/>
      <c r="BQ177" s="83"/>
      <c r="BR177" s="104">
        <v>25.0</v>
      </c>
      <c r="BS177" s="104">
        <v>35.0</v>
      </c>
      <c r="BT177" s="104">
        <v>25.0</v>
      </c>
      <c r="BU177" s="104">
        <v>15.0</v>
      </c>
      <c r="BV177" s="105" t="s">
        <v>4030</v>
      </c>
      <c r="BW177" s="83"/>
      <c r="BX177" s="134" t="s">
        <v>373</v>
      </c>
      <c r="BY177" s="134" t="s">
        <v>201</v>
      </c>
      <c r="BZ177" s="134" t="s">
        <v>4031</v>
      </c>
      <c r="CA177" s="134" t="s">
        <v>179</v>
      </c>
      <c r="CB177" s="134" t="s">
        <v>4032</v>
      </c>
      <c r="CC177" s="134" t="s">
        <v>179</v>
      </c>
      <c r="CD177" s="135"/>
      <c r="CE177" s="136" t="s">
        <v>4033</v>
      </c>
      <c r="CF177" s="136" t="s">
        <v>4034</v>
      </c>
      <c r="CG177" s="137"/>
      <c r="CH177" s="137"/>
      <c r="CI177" s="138"/>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4035</v>
      </c>
      <c r="DM177" s="114" t="s">
        <v>569</v>
      </c>
      <c r="DN177" s="114">
        <v>3.0</v>
      </c>
      <c r="DO177" s="114">
        <v>1.0</v>
      </c>
      <c r="DP177" s="114" t="s">
        <v>347</v>
      </c>
      <c r="DQ177" s="115" t="s">
        <v>4036</v>
      </c>
      <c r="DR177" s="139" t="s">
        <v>206</v>
      </c>
      <c r="DS177" s="139" t="s">
        <v>383</v>
      </c>
      <c r="DT177" s="139" t="s">
        <v>275</v>
      </c>
      <c r="DU177" s="139" t="s">
        <v>209</v>
      </c>
      <c r="DV177" s="139" t="s">
        <v>210</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Howling Spirit</v>
      </c>
      <c r="ED177" s="120" t="str">
        <f t="array" ref="ED177">if(ISBLANK(AB177),,(XLOOKUP(AB177,Classes!A:A,Classes!A:A,CONCAT("ERROR-Class: ",AB177))))</f>
        <v>ERROR-Class: Stun Calibur Wielder</v>
      </c>
      <c r="EE177" s="120" t="str">
        <f t="array" ref="EE177">if(ISBLANK(AC177),,XLOOKUP(AC177,Skills!A:A,Skills!A:A,CONCAT("ERROR-Skill: ",AC177)))</f>
        <v>Sword Dance</v>
      </c>
      <c r="EF177" s="120" t="str">
        <f t="array" ref="EF177">if(ISBLANK(AD177),,(XLOOKUP(AD177,Classes!A:A,Classes!A:A,CONCAT("ERROR-Class: ",AD177))))</f>
        <v>ERROR-Class: Solutions Office CEO</v>
      </c>
      <c r="EG177" s="120" t="str">
        <f t="array" ref="EG177">if(ISBLANK(AE177),,XLOOKUP(AE177,Skills!A:A,Skills!A:A,CONCAT("ERROR-Skill: ",AE177)))</f>
        <v>Coin Bullet</v>
      </c>
      <c r="EH177" s="120" t="str">
        <f t="array" ref="EH177">if(ISBLANK(AG177),,XLOOKUP(AG177,Skills!A:A,Skills!A:A,CONCAT("ERROR-Skill: ",AG177)))</f>
        <v>Roar</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ERROR-Class: Demonic Gear</v>
      </c>
      <c r="EO177" s="120" t="str">
        <f t="array" ref="EO177">if(ISBLANK(BE177),,XLOOKUP(BE177,Skills!A:A,Skills!A:A,CONCAT("ERROR-Skill: ",BE177)))</f>
        <v>Adversity</v>
      </c>
      <c r="EP177" s="120" t="str">
        <f t="array" ref="EP177">if(ISBLANK(BF177),,(XLOOKUP(BF177,Classes!A:A,Classes!A:A,CONCAT("ERROR-Class: ",BF177))))</f>
        <v>ERROR-Class: Demonic Gear in Darkness</v>
      </c>
      <c r="EQ177" s="120" t="str">
        <f t="array" ref="EQ177">if(ISBLANK(BG177),,XLOOKUP(BG177,Skills!A:A,Skills!A:A,CONCAT("ERROR-Skill: ",BG177)))</f>
        <v>Destruction Fist</v>
      </c>
      <c r="ER177" s="120" t="str">
        <f t="array" ref="ER177">if(ISBLANK(BJ177),,XLOOKUP(BI177,Skills!A:A,Skills!A:A,CONCAT("ERROR-Skill: ",BI177)))</f>
        <v>DEF Break</v>
      </c>
    </row>
    <row r="178">
      <c r="A178" s="79" t="s">
        <v>1437</v>
      </c>
      <c r="B178" s="69" t="s">
        <v>386</v>
      </c>
      <c r="C178" s="80" t="s">
        <v>4037</v>
      </c>
      <c r="D178" s="81" t="s">
        <v>4038</v>
      </c>
      <c r="E178" s="82" t="s">
        <v>179</v>
      </c>
      <c r="F178" s="82" t="s">
        <v>4039</v>
      </c>
      <c r="G178" s="82" t="s">
        <v>4040</v>
      </c>
      <c r="H178" s="82" t="s">
        <v>4041</v>
      </c>
      <c r="I178" s="82" t="s">
        <v>4042</v>
      </c>
      <c r="J178" s="83"/>
      <c r="K178" s="84"/>
      <c r="L178" s="84"/>
      <c r="M178" s="84"/>
      <c r="N178" s="84"/>
      <c r="O178" s="85" t="s">
        <v>184</v>
      </c>
      <c r="P178" s="85" t="s">
        <v>184</v>
      </c>
      <c r="Q178" s="86"/>
      <c r="R178" s="84"/>
      <c r="S178" s="84"/>
      <c r="T178" s="84"/>
      <c r="U178" s="84"/>
      <c r="V178" s="86"/>
      <c r="W178" s="87"/>
      <c r="X178" s="88" t="s">
        <v>185</v>
      </c>
      <c r="Y178" s="89" t="s">
        <v>1636</v>
      </c>
      <c r="Z178" s="89" t="s">
        <v>609</v>
      </c>
      <c r="AA178" s="90"/>
      <c r="AB178" s="91" t="s">
        <v>188</v>
      </c>
      <c r="AC178" s="92" t="s">
        <v>363</v>
      </c>
      <c r="AD178" s="93" t="s">
        <v>942</v>
      </c>
      <c r="AE178" s="92" t="s">
        <v>369</v>
      </c>
      <c r="AF178" s="92" t="s">
        <v>290</v>
      </c>
      <c r="AG178" s="92" t="s">
        <v>191</v>
      </c>
      <c r="AH178" s="92" t="s">
        <v>320</v>
      </c>
      <c r="AI178" s="101">
        <v>4678.0</v>
      </c>
      <c r="AJ178" s="101">
        <v>414.0</v>
      </c>
      <c r="AK178" s="101">
        <v>210.0</v>
      </c>
      <c r="AL178" s="101">
        <v>375.0</v>
      </c>
      <c r="AM178" s="101">
        <v>228.0</v>
      </c>
      <c r="AN178" s="101">
        <v>89.0</v>
      </c>
      <c r="AO178" s="95"/>
      <c r="AP178" s="96" t="s">
        <v>1513</v>
      </c>
      <c r="AQ178" s="97" t="s">
        <v>186</v>
      </c>
      <c r="AR178" s="98" t="s">
        <v>1639</v>
      </c>
      <c r="AS178" s="97" t="s">
        <v>943</v>
      </c>
      <c r="AT178" s="97" t="s">
        <v>540</v>
      </c>
      <c r="AU178" s="97" t="s">
        <v>395</v>
      </c>
      <c r="AV178" s="97" t="s">
        <v>371</v>
      </c>
      <c r="AW178" s="94">
        <v>4965.0</v>
      </c>
      <c r="AX178" s="94">
        <v>389.0</v>
      </c>
      <c r="AY178" s="94">
        <v>191.0</v>
      </c>
      <c r="AZ178" s="94">
        <v>384.0</v>
      </c>
      <c r="BA178" s="94">
        <v>167.0</v>
      </c>
      <c r="BB178" s="94">
        <v>76.0</v>
      </c>
      <c r="BC178" s="99"/>
      <c r="BD178" s="100" t="s">
        <v>190</v>
      </c>
      <c r="BE178" s="101" t="s">
        <v>195</v>
      </c>
      <c r="BF178" s="102"/>
      <c r="BG178" s="101"/>
      <c r="BH178" s="101"/>
      <c r="BI178" s="101"/>
      <c r="BJ178" s="101"/>
      <c r="BK178" s="103"/>
      <c r="BL178" s="103"/>
      <c r="BM178" s="103"/>
      <c r="BN178" s="103"/>
      <c r="BO178" s="103"/>
      <c r="BP178" s="103"/>
      <c r="BQ178" s="83"/>
      <c r="BR178" s="104">
        <v>40.0</v>
      </c>
      <c r="BS178" s="104">
        <v>10.0</v>
      </c>
      <c r="BT178" s="104">
        <v>35.0</v>
      </c>
      <c r="BU178" s="104">
        <v>10.0</v>
      </c>
      <c r="BV178" s="105" t="s">
        <v>4043</v>
      </c>
      <c r="BW178" s="83"/>
      <c r="BX178" s="106" t="s">
        <v>200</v>
      </c>
      <c r="BY178" s="106" t="s">
        <v>1643</v>
      </c>
      <c r="BZ178" s="106" t="s">
        <v>4044</v>
      </c>
      <c r="CA178" s="106" t="s">
        <v>1957</v>
      </c>
      <c r="CB178" s="106" t="s">
        <v>1967</v>
      </c>
      <c r="CC178" s="106" t="s">
        <v>936</v>
      </c>
      <c r="CD178" s="122" t="s">
        <v>4045</v>
      </c>
      <c r="CE178" s="123" t="s">
        <v>4046</v>
      </c>
      <c r="CF178" s="123" t="s">
        <v>4047</v>
      </c>
      <c r="CG178" s="109" t="s">
        <v>205</v>
      </c>
      <c r="CH178" s="109" t="s">
        <v>243</v>
      </c>
      <c r="CI178" s="109" t="s">
        <v>4048</v>
      </c>
      <c r="CJ178" s="83"/>
      <c r="CK178" s="111" t="s">
        <v>4049</v>
      </c>
      <c r="CL178" s="112" t="s">
        <v>515</v>
      </c>
      <c r="CM178" s="112" t="s">
        <v>516</v>
      </c>
      <c r="CN178" s="112" t="s">
        <v>517</v>
      </c>
      <c r="CO178" s="112" t="s">
        <v>518</v>
      </c>
      <c r="CP178" s="112"/>
      <c r="CQ178" s="112"/>
      <c r="CR178" s="112">
        <v>25.0</v>
      </c>
      <c r="CS178" s="112">
        <v>101.0</v>
      </c>
      <c r="CT178" s="112">
        <v>185.0</v>
      </c>
      <c r="CU178" s="112">
        <v>269.0</v>
      </c>
      <c r="CV178" s="112">
        <v>353.0</v>
      </c>
      <c r="CW178" s="112">
        <v>437.0</v>
      </c>
      <c r="CX178" s="112" t="s">
        <v>112</v>
      </c>
      <c r="CY178" s="112">
        <v>6.0</v>
      </c>
      <c r="CZ178" s="112">
        <v>17.0</v>
      </c>
      <c r="DA178" s="112">
        <v>29.0</v>
      </c>
      <c r="DB178" s="112">
        <v>41.0</v>
      </c>
      <c r="DC178" s="112">
        <v>53.0</v>
      </c>
      <c r="DD178" s="112">
        <v>65.0</v>
      </c>
      <c r="DE178" s="112" t="s">
        <v>115</v>
      </c>
      <c r="DF178" s="112" t="s">
        <v>4050</v>
      </c>
      <c r="DG178" s="112" t="s">
        <v>4051</v>
      </c>
      <c r="DH178" s="112" t="s">
        <v>4052</v>
      </c>
      <c r="DI178" s="112" t="s">
        <v>4053</v>
      </c>
      <c r="DJ178" s="112" t="s">
        <v>4054</v>
      </c>
      <c r="DK178" s="112"/>
      <c r="DL178" s="113" t="s">
        <v>4055</v>
      </c>
      <c r="DM178" s="114" t="s">
        <v>3959</v>
      </c>
      <c r="DN178" s="114">
        <v>3.0</v>
      </c>
      <c r="DO178" s="114" t="s">
        <v>273</v>
      </c>
      <c r="DP178" s="114" t="s">
        <v>347</v>
      </c>
      <c r="DQ178" s="115" t="s">
        <v>4056</v>
      </c>
      <c r="DR178" s="124" t="s">
        <v>206</v>
      </c>
      <c r="DS178" s="124" t="s">
        <v>208</v>
      </c>
      <c r="DT178" s="124" t="s">
        <v>275</v>
      </c>
      <c r="DU178" s="124" t="s">
        <v>209</v>
      </c>
      <c r="DV178" s="124" t="s">
        <v>210</v>
      </c>
      <c r="DW178" s="148" t="s">
        <v>4057</v>
      </c>
      <c r="DX178" s="148" t="s">
        <v>4058</v>
      </c>
      <c r="DY178" s="117"/>
      <c r="DZ178" s="118"/>
      <c r="EA178" s="119" t="str">
        <f t="array" ref="EA178">if(ISBLANK(X178),,(XLOOKUP(X178,Classes!A:A,Classes!A:A,CONCAT("ERROR-Class: ",X178))))</f>
        <v>High Lord</v>
      </c>
      <c r="EB178" s="120" t="str">
        <f t="array" ref="EB178">if(ISBLANK(Y178),,(XLOOKUP(Y178,Skills!A:A,Skills!A:A,CONCAT("ERROR-Skill: ",Y178))))</f>
        <v>Protect</v>
      </c>
      <c r="EC178" s="120" t="str">
        <f t="array" ref="EC178">if(ISBLANK(Z178),,XLOOKUP(Z178,Skills!A:A,Skills!A:A,CONCAT("ERROR-Skill: ",Z178)))</f>
        <v>ATK Support</v>
      </c>
      <c r="ED178" s="120" t="str">
        <f t="array" ref="ED178">if(ISBLANK(AB178),,(XLOOKUP(AB178,Classes!A:A,Classes!A:A,CONCAT("ERROR-Class: ",AB178))))</f>
        <v>Gladiator</v>
      </c>
      <c r="EE178" s="120" t="str">
        <f t="array" ref="EE178">if(ISBLANK(AC178),,XLOOKUP(AC178,Skills!A:A,Skills!A:A,CONCAT("ERROR-Skill: ",AC178)))</f>
        <v>ATK Intimidate</v>
      </c>
      <c r="EF178" s="120" t="str">
        <f t="array" ref="EF178">if(ISBLANK(AD178),,(XLOOKUP(AD178,Classes!A:A,Classes!A:A,CONCAT("ERROR-Class: ",AD178))))</f>
        <v>Brave</v>
      </c>
      <c r="EG178" s="120" t="str">
        <f t="array" ref="EG178">if(ISBLANK(AE178),,XLOOKUP(AE178,Skills!A:A,Skills!A:A,CONCAT("ERROR-Skill: ",AE178)))</f>
        <v>Battle Cry</v>
      </c>
      <c r="EH178" s="120" t="str">
        <f t="array" ref="EH178">if(ISBLANK(AG178),,XLOOKUP(AG178,Skills!A:A,Skills!A:A,CONCAT("ERROR-Skill: ",AG178)))</f>
        <v>Power Stab</v>
      </c>
      <c r="EI178" s="120" t="str">
        <f t="array" ref="EI178">if(ISBLANK(AP178),,(XLOOKUP(AP178,Classes!A:A,Classes!A:A,CONCAT("ERROR-Class: ",AP178))))</f>
        <v>Vanguard</v>
      </c>
      <c r="EJ178" s="120" t="str">
        <f t="array" ref="EJ178">if(ISBLANK(AQ178),,XLOOKUP(AQ178,Skills!A:A,Skills!A:A,CONCAT("ERROR-Skill: ",AQ178)))</f>
        <v>Unbreakable Guardian</v>
      </c>
      <c r="EK178" s="120" t="str">
        <f t="array" ref="EK178">if(ISBLANK(AR178),,(XLOOKUP(AR178,Classes!A:A,Classes!A:A,CONCAT("ERROR-Class: ",AR178))))</f>
        <v>Royal Vanguard</v>
      </c>
      <c r="EL178" s="120" t="str">
        <f t="array" ref="EL178">if(ISBLANK(AS178),,XLOOKUP(AS178,Skills!A:A,Skills!A:A,CONCAT("ERROR-Skill: ",AS178)))</f>
        <v>Heavy Shield</v>
      </c>
      <c r="EM178" s="120" t="str">
        <f t="array" ref="EM178">if(ISBLANK(AU178),,XLOOKUP(AU178,Skills!A:A,Skills!A:A,CONCAT("ERROR-Skill: ",AU178)))</f>
        <v>Last Stand</v>
      </c>
      <c r="EN178" s="120" t="str">
        <f t="array" ref="EN178">if(ISBLANK(BD178),,(XLOOKUP(BD178,Classes!A:A,Classes!A:A,CONCAT("ERROR-Class: ",BD178))))</f>
        <v>General</v>
      </c>
      <c r="EO178" s="120" t="str">
        <f t="array" ref="EO178">if(ISBLANK(BE178),,XLOOKUP(BE178,Skills!A:A,Skills!A:A,CONCAT("ERROR-Skill: ",BE178)))</f>
        <v>Armor Pierce</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729</v>
      </c>
      <c r="B179" s="69" t="s">
        <v>386</v>
      </c>
      <c r="C179" s="80" t="s">
        <v>4059</v>
      </c>
      <c r="D179" s="81" t="s">
        <v>4060</v>
      </c>
      <c r="E179" s="82" t="s">
        <v>179</v>
      </c>
      <c r="F179" s="82" t="s">
        <v>4061</v>
      </c>
      <c r="G179" s="82" t="s">
        <v>4062</v>
      </c>
      <c r="H179" s="82" t="s">
        <v>4063</v>
      </c>
      <c r="I179" s="82" t="s">
        <v>4064</v>
      </c>
      <c r="J179" s="83"/>
      <c r="K179" s="84"/>
      <c r="L179" s="84"/>
      <c r="M179" s="84"/>
      <c r="N179" s="84"/>
      <c r="O179" s="85" t="s">
        <v>184</v>
      </c>
      <c r="P179" s="84"/>
      <c r="Q179" s="142" t="s">
        <v>184</v>
      </c>
      <c r="R179" s="85"/>
      <c r="S179" s="85"/>
      <c r="T179" s="85"/>
      <c r="U179" s="85"/>
      <c r="V179" s="142"/>
      <c r="W179" s="87"/>
      <c r="X179" s="88" t="s">
        <v>598</v>
      </c>
      <c r="Y179" s="153" t="s">
        <v>2056</v>
      </c>
      <c r="Z179" s="89" t="s">
        <v>660</v>
      </c>
      <c r="AA179" s="90"/>
      <c r="AB179" s="91" t="s">
        <v>606</v>
      </c>
      <c r="AC179" s="92" t="s">
        <v>1276</v>
      </c>
      <c r="AD179" s="93" t="s">
        <v>608</v>
      </c>
      <c r="AE179" s="92" t="s">
        <v>402</v>
      </c>
      <c r="AF179" s="92" t="s">
        <v>231</v>
      </c>
      <c r="AG179" s="92" t="s">
        <v>1274</v>
      </c>
      <c r="AH179" s="92" t="s">
        <v>604</v>
      </c>
      <c r="AI179" s="101">
        <v>3265.0</v>
      </c>
      <c r="AJ179" s="101">
        <v>465.0</v>
      </c>
      <c r="AK179" s="101">
        <v>247.0</v>
      </c>
      <c r="AL179" s="101">
        <v>217.0</v>
      </c>
      <c r="AM179" s="101">
        <v>292.0</v>
      </c>
      <c r="AN179" s="101">
        <v>205.0</v>
      </c>
      <c r="AO179" s="95"/>
      <c r="AP179" s="96" t="s">
        <v>541</v>
      </c>
      <c r="AQ179" s="97" t="s">
        <v>2229</v>
      </c>
      <c r="AR179" s="98" t="s">
        <v>543</v>
      </c>
      <c r="AS179" s="97" t="s">
        <v>548</v>
      </c>
      <c r="AT179" s="97" t="s">
        <v>545</v>
      </c>
      <c r="AU179" s="97" t="s">
        <v>768</v>
      </c>
      <c r="AV179" s="97" t="s">
        <v>327</v>
      </c>
      <c r="AW179" s="94">
        <v>3674.0</v>
      </c>
      <c r="AX179" s="94">
        <v>513.0</v>
      </c>
      <c r="AY179" s="94">
        <v>225.0</v>
      </c>
      <c r="AZ179" s="94">
        <v>243.0</v>
      </c>
      <c r="BA179" s="94">
        <v>292.0</v>
      </c>
      <c r="BB179" s="94">
        <v>180.0</v>
      </c>
      <c r="BC179" s="99"/>
      <c r="BD179" s="100" t="s">
        <v>190</v>
      </c>
      <c r="BE179" s="101" t="s">
        <v>193</v>
      </c>
      <c r="BF179" s="102"/>
      <c r="BG179" s="101"/>
      <c r="BH179" s="101"/>
      <c r="BI179" s="101"/>
      <c r="BJ179" s="101"/>
      <c r="BK179" s="103"/>
      <c r="BL179" s="103"/>
      <c r="BM179" s="103"/>
      <c r="BN179" s="103"/>
      <c r="BO179" s="103"/>
      <c r="BP179" s="103"/>
      <c r="BQ179" s="83"/>
      <c r="BR179" s="104">
        <v>15.0</v>
      </c>
      <c r="BS179" s="104">
        <v>20.0</v>
      </c>
      <c r="BT179" s="104">
        <v>35.0</v>
      </c>
      <c r="BU179" s="104">
        <v>25.0</v>
      </c>
      <c r="BV179" s="105" t="s">
        <v>4065</v>
      </c>
      <c r="BW179" s="83"/>
      <c r="BX179" s="106" t="s">
        <v>233</v>
      </c>
      <c r="BY179" s="106" t="s">
        <v>550</v>
      </c>
      <c r="BZ179" s="106" t="s">
        <v>1408</v>
      </c>
      <c r="CA179" s="106" t="s">
        <v>552</v>
      </c>
      <c r="CB179" s="106" t="s">
        <v>1409</v>
      </c>
      <c r="CC179" s="106" t="s">
        <v>529</v>
      </c>
      <c r="CD179" s="122" t="s">
        <v>333</v>
      </c>
      <c r="CE179" s="123" t="s">
        <v>4066</v>
      </c>
      <c r="CF179" s="123" t="s">
        <v>4067</v>
      </c>
      <c r="CG179" s="109" t="s">
        <v>450</v>
      </c>
      <c r="CH179" s="109" t="s">
        <v>243</v>
      </c>
      <c r="CI179" s="110"/>
      <c r="CJ179" s="83"/>
      <c r="CK179" s="111" t="s">
        <v>4068</v>
      </c>
      <c r="CL179" s="112" t="s">
        <v>560</v>
      </c>
      <c r="CM179" s="112" t="s">
        <v>561</v>
      </c>
      <c r="CN179" s="112" t="s">
        <v>517</v>
      </c>
      <c r="CO179" s="112" t="s">
        <v>562</v>
      </c>
      <c r="CP179" s="112" t="s">
        <v>598</v>
      </c>
      <c r="CQ179" s="112"/>
      <c r="CR179" s="112">
        <v>25.0</v>
      </c>
      <c r="CS179" s="112">
        <v>101.0</v>
      </c>
      <c r="CT179" s="112">
        <v>185.0</v>
      </c>
      <c r="CU179" s="112">
        <v>269.0</v>
      </c>
      <c r="CV179" s="112">
        <v>353.0</v>
      </c>
      <c r="CW179" s="112">
        <v>437.0</v>
      </c>
      <c r="CX179" s="112" t="s">
        <v>112</v>
      </c>
      <c r="CY179" s="112">
        <v>5.0</v>
      </c>
      <c r="CZ179" s="112">
        <v>15.0</v>
      </c>
      <c r="DA179" s="112">
        <v>26.0</v>
      </c>
      <c r="DB179" s="112">
        <v>37.0</v>
      </c>
      <c r="DC179" s="112">
        <v>48.0</v>
      </c>
      <c r="DD179" s="112">
        <v>59.0</v>
      </c>
      <c r="DE179" s="112" t="s">
        <v>116</v>
      </c>
      <c r="DF179" s="112" t="s">
        <v>4069</v>
      </c>
      <c r="DG179" s="112" t="s">
        <v>4070</v>
      </c>
      <c r="DH179" s="112" t="s">
        <v>4071</v>
      </c>
      <c r="DI179" s="112" t="s">
        <v>4072</v>
      </c>
      <c r="DJ179" s="112" t="s">
        <v>4073</v>
      </c>
      <c r="DK179" s="112"/>
      <c r="DL179" s="113" t="s">
        <v>4074</v>
      </c>
      <c r="DM179" s="114" t="s">
        <v>569</v>
      </c>
      <c r="DN179" s="114">
        <v>2.0</v>
      </c>
      <c r="DO179" s="114">
        <v>3.0</v>
      </c>
      <c r="DP179" s="114">
        <v>3.0</v>
      </c>
      <c r="DQ179" s="115" t="s">
        <v>4075</v>
      </c>
      <c r="DR179" s="116" t="s">
        <v>206</v>
      </c>
      <c r="DS179" s="116" t="s">
        <v>207</v>
      </c>
      <c r="DT179" s="116" t="s">
        <v>384</v>
      </c>
      <c r="DU179" s="139" t="s">
        <v>423</v>
      </c>
      <c r="DV179" s="139" t="s">
        <v>424</v>
      </c>
      <c r="DW179" s="116"/>
      <c r="DX179" s="116"/>
      <c r="DY179" s="117"/>
      <c r="DZ179" s="118"/>
      <c r="EA179" s="119" t="str">
        <f t="array" ref="EA179">if(ISBLANK(X179),,(XLOOKUP(X179,Classes!A:A,Classes!A:A,CONCAT("ERROR-Class: ",X179))))</f>
        <v>Archer</v>
      </c>
      <c r="EB179" s="120" t="str">
        <f t="array" ref="EB179">if(ISBLANK(Y179),,(XLOOKUP(Y179,Skills!A:A,Skills!A:A,CONCAT("ERROR-Skill: ",Y179))))</f>
        <v>Thousand Arrows</v>
      </c>
      <c r="EC179" s="120" t="str">
        <f t="array" ref="EC179">if(ISBLANK(Z179),,XLOOKUP(Z179,Skills!A:A,Skills!A:A,CONCAT("ERROR-Skill: ",Z179)))</f>
        <v>Mass Attack</v>
      </c>
      <c r="ED179" s="120" t="str">
        <f t="array" ref="ED179">if(ISBLANK(AB179),,(XLOOKUP(AB179,Classes!A:A,Classes!A:A,CONCAT("ERROR-Class: ",AB179))))</f>
        <v>Sniper</v>
      </c>
      <c r="EE179" s="120" t="str">
        <f t="array" ref="EE179">if(ISBLANK(AC179),,XLOOKUP(AC179,Skills!A:A,Skills!A:A,CONCAT("ERROR-Skill: ",AC179)))</f>
        <v>Aim</v>
      </c>
      <c r="EF179" s="120" t="str">
        <f t="array" ref="EF179">if(ISBLANK(AD179),,(XLOOKUP(AD179,Classes!A:A,Classes!A:A,CONCAT("ERROR-Class: ",AD179))))</f>
        <v>Ranger</v>
      </c>
      <c r="EG179" s="120" t="str">
        <f t="array" ref="EG179">if(ISBLANK(AE179),,XLOOKUP(AE179,Skills!A:A,Skills!A:A,CONCAT("ERROR-Skill: ",AE179)))</f>
        <v>DEF Support (L)</v>
      </c>
      <c r="EH179" s="120" t="str">
        <f t="array" ref="EH179">if(ISBLANK(AG179),,XLOOKUP(AG179,Skills!A:A,Skills!A:A,CONCAT("ERROR-Skill: ",AG179)))</f>
        <v>Snare</v>
      </c>
      <c r="EI179" s="120" t="str">
        <f t="array" ref="EI179">if(ISBLANK(AP179),,(XLOOKUP(AP179,Classes!A:A,Classes!A:A,CONCAT("ERROR-Class: ",AP179))))</f>
        <v>Dragon Knight</v>
      </c>
      <c r="EJ179" s="120" t="str">
        <f t="array" ref="EJ179">if(ISBLANK(AQ179),,XLOOKUP(AQ179,Skills!A:A,Skills!A:A,CONCAT("ERROR-Skill: ",AQ179)))</f>
        <v>Wind Pressure</v>
      </c>
      <c r="EK179" s="120" t="str">
        <f t="array" ref="EK179">if(ISBLANK(AR179),,(XLOOKUP(AR179,Classes!A:A,Classes!A:A,CONCAT("ERROR-Class: ",AR179))))</f>
        <v>Dragon Master</v>
      </c>
      <c r="EL179" s="120" t="str">
        <f t="array" ref="EL179">if(ISBLANK(AS179),,XLOOKUP(AS179,Skills!A:A,Skills!A:A,CONCAT("ERROR-Skill: ",AS179)))</f>
        <v>Endure</v>
      </c>
      <c r="EM179" s="120" t="str">
        <f t="array" ref="EM179">if(ISBLANK(AU179),,XLOOKUP(AU179,Skills!A:A,Skills!A:A,CONCAT("ERROR-Skill: ",AU179)))</f>
        <v>Wind Whisper</v>
      </c>
      <c r="EN179" s="120" t="str">
        <f t="array" ref="EN179">if(ISBLANK(BD179),,(XLOOKUP(BD179,Classes!A:A,Classes!A:A,CONCAT("ERROR-Class: ",BD179))))</f>
        <v>General</v>
      </c>
      <c r="EO179" s="120" t="str">
        <f t="array" ref="EO179">if(ISBLANK(BE179),,XLOOKUP(BE179,Skills!A:A,Skills!A:A,CONCAT("ERROR-Skill: ",BE179)))</f>
        <v>Reinforcement</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4076</v>
      </c>
      <c r="B180" s="69" t="s">
        <v>212</v>
      </c>
      <c r="C180" s="80" t="s">
        <v>4077</v>
      </c>
      <c r="D180" s="81" t="s">
        <v>4078</v>
      </c>
      <c r="E180" s="82" t="s">
        <v>179</v>
      </c>
      <c r="F180" s="82" t="s">
        <v>179</v>
      </c>
      <c r="G180" s="82"/>
      <c r="H180" s="82"/>
      <c r="I180" s="82"/>
      <c r="J180" s="83"/>
      <c r="K180" s="84"/>
      <c r="L180" s="84"/>
      <c r="M180" s="84"/>
      <c r="N180" s="84"/>
      <c r="O180" s="85" t="s">
        <v>184</v>
      </c>
      <c r="P180" s="84"/>
      <c r="Q180" s="142" t="s">
        <v>184</v>
      </c>
      <c r="R180" s="85" t="s">
        <v>184</v>
      </c>
      <c r="S180" s="85"/>
      <c r="T180" s="85"/>
      <c r="U180" s="85"/>
      <c r="V180" s="142"/>
      <c r="W180" s="87"/>
      <c r="X180" s="88" t="s">
        <v>4079</v>
      </c>
      <c r="Y180" s="153" t="s">
        <v>4080</v>
      </c>
      <c r="Z180" s="89" t="s">
        <v>2230</v>
      </c>
      <c r="AA180" s="90"/>
      <c r="AB180" s="179" t="s">
        <v>769</v>
      </c>
      <c r="AC180" s="92" t="s">
        <v>768</v>
      </c>
      <c r="AD180" s="93" t="s">
        <v>4081</v>
      </c>
      <c r="AE180" s="92" t="s">
        <v>363</v>
      </c>
      <c r="AF180" s="92" t="s">
        <v>545</v>
      </c>
      <c r="AG180" s="92" t="s">
        <v>4082</v>
      </c>
      <c r="AH180" s="92" t="s">
        <v>196</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4083</v>
      </c>
      <c r="BE180" s="101" t="s">
        <v>696</v>
      </c>
      <c r="BF180" s="102" t="s">
        <v>4084</v>
      </c>
      <c r="BG180" s="101" t="s">
        <v>198</v>
      </c>
      <c r="BH180" s="101" t="s">
        <v>327</v>
      </c>
      <c r="BI180" s="101" t="s">
        <v>4085</v>
      </c>
      <c r="BJ180" s="101" t="s">
        <v>295</v>
      </c>
      <c r="BK180" s="103"/>
      <c r="BL180" s="103"/>
      <c r="BM180" s="103"/>
      <c r="BN180" s="103"/>
      <c r="BO180" s="103"/>
      <c r="BP180" s="103"/>
      <c r="BQ180" s="83"/>
      <c r="BR180" s="104">
        <v>20.0</v>
      </c>
      <c r="BS180" s="104">
        <v>25.0</v>
      </c>
      <c r="BT180" s="104">
        <v>20.0</v>
      </c>
      <c r="BU180" s="104">
        <v>35.0</v>
      </c>
      <c r="BV180" s="105" t="s">
        <v>4086</v>
      </c>
      <c r="BW180" s="83"/>
      <c r="BX180" s="106" t="s">
        <v>373</v>
      </c>
      <c r="BY180" s="106" t="s">
        <v>201</v>
      </c>
      <c r="BZ180" s="106" t="s">
        <v>4087</v>
      </c>
      <c r="CA180" s="106" t="s">
        <v>1925</v>
      </c>
      <c r="CB180" s="106" t="s">
        <v>4088</v>
      </c>
      <c r="CC180" s="106" t="s">
        <v>1527</v>
      </c>
      <c r="CD180" s="147"/>
      <c r="CE180" s="123" t="s">
        <v>4089</v>
      </c>
      <c r="CF180" s="123" t="s">
        <v>4090</v>
      </c>
      <c r="CG180" s="109"/>
      <c r="CH180" s="109"/>
      <c r="CI180" s="110"/>
      <c r="CJ180" s="83"/>
      <c r="CK180" s="111" t="s">
        <v>4091</v>
      </c>
      <c r="CL180" s="112" t="s">
        <v>515</v>
      </c>
      <c r="CM180" s="112" t="s">
        <v>561</v>
      </c>
      <c r="CN180" s="112" t="s">
        <v>562</v>
      </c>
      <c r="CO180" s="112" t="s">
        <v>1014</v>
      </c>
      <c r="CP180" s="112"/>
      <c r="CQ180" s="112"/>
      <c r="CR180" s="112">
        <v>29.0</v>
      </c>
      <c r="CS180" s="112">
        <v>117.0</v>
      </c>
      <c r="CT180" s="112">
        <v>215.0</v>
      </c>
      <c r="CU180" s="112">
        <v>313.0</v>
      </c>
      <c r="CV180" s="112">
        <v>411.0</v>
      </c>
      <c r="CW180" s="112">
        <v>509.0</v>
      </c>
      <c r="CX180" s="112" t="s">
        <v>112</v>
      </c>
      <c r="CY180" s="112">
        <v>5.0</v>
      </c>
      <c r="CZ180" s="112">
        <v>15.0</v>
      </c>
      <c r="DA180" s="112">
        <v>26.0</v>
      </c>
      <c r="DB180" s="112">
        <v>37.0</v>
      </c>
      <c r="DC180" s="112">
        <v>48.0</v>
      </c>
      <c r="DD180" s="112">
        <v>59.0</v>
      </c>
      <c r="DE180" s="112" t="s">
        <v>115</v>
      </c>
      <c r="DF180" s="112" t="s">
        <v>4092</v>
      </c>
      <c r="DG180" s="112" t="s">
        <v>4093</v>
      </c>
      <c r="DH180" s="112" t="s">
        <v>4094</v>
      </c>
      <c r="DI180" s="112" t="s">
        <v>4095</v>
      </c>
      <c r="DJ180" s="112" t="s">
        <v>4096</v>
      </c>
      <c r="DK180" s="112"/>
      <c r="DL180" s="113" t="s">
        <v>4097</v>
      </c>
      <c r="DM180" s="114" t="s">
        <v>3959</v>
      </c>
      <c r="DN180" s="114">
        <v>5.0</v>
      </c>
      <c r="DO180" s="114">
        <v>4.0</v>
      </c>
      <c r="DP180" s="114" t="s">
        <v>347</v>
      </c>
      <c r="DQ180" s="115" t="s">
        <v>4098</v>
      </c>
      <c r="DR180" s="124" t="s">
        <v>206</v>
      </c>
      <c r="DS180" s="124" t="s">
        <v>207</v>
      </c>
      <c r="DT180" s="124" t="s">
        <v>208</v>
      </c>
      <c r="DU180" s="148" t="s">
        <v>423</v>
      </c>
      <c r="DV180" s="148" t="s">
        <v>424</v>
      </c>
      <c r="DW180" s="124"/>
      <c r="DX180" s="124"/>
      <c r="DY180" s="117"/>
      <c r="DZ180" s="118"/>
      <c r="EA180" s="119" t="str">
        <f t="array" ref="EA180">if(ISBLANK(X180),,(XLOOKUP(X180,Classes!A:A,Classes!A:A,CONCAT("ERROR-Class: ",X180))))</f>
        <v>ERROR-Class: Steel Wing Fighter</v>
      </c>
      <c r="EB180" s="120" t="str">
        <f t="array" ref="EB180">if(ISBLANK(Y180),,(XLOOKUP(Y180,Skills!A:A,Skills!A:A,CONCAT("ERROR-Skill: ",Y180))))</f>
        <v>Throw Spear</v>
      </c>
      <c r="EC180" s="120" t="str">
        <f t="array" ref="EC180">if(ISBLANK(Z180),,XLOOKUP(Z180,Skills!A:A,Skills!A:A,CONCAT("ERROR-Skill: ",Z180)))</f>
        <v>Windride</v>
      </c>
      <c r="ED180" s="120" t="str">
        <f t="array" ref="ED180">if(ISBLANK(AB180),,(XLOOKUP(AB180,Classes!A:A,Classes!A:A,CONCAT("ERROR-Class: ",AB180))))</f>
        <v>Steel Wing Warrior</v>
      </c>
      <c r="EE180" s="120" t="str">
        <f t="array" ref="EE180">if(ISBLANK(AC180),,XLOOKUP(AC180,Skills!A:A,Skills!A:A,CONCAT("ERROR-Skill: ",AC180)))</f>
        <v>Wind Whisper</v>
      </c>
      <c r="EF180" s="120" t="str">
        <f t="array" ref="EF180">if(ISBLANK(AD180),,(XLOOKUP(AD180,Classes!A:A,Classes!A:A,CONCAT("ERROR-Class: ",AD180))))</f>
        <v>Emerald Wing Commander</v>
      </c>
      <c r="EG180" s="120" t="str">
        <f t="array" ref="EG180">if(ISBLANK(AE180),,XLOOKUP(AE180,Skills!A:A,Skills!A:A,CONCAT("ERROR-Skill: ",AE180)))</f>
        <v>ATK Intimidate</v>
      </c>
      <c r="EH180" s="120" t="str">
        <f t="array" ref="EH180">if(ISBLANK(AG180),,XLOOKUP(AG180,Skills!A:A,Skills!A:A,CONCAT("ERROR-Skill: ",AG180)))</f>
        <v>Divebomb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Crystal Ronin</v>
      </c>
      <c r="EO180" s="120" t="str">
        <f t="array" ref="EO180">if(ISBLANK(BE180),,XLOOKUP(BE180,Skills!A:A,Skills!A:A,CONCAT("ERROR-Skill: ",BE180)))</f>
        <v>Ram</v>
      </c>
      <c r="EP180" s="120" t="str">
        <f t="array" ref="EP180">if(ISBLANK(BF180),,(XLOOKUP(BF180,Classes!A:A,Classes!A:A,CONCAT("ERROR-Class: ",BF180))))</f>
        <v>Dark God's Wings</v>
      </c>
      <c r="EQ180" s="120" t="str">
        <f t="array" ref="EQ180">if(ISBLANK(BG180),,XLOOKUP(BG180,Skills!A:A,Skills!A:A,CONCAT("ERROR-Skill: ",BG180)))</f>
        <v>Detect</v>
      </c>
      <c r="ER180" s="120" t="str">
        <f t="array" ref="ER180">if(ISBLANK(BJ180),,XLOOKUP(BI180,Skills!A:A,Skills!A:A,CONCAT("ERROR-Skill: ",BI180)))</f>
        <v>Emerald Blast</v>
      </c>
    </row>
    <row r="181">
      <c r="A181" s="79" t="s">
        <v>1037</v>
      </c>
      <c r="B181" s="69" t="s">
        <v>212</v>
      </c>
      <c r="C181" s="80" t="s">
        <v>4099</v>
      </c>
      <c r="D181" s="81" t="s">
        <v>4100</v>
      </c>
      <c r="E181" s="82" t="s">
        <v>179</v>
      </c>
      <c r="F181" s="82" t="s">
        <v>179</v>
      </c>
      <c r="G181" s="82" t="s">
        <v>4101</v>
      </c>
      <c r="H181" s="82" t="s">
        <v>4102</v>
      </c>
      <c r="I181" s="82" t="s">
        <v>4103</v>
      </c>
      <c r="J181" s="83"/>
      <c r="K181" s="84"/>
      <c r="L181" s="84"/>
      <c r="M181" s="84"/>
      <c r="N181" s="84"/>
      <c r="O181" s="85"/>
      <c r="P181" s="85"/>
      <c r="Q181" s="142"/>
      <c r="R181" s="85" t="s">
        <v>184</v>
      </c>
      <c r="S181" s="85" t="s">
        <v>184</v>
      </c>
      <c r="T181" s="85"/>
      <c r="U181" s="85"/>
      <c r="V181" s="142"/>
      <c r="W181" s="87"/>
      <c r="X181" s="88" t="s">
        <v>393</v>
      </c>
      <c r="Y181" s="89" t="s">
        <v>692</v>
      </c>
      <c r="Z181" s="89" t="s">
        <v>740</v>
      </c>
      <c r="AA181" s="90"/>
      <c r="AB181" s="179" t="s">
        <v>736</v>
      </c>
      <c r="AC181" s="92" t="s">
        <v>667</v>
      </c>
      <c r="AD181" s="93" t="s">
        <v>738</v>
      </c>
      <c r="AE181" s="92" t="s">
        <v>977</v>
      </c>
      <c r="AF181" s="92" t="s">
        <v>405</v>
      </c>
      <c r="AG181" s="92" t="s">
        <v>542</v>
      </c>
      <c r="AH181" s="92" t="s">
        <v>662</v>
      </c>
      <c r="AI181" s="101"/>
      <c r="AJ181" s="101"/>
      <c r="AK181" s="101"/>
      <c r="AL181" s="101"/>
      <c r="AM181" s="101"/>
      <c r="AN181" s="101"/>
      <c r="AO181" s="95"/>
      <c r="AP181" s="96" t="s">
        <v>197</v>
      </c>
      <c r="AQ181" s="97" t="s">
        <v>395</v>
      </c>
      <c r="AR181" s="98" t="s">
        <v>397</v>
      </c>
      <c r="AS181" s="97" t="s">
        <v>505</v>
      </c>
      <c r="AT181" s="97" t="s">
        <v>399</v>
      </c>
      <c r="AU181" s="97" t="s">
        <v>580</v>
      </c>
      <c r="AV181" s="97" t="s">
        <v>540</v>
      </c>
      <c r="AW181" s="94"/>
      <c r="AX181" s="94"/>
      <c r="AY181" s="94"/>
      <c r="AZ181" s="94"/>
      <c r="BA181" s="94"/>
      <c r="BB181" s="94"/>
      <c r="BC181" s="99"/>
      <c r="BD181" s="100" t="s">
        <v>1513</v>
      </c>
      <c r="BE181" s="145" t="s">
        <v>735</v>
      </c>
      <c r="BF181" s="102"/>
      <c r="BG181" s="101"/>
      <c r="BH181" s="101"/>
      <c r="BI181" s="101"/>
      <c r="BJ181" s="101"/>
      <c r="BK181" s="165"/>
      <c r="BL181" s="165"/>
      <c r="BM181" s="165"/>
      <c r="BN181" s="165"/>
      <c r="BO181" s="165"/>
      <c r="BP181" s="165"/>
      <c r="BQ181" s="83"/>
      <c r="BR181" s="104">
        <v>35.0</v>
      </c>
      <c r="BS181" s="104">
        <v>40.0</v>
      </c>
      <c r="BT181" s="104">
        <v>15.0</v>
      </c>
      <c r="BU181" s="104">
        <v>10.0</v>
      </c>
      <c r="BV181" s="105" t="s">
        <v>4104</v>
      </c>
      <c r="BW181" s="83"/>
      <c r="BX181" s="106" t="s">
        <v>373</v>
      </c>
      <c r="BY181" s="106" t="s">
        <v>4105</v>
      </c>
      <c r="BZ181" s="106" t="s">
        <v>1740</v>
      </c>
      <c r="CA181" s="106" t="s">
        <v>1741</v>
      </c>
      <c r="CB181" s="106" t="s">
        <v>3661</v>
      </c>
      <c r="CC181" s="106" t="s">
        <v>1039</v>
      </c>
      <c r="CD181" s="122" t="s">
        <v>748</v>
      </c>
      <c r="CE181" s="123" t="s">
        <v>4106</v>
      </c>
      <c r="CF181" s="123" t="s">
        <v>4107</v>
      </c>
      <c r="CG181" s="109" t="s">
        <v>379</v>
      </c>
      <c r="CH181" s="109" t="s">
        <v>243</v>
      </c>
      <c r="CI181" s="110"/>
      <c r="CJ181" s="83"/>
      <c r="CK181" s="111" t="s">
        <v>4108</v>
      </c>
      <c r="CL181" s="112" t="s">
        <v>515</v>
      </c>
      <c r="CM181" s="112" t="s">
        <v>516</v>
      </c>
      <c r="CN181" s="112" t="s">
        <v>517</v>
      </c>
      <c r="CO181" s="112" t="s">
        <v>518</v>
      </c>
      <c r="CP181" s="112" t="s">
        <v>705</v>
      </c>
      <c r="CQ181" s="112"/>
      <c r="CR181" s="112">
        <v>25.0</v>
      </c>
      <c r="CS181" s="112">
        <v>101.0</v>
      </c>
      <c r="CT181" s="112">
        <v>185.0</v>
      </c>
      <c r="CU181" s="112">
        <v>269.0</v>
      </c>
      <c r="CV181" s="112">
        <v>353.0</v>
      </c>
      <c r="CW181" s="112">
        <v>437.0</v>
      </c>
      <c r="CX181" s="112" t="s">
        <v>112</v>
      </c>
      <c r="CY181" s="112">
        <v>6.0</v>
      </c>
      <c r="CZ181" s="112">
        <v>17.0</v>
      </c>
      <c r="DA181" s="112">
        <v>29.0</v>
      </c>
      <c r="DB181" s="112">
        <v>41.0</v>
      </c>
      <c r="DC181" s="112">
        <v>53.0</v>
      </c>
      <c r="DD181" s="112">
        <v>65.0</v>
      </c>
      <c r="DE181" s="112" t="s">
        <v>115</v>
      </c>
      <c r="DF181" s="112" t="s">
        <v>4109</v>
      </c>
      <c r="DG181" s="112" t="s">
        <v>4110</v>
      </c>
      <c r="DH181" s="112" t="s">
        <v>4111</v>
      </c>
      <c r="DI181" s="112" t="s">
        <v>4112</v>
      </c>
      <c r="DJ181" s="112" t="s">
        <v>4113</v>
      </c>
      <c r="DK181" s="112"/>
      <c r="DL181" s="113" t="s">
        <v>4114</v>
      </c>
      <c r="DM181" s="114" t="s">
        <v>987</v>
      </c>
      <c r="DN181" s="114">
        <v>3.0</v>
      </c>
      <c r="DO181" s="114">
        <v>1.0</v>
      </c>
      <c r="DP181" s="114" t="s">
        <v>347</v>
      </c>
      <c r="DQ181" s="115" t="s">
        <v>4115</v>
      </c>
      <c r="DR181" s="116" t="s">
        <v>206</v>
      </c>
      <c r="DS181" s="116" t="s">
        <v>207</v>
      </c>
      <c r="DT181" s="116" t="s">
        <v>208</v>
      </c>
      <c r="DU181" s="139" t="s">
        <v>423</v>
      </c>
      <c r="DV181" s="139" t="s">
        <v>424</v>
      </c>
      <c r="DW181" s="139" t="s">
        <v>4116</v>
      </c>
      <c r="DX181" s="139" t="s">
        <v>4117</v>
      </c>
      <c r="DY181" s="117"/>
      <c r="DZ181" s="118"/>
      <c r="EA181" s="119" t="str">
        <f t="array" ref="EA181">if(ISBLANK(X181),,(XLOOKUP(X181,Classes!A:A,Classes!A:A,CONCAT("ERROR-Class: ",X181))))</f>
        <v>Fighter</v>
      </c>
      <c r="EB181" s="120" t="str">
        <f t="array" ref="EB181">if(ISBLANK(Y181),,(XLOOKUP(Y181,Skills!A:A,Skills!A:A,CONCAT("ERROR-Skill: ",Y181))))</f>
        <v>Tidal Surge</v>
      </c>
      <c r="EC181" s="120" t="str">
        <f t="array" ref="EC181">if(ISBLANK(Z181),,XLOOKUP(Z181,Skills!A:A,Skills!A:A,CONCAT("ERROR-Skill: ",Z181)))</f>
        <v>Aqua Blast</v>
      </c>
      <c r="ED181" s="120" t="str">
        <f t="array" ref="ED181">if(ISBLANK(AB181),,(XLOOKUP(AB181,Classes!A:A,Classes!A:A,CONCAT("ERROR-Class: ",AB181))))</f>
        <v>Sealord Gladiator</v>
      </c>
      <c r="EE181" s="120" t="str">
        <f t="array" ref="EE181">if(ISBLANK(AC181),,XLOOKUP(AC181,Skills!A:A,Skills!A:A,CONCAT("ERROR-Skill: ",AC181)))</f>
        <v>ATK Break</v>
      </c>
      <c r="EF181" s="120" t="str">
        <f t="array" ref="EF181">if(ISBLANK(AD181),,(XLOOKUP(AD181,Classes!A:A,Classes!A:A,CONCAT("ERROR-Class: ",AD181))))</f>
        <v>Sealord Vindicator</v>
      </c>
      <c r="EG181" s="120" t="str">
        <f t="array" ref="EG181">if(ISBLANK(AE181),,XLOOKUP(AE181,Skills!A:A,Skills!A:A,CONCAT("ERROR-Skill: ",AE181)))</f>
        <v>Skill Aid</v>
      </c>
      <c r="EH181" s="120" t="str">
        <f t="array" ref="EH181">if(ISBLANK(AG181),,XLOOKUP(AG181,Skills!A:A,Skills!A:A,CONCAT("ERROR-Skill: ",AG181)))</f>
        <v>DEF Command</v>
      </c>
      <c r="EI181" s="120" t="str">
        <f t="array" ref="EI181">if(ISBLANK(AP181),,(XLOOKUP(AP181,Classes!A:A,Classes!A:A,CONCAT("ERROR-Class: ",AP181))))</f>
        <v>Swordsman</v>
      </c>
      <c r="EJ181" s="120" t="str">
        <f t="array" ref="EJ181">if(ISBLANK(AQ181),,XLOOKUP(AQ181,Skills!A:A,Skills!A:A,CONCAT("ERROR-Skill: ",AQ181)))</f>
        <v>Last Stand</v>
      </c>
      <c r="EK181" s="120" t="str">
        <f t="array" ref="EK181">if(ISBLANK(AR181),,(XLOOKUP(AR181,Classes!A:A,Classes!A:A,CONCAT("ERROR-Class: ",AR181))))</f>
        <v>Sword Master</v>
      </c>
      <c r="EL181" s="120" t="str">
        <f t="array" ref="EL181">if(ISBLANK(AS181),,XLOOKUP(AS181,Skills!A:A,Skills!A:A,CONCAT("ERROR-Skill: ",AS181)))</f>
        <v>Roar</v>
      </c>
      <c r="EM181" s="120" t="str">
        <f t="array" ref="EM181">if(ISBLANK(AU181),,XLOOKUP(AU181,Skills!A:A,Skills!A:A,CONCAT("ERROR-Skill: ",AU181)))</f>
        <v>Precaution</v>
      </c>
      <c r="EN181" s="120" t="str">
        <f t="array" ref="EN181">if(ISBLANK(BD181),,(XLOOKUP(BD181,Classes!A:A,Classes!A:A,CONCAT("ERROR-Class: ",BD181))))</f>
        <v>Vanguard</v>
      </c>
      <c r="EO181" s="120" t="str">
        <f t="array" ref="EO181">if(ISBLANK(BE181),,XLOOKUP(BE181,Skills!A:A,Skills!A:A,CONCAT("ERROR-Skill: ",BE181)))</f>
        <v>Backbreaker</v>
      </c>
      <c r="EP181" s="120" t="str">
        <f t="array" ref="EP181">if(ISBLANK(BF181),,(XLOOKUP(BF181,Classes!A:A,Classes!A:A,CONCAT("ERROR-Class: ",BF181))))</f>
        <v/>
      </c>
      <c r="EQ181" s="120" t="str">
        <f t="array" ref="EQ181">if(ISBLANK(BG181),,XLOOKUP(BG181,Skills!A:A,Skills!A:A,CONCAT("ERROR-Skill: ",BG181)))</f>
        <v/>
      </c>
      <c r="ER181" s="120" t="str">
        <f t="array" ref="ER181">if(ISBLANK(BJ181),,XLOOKUP(BI181,Skills!A:A,Skills!A:A,CONCAT("ERROR-Skill: ",BI181)))</f>
        <v/>
      </c>
    </row>
    <row r="182">
      <c r="A182" s="79" t="s">
        <v>4118</v>
      </c>
      <c r="B182" s="69" t="s">
        <v>212</v>
      </c>
      <c r="C182" s="80" t="s">
        <v>4119</v>
      </c>
      <c r="D182" s="81" t="s">
        <v>4120</v>
      </c>
      <c r="E182" s="82"/>
      <c r="F182" s="82"/>
      <c r="G182" s="82"/>
      <c r="H182" s="82"/>
      <c r="I182" s="82"/>
      <c r="J182" s="83"/>
      <c r="K182" s="85"/>
      <c r="L182" s="84"/>
      <c r="M182" s="85" t="s">
        <v>184</v>
      </c>
      <c r="N182" s="84"/>
      <c r="O182" s="85"/>
      <c r="P182" s="85"/>
      <c r="Q182" s="142"/>
      <c r="R182" s="85" t="s">
        <v>184</v>
      </c>
      <c r="S182" s="85" t="s">
        <v>184</v>
      </c>
      <c r="T182" s="85"/>
      <c r="U182" s="85"/>
      <c r="V182" s="142"/>
      <c r="W182" s="87"/>
      <c r="X182" s="88" t="s">
        <v>185</v>
      </c>
      <c r="Y182" s="89" t="s">
        <v>195</v>
      </c>
      <c r="Z182" s="89" t="s">
        <v>4121</v>
      </c>
      <c r="AA182" s="90"/>
      <c r="AB182" s="179" t="s">
        <v>500</v>
      </c>
      <c r="AC182" s="92" t="s">
        <v>193</v>
      </c>
      <c r="AD182" s="93" t="s">
        <v>1029</v>
      </c>
      <c r="AE182" s="92" t="s">
        <v>1342</v>
      </c>
      <c r="AF182" s="92" t="s">
        <v>194</v>
      </c>
      <c r="AG182" s="92" t="s">
        <v>4122</v>
      </c>
      <c r="AH182" s="92" t="s">
        <v>507</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541</v>
      </c>
      <c r="BE182" s="145" t="s">
        <v>404</v>
      </c>
      <c r="BF182" s="102" t="s">
        <v>543</v>
      </c>
      <c r="BG182" s="101" t="s">
        <v>690</v>
      </c>
      <c r="BH182" s="101" t="s">
        <v>545</v>
      </c>
      <c r="BI182" s="101" t="s">
        <v>2230</v>
      </c>
      <c r="BJ182" s="101" t="s">
        <v>325</v>
      </c>
      <c r="BK182" s="165"/>
      <c r="BL182" s="165"/>
      <c r="BM182" s="165"/>
      <c r="BN182" s="165"/>
      <c r="BO182" s="165"/>
      <c r="BP182" s="165"/>
      <c r="BQ182" s="83"/>
      <c r="BR182" s="104">
        <v>20.0</v>
      </c>
      <c r="BS182" s="104">
        <v>35.0</v>
      </c>
      <c r="BT182" s="104">
        <v>30.0</v>
      </c>
      <c r="BU182" s="104">
        <v>15.0</v>
      </c>
      <c r="BV182" s="105" t="s">
        <v>4123</v>
      </c>
      <c r="BW182" s="83"/>
      <c r="BX182" s="106" t="s">
        <v>4124</v>
      </c>
      <c r="BY182" s="106" t="s">
        <v>201</v>
      </c>
      <c r="BZ182" s="106" t="s">
        <v>4125</v>
      </c>
      <c r="CA182" s="106" t="s">
        <v>747</v>
      </c>
      <c r="CB182" s="106" t="s">
        <v>4126</v>
      </c>
      <c r="CC182" s="106" t="s">
        <v>645</v>
      </c>
      <c r="CD182" s="122" t="s">
        <v>4127</v>
      </c>
      <c r="CE182" s="123" t="s">
        <v>4128</v>
      </c>
      <c r="CF182" s="123" t="s">
        <v>4129</v>
      </c>
      <c r="CG182" s="109"/>
      <c r="CH182" s="109"/>
      <c r="CI182" s="110"/>
      <c r="CJ182" s="83"/>
      <c r="CK182" s="111" t="s">
        <v>4130</v>
      </c>
      <c r="CL182" s="112" t="s">
        <v>515</v>
      </c>
      <c r="CM182" s="112" t="s">
        <v>561</v>
      </c>
      <c r="CN182" s="112" t="s">
        <v>517</v>
      </c>
      <c r="CO182" s="112" t="s">
        <v>562</v>
      </c>
      <c r="CP182" s="112"/>
      <c r="CQ182" s="112"/>
      <c r="CR182" s="112">
        <v>29.0</v>
      </c>
      <c r="CS182" s="112">
        <v>117.0</v>
      </c>
      <c r="CT182" s="112">
        <v>215.0</v>
      </c>
      <c r="CU182" s="112">
        <v>313.0</v>
      </c>
      <c r="CV182" s="112">
        <v>411.0</v>
      </c>
      <c r="CW182" s="112">
        <v>509.0</v>
      </c>
      <c r="CX182" s="112" t="s">
        <v>112</v>
      </c>
      <c r="CY182" s="112">
        <v>5.0</v>
      </c>
      <c r="CZ182" s="112">
        <v>15.0</v>
      </c>
      <c r="DA182" s="112">
        <v>26.0</v>
      </c>
      <c r="DB182" s="112">
        <v>37.0</v>
      </c>
      <c r="DC182" s="112">
        <v>48.0</v>
      </c>
      <c r="DD182" s="112">
        <v>59.0</v>
      </c>
      <c r="DE182" s="112" t="s">
        <v>115</v>
      </c>
      <c r="DF182" s="112" t="s">
        <v>4131</v>
      </c>
      <c r="DG182" s="112" t="s">
        <v>4132</v>
      </c>
      <c r="DH182" s="112" t="s">
        <v>4133</v>
      </c>
      <c r="DI182" s="112" t="s">
        <v>4134</v>
      </c>
      <c r="DJ182" s="112" t="s">
        <v>4135</v>
      </c>
      <c r="DK182" s="112"/>
      <c r="DL182" s="113" t="s">
        <v>4136</v>
      </c>
      <c r="DM182" s="114" t="s">
        <v>525</v>
      </c>
      <c r="DN182" s="114">
        <v>4.0</v>
      </c>
      <c r="DO182" s="114">
        <v>1.0</v>
      </c>
      <c r="DP182" s="114" t="s">
        <v>347</v>
      </c>
      <c r="DQ182" s="115" t="s">
        <v>4137</v>
      </c>
      <c r="DR182" s="124" t="s">
        <v>206</v>
      </c>
      <c r="DS182" s="124" t="s">
        <v>208</v>
      </c>
      <c r="DT182" s="124" t="s">
        <v>207</v>
      </c>
      <c r="DU182" s="148" t="s">
        <v>423</v>
      </c>
      <c r="DV182" s="148" t="s">
        <v>424</v>
      </c>
      <c r="DW182" s="124"/>
      <c r="DX182" s="124"/>
      <c r="DY182" s="117"/>
      <c r="DZ182" s="118"/>
      <c r="EA182" s="119" t="str">
        <f t="array" ref="EA182">if(ISBLANK(X182),,(XLOOKUP(X182,Classes!A:A,Classes!A:A,CONCAT("ERROR-Class: ",X182))))</f>
        <v>High Lord</v>
      </c>
      <c r="EB182" s="120" t="str">
        <f t="array" ref="EB182">if(ISBLANK(Y182),,(XLOOKUP(Y182,Skills!A:A,Skills!A:A,CONCAT("ERROR-Skill: ",Y182))))</f>
        <v>Armor Pierce</v>
      </c>
      <c r="EC182" s="120" t="str">
        <f t="array" ref="EC182">if(ISBLANK(Z182),,XLOOKUP(Z182,Skills!A:A,Skills!A:A,CONCAT("ERROR-Skill: ",Z182)))</f>
        <v>Destiny Snare</v>
      </c>
      <c r="ED182" s="120" t="str">
        <f t="array" ref="ED182">if(ISBLANK(AB182),,(XLOOKUP(AB182,Classes!A:A,Classes!A:A,CONCAT("ERROR-Class: ",AB182))))</f>
        <v>Warrior</v>
      </c>
      <c r="EE182" s="120" t="str">
        <f t="array" ref="EE182">if(ISBLANK(AC182),,XLOOKUP(AC182,Skills!A:A,Skills!A:A,CONCAT("ERROR-Skill: ",AC182)))</f>
        <v>Reinforcement</v>
      </c>
      <c r="EF182" s="120" t="str">
        <f t="array" ref="EF182">if(ISBLANK(AD182),,(XLOOKUP(AD182,Classes!A:A,Classes!A:A,CONCAT("ERROR-Class: ",AD182))))</f>
        <v>Battle God</v>
      </c>
      <c r="EG182" s="120" t="str">
        <f t="array" ref="EG182">if(ISBLANK(AE182),,XLOOKUP(AE182,Skills!A:A,Skills!A:A,CONCAT("ERROR-Skill: ",AE182)))</f>
        <v>DEF Intimidate</v>
      </c>
      <c r="EH182" s="120" t="str">
        <f t="array" ref="EH182">if(ISBLANK(AG182),,XLOOKUP(AG182,Skills!A:A,Skills!A:A,CONCAT("ERROR-Skill: ",AG182)))</f>
        <v>Resentful Barb</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Dragon Knight</v>
      </c>
      <c r="EO182" s="120" t="str">
        <f t="array" ref="EO182">if(ISBLANK(BE182),,XLOOKUP(BE182,Skills!A:A,Skills!A:A,CONCAT("ERROR-Skill: ",BE182)))</f>
        <v>First Aid</v>
      </c>
      <c r="EP182" s="120" t="str">
        <f t="array" ref="EP182">if(ISBLANK(BF182),,(XLOOKUP(BF182,Classes!A:A,Classes!A:A,CONCAT("ERROR-Class: ",BF182))))</f>
        <v>Dragon Master</v>
      </c>
      <c r="EQ182" s="120" t="str">
        <f t="array" ref="EQ182">if(ISBLANK(BG182),,XLOOKUP(BG182,Skills!A:A,Skills!A:A,CONCAT("ERROR-Skill: ",BG182)))</f>
        <v>Lightning</v>
      </c>
      <c r="ER182" s="120" t="str">
        <f t="array" ref="ER182">if(ISBLANK(BJ182),,XLOOKUP(BI182,Skills!A:A,Skills!A:A,CONCAT("ERROR-Skill: ",BI182)))</f>
        <v>Windride</v>
      </c>
    </row>
    <row r="183">
      <c r="A183" s="79" t="s">
        <v>4138</v>
      </c>
      <c r="B183" s="69" t="s">
        <v>212</v>
      </c>
      <c r="C183" s="80" t="s">
        <v>4139</v>
      </c>
      <c r="D183" s="81" t="s">
        <v>4140</v>
      </c>
      <c r="E183" s="82"/>
      <c r="F183" s="82"/>
      <c r="G183" s="82"/>
      <c r="H183" s="82"/>
      <c r="I183" s="82"/>
      <c r="J183" s="83"/>
      <c r="K183" s="85" t="s">
        <v>184</v>
      </c>
      <c r="L183" s="84"/>
      <c r="M183" s="84"/>
      <c r="N183" s="84"/>
      <c r="O183" s="85"/>
      <c r="P183" s="85"/>
      <c r="Q183" s="142"/>
      <c r="R183" s="85"/>
      <c r="S183" s="85" t="s">
        <v>184</v>
      </c>
      <c r="T183" s="85"/>
      <c r="U183" s="85"/>
      <c r="V183" s="142" t="s">
        <v>184</v>
      </c>
      <c r="W183" s="87"/>
      <c r="X183" s="88" t="s">
        <v>393</v>
      </c>
      <c r="Y183" s="89" t="s">
        <v>1462</v>
      </c>
      <c r="Z183" s="89" t="s">
        <v>667</v>
      </c>
      <c r="AA183" s="90"/>
      <c r="AB183" s="179" t="s">
        <v>197</v>
      </c>
      <c r="AC183" s="92" t="s">
        <v>695</v>
      </c>
      <c r="AD183" s="93" t="s">
        <v>1380</v>
      </c>
      <c r="AE183" s="92" t="s">
        <v>4141</v>
      </c>
      <c r="AF183" s="92" t="s">
        <v>399</v>
      </c>
      <c r="AG183" s="92" t="s">
        <v>1382</v>
      </c>
      <c r="AH183" s="92" t="s">
        <v>366</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4142</v>
      </c>
      <c r="BE183" s="145" t="s">
        <v>4143</v>
      </c>
      <c r="BF183" s="102" t="s">
        <v>4144</v>
      </c>
      <c r="BG183" s="101" t="s">
        <v>4145</v>
      </c>
      <c r="BH183" s="101" t="s">
        <v>371</v>
      </c>
      <c r="BI183" s="101" t="s">
        <v>4146</v>
      </c>
      <c r="BJ183" s="101" t="s">
        <v>545</v>
      </c>
      <c r="BK183" s="165"/>
      <c r="BL183" s="165"/>
      <c r="BM183" s="165"/>
      <c r="BN183" s="165"/>
      <c r="BO183" s="165"/>
      <c r="BP183" s="165"/>
      <c r="BQ183" s="83"/>
      <c r="BR183" s="104">
        <v>25.0</v>
      </c>
      <c r="BS183" s="104">
        <v>40.0</v>
      </c>
      <c r="BT183" s="104">
        <v>25.0</v>
      </c>
      <c r="BU183" s="104">
        <v>10.0</v>
      </c>
      <c r="BV183" s="105" t="s">
        <v>4147</v>
      </c>
      <c r="BW183" s="83"/>
      <c r="BX183" s="106" t="s">
        <v>233</v>
      </c>
      <c r="BY183" s="106" t="s">
        <v>201</v>
      </c>
      <c r="BZ183" s="106" t="s">
        <v>3189</v>
      </c>
      <c r="CA183" s="106" t="s">
        <v>179</v>
      </c>
      <c r="CB183" s="106" t="s">
        <v>4148</v>
      </c>
      <c r="CC183" s="106" t="s">
        <v>179</v>
      </c>
      <c r="CD183" s="147"/>
      <c r="CE183" s="123" t="s">
        <v>4149</v>
      </c>
      <c r="CF183" s="123" t="s">
        <v>4150</v>
      </c>
      <c r="CG183" s="109"/>
      <c r="CH183" s="109"/>
      <c r="CI183" s="110"/>
      <c r="CJ183" s="83"/>
      <c r="CK183" s="111"/>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3" t="s">
        <v>4151</v>
      </c>
      <c r="DM183" s="114" t="s">
        <v>569</v>
      </c>
      <c r="DN183" s="114">
        <v>4.0</v>
      </c>
      <c r="DO183" s="114">
        <v>1.0</v>
      </c>
      <c r="DP183" s="114" t="s">
        <v>347</v>
      </c>
      <c r="DQ183" s="115" t="s">
        <v>4152</v>
      </c>
      <c r="DR183" s="116" t="s">
        <v>206</v>
      </c>
      <c r="DS183" s="116" t="s">
        <v>383</v>
      </c>
      <c r="DT183" s="116" t="s">
        <v>384</v>
      </c>
      <c r="DU183" s="116" t="s">
        <v>209</v>
      </c>
      <c r="DV183" s="116" t="s">
        <v>210</v>
      </c>
      <c r="DW183" s="116"/>
      <c r="DX183" s="116"/>
      <c r="DY183" s="117"/>
      <c r="DZ183" s="118"/>
      <c r="EA183" s="119" t="str">
        <f t="array" ref="EA183">if(ISBLANK(X183),,(XLOOKUP(X183,Classes!A:A,Classes!A:A,CONCAT("ERROR-Class: ",X183))))</f>
        <v>Fighter</v>
      </c>
      <c r="EB183" s="120" t="str">
        <f t="array" ref="EB183">if(ISBLANK(Y183),,(XLOOKUP(Y183,Skills!A:A,Skills!A:A,CONCAT("ERROR-Skill: ",Y183))))</f>
        <v>Air Slash</v>
      </c>
      <c r="EC183" s="120" t="str">
        <f t="array" ref="EC183">if(ISBLANK(Z183),,XLOOKUP(Z183,Skills!A:A,Skills!A:A,CONCAT("ERROR-Skill: ",Z183)))</f>
        <v>ATK Break</v>
      </c>
      <c r="ED183" s="120" t="str">
        <f t="array" ref="ED183">if(ISBLANK(AB183),,(XLOOKUP(AB183,Classes!A:A,Classes!A:A,CONCAT("ERROR-Class: ",AB183))))</f>
        <v>Swordsman</v>
      </c>
      <c r="EE183" s="120" t="str">
        <f t="array" ref="EE183">if(ISBLANK(AC183),,XLOOKUP(AC183,Skills!A:A,Skills!A:A,CONCAT("ERROR-Skill: ",AC183)))</f>
        <v>ATK Command</v>
      </c>
      <c r="EF183" s="120" t="str">
        <f t="array" ref="EF183">if(ISBLANK(AD183),,(XLOOKUP(AD183,Classes!A:A,Classes!A:A,CONCAT("ERROR-Class: ",AD183))))</f>
        <v>Hero</v>
      </c>
      <c r="EG183" s="120" t="str">
        <f t="array" ref="EG183">if(ISBLANK(AE183),,XLOOKUP(AE183,Skills!A:A,Skills!A:A,CONCAT("ERROR-Skill: ",AE183)))</f>
        <v>Here's Your Chance, Wataru!</v>
      </c>
      <c r="EH183" s="120" t="str">
        <f t="array" ref="EH183">if(ISBLANK(AG183),,XLOOKUP(AG183,Skills!A:A,Skills!A:A,CONCAT("ERROR-Skill: ",AG183)))</f>
        <v>Sword Soul</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Ryujinmaru</v>
      </c>
      <c r="EO183" s="120" t="str">
        <f t="array" ref="EO183">if(ISBLANK(BE183),,XLOOKUP(BE183,Skills!A:A,Skills!A:A,CONCAT("ERROR-Skill: ",BE183)))</f>
        <v>Soaring Dragon Blade</v>
      </c>
      <c r="EP183" s="120" t="str">
        <f t="array" ref="EP183">if(ISBLANK(BF183),,(XLOOKUP(BF183,Classes!A:A,Classes!A:A,CONCAT("ERROR-Class: ",BF183))))</f>
        <v>Ryuoumaru</v>
      </c>
      <c r="EQ183" s="120" t="str">
        <f t="array" ref="EQ183">if(ISBLANK(BG183),,XLOOKUP(BG183,Skills!A:A,Skills!A:A,CONCAT("ERROR-Skill: ",BG183)))</f>
        <v>Flying Dragon Fist</v>
      </c>
      <c r="ER183" s="120" t="str">
        <f t="array" ref="ER183">if(ISBLANK(BJ183),,XLOOKUP(BI183,Skills!A:A,Skills!A:A,CONCAT("ERROR-Skill: ",BI183)))</f>
        <v>Phoenix Fang Blast</v>
      </c>
    </row>
    <row r="184">
      <c r="A184" s="79" t="s">
        <v>4153</v>
      </c>
      <c r="B184" s="69" t="s">
        <v>212</v>
      </c>
      <c r="C184" s="80" t="s">
        <v>4154</v>
      </c>
      <c r="D184" s="81" t="s">
        <v>4155</v>
      </c>
      <c r="E184" s="82" t="s">
        <v>179</v>
      </c>
      <c r="F184" s="82" t="s">
        <v>179</v>
      </c>
      <c r="G184" s="82"/>
      <c r="H184" s="82"/>
      <c r="I184" s="82"/>
      <c r="J184" s="83"/>
      <c r="K184" s="85" t="s">
        <v>184</v>
      </c>
      <c r="L184" s="84"/>
      <c r="M184" s="84"/>
      <c r="N184" s="84"/>
      <c r="O184" s="85"/>
      <c r="P184" s="85"/>
      <c r="Q184" s="142" t="s">
        <v>184</v>
      </c>
      <c r="R184" s="85"/>
      <c r="S184" s="85"/>
      <c r="T184" s="85" t="s">
        <v>184</v>
      </c>
      <c r="U184" s="85"/>
      <c r="V184" s="142"/>
      <c r="W184" s="87"/>
      <c r="X184" s="88" t="s">
        <v>4156</v>
      </c>
      <c r="Y184" s="89" t="s">
        <v>1462</v>
      </c>
      <c r="Z184" s="89" t="s">
        <v>408</v>
      </c>
      <c r="AA184" s="90"/>
      <c r="AB184" s="179" t="s">
        <v>4157</v>
      </c>
      <c r="AC184" s="92" t="s">
        <v>690</v>
      </c>
      <c r="AD184" s="93" t="s">
        <v>4158</v>
      </c>
      <c r="AE184" s="92" t="s">
        <v>2230</v>
      </c>
      <c r="AF184" s="92" t="s">
        <v>327</v>
      </c>
      <c r="AG184" s="92" t="s">
        <v>4159</v>
      </c>
      <c r="AH184" s="92" t="s">
        <v>196</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4160</v>
      </c>
      <c r="BE184" s="145" t="s">
        <v>695</v>
      </c>
      <c r="BF184" s="102" t="s">
        <v>4161</v>
      </c>
      <c r="BG184" s="101" t="s">
        <v>4162</v>
      </c>
      <c r="BH184" s="101" t="s">
        <v>295</v>
      </c>
      <c r="BI184" s="101" t="s">
        <v>4163</v>
      </c>
      <c r="BJ184" s="101" t="s">
        <v>507</v>
      </c>
      <c r="BK184" s="165"/>
      <c r="BL184" s="165"/>
      <c r="BM184" s="165"/>
      <c r="BN184" s="165"/>
      <c r="BO184" s="165"/>
      <c r="BP184" s="165"/>
      <c r="BQ184" s="83"/>
      <c r="BR184" s="104">
        <v>35.0</v>
      </c>
      <c r="BS184" s="104">
        <v>35.0</v>
      </c>
      <c r="BT184" s="104">
        <v>15.0</v>
      </c>
      <c r="BU184" s="104">
        <v>15.0</v>
      </c>
      <c r="BV184" s="105" t="s">
        <v>4164</v>
      </c>
      <c r="BW184" s="83"/>
      <c r="BX184" s="106" t="s">
        <v>200</v>
      </c>
      <c r="BY184" s="106" t="s">
        <v>201</v>
      </c>
      <c r="BZ184" s="106" t="s">
        <v>4165</v>
      </c>
      <c r="CA184" s="106" t="s">
        <v>779</v>
      </c>
      <c r="CB184" s="106" t="s">
        <v>4166</v>
      </c>
      <c r="CC184" s="106" t="s">
        <v>1587</v>
      </c>
      <c r="CD184" s="147"/>
      <c r="CE184" s="123" t="s">
        <v>4167</v>
      </c>
      <c r="CF184" s="123" t="s">
        <v>4168</v>
      </c>
      <c r="CG184" s="109" t="s">
        <v>751</v>
      </c>
      <c r="CH184" s="109" t="s">
        <v>303</v>
      </c>
      <c r="CI184" s="110"/>
      <c r="CJ184" s="83"/>
      <c r="CK184" s="111" t="s">
        <v>4169</v>
      </c>
      <c r="CL184" s="112" t="s">
        <v>560</v>
      </c>
      <c r="CM184" s="112" t="s">
        <v>561</v>
      </c>
      <c r="CN184" s="112" t="s">
        <v>1014</v>
      </c>
      <c r="CO184" s="112" t="s">
        <v>562</v>
      </c>
      <c r="CP184" s="112"/>
      <c r="CQ184" s="112"/>
      <c r="CR184" s="112">
        <v>25.0</v>
      </c>
      <c r="CS184" s="112">
        <v>101.0</v>
      </c>
      <c r="CT184" s="112">
        <v>185.0</v>
      </c>
      <c r="CU184" s="112">
        <v>269.0</v>
      </c>
      <c r="CV184" s="112">
        <v>353.0</v>
      </c>
      <c r="CW184" s="112">
        <v>437.0</v>
      </c>
      <c r="CX184" s="112" t="s">
        <v>112</v>
      </c>
      <c r="CY184" s="112">
        <v>5.0</v>
      </c>
      <c r="CZ184" s="112">
        <v>15.0</v>
      </c>
      <c r="DA184" s="112">
        <v>26.0</v>
      </c>
      <c r="DB184" s="112">
        <v>37.0</v>
      </c>
      <c r="DC184" s="112">
        <v>48.0</v>
      </c>
      <c r="DD184" s="112">
        <v>59.0</v>
      </c>
      <c r="DE184" s="112" t="s">
        <v>116</v>
      </c>
      <c r="DF184" s="112" t="s">
        <v>4170</v>
      </c>
      <c r="DG184" s="112" t="s">
        <v>4171</v>
      </c>
      <c r="DH184" s="112" t="s">
        <v>4172</v>
      </c>
      <c r="DI184" s="112" t="s">
        <v>4173</v>
      </c>
      <c r="DJ184" s="112" t="s">
        <v>4174</v>
      </c>
      <c r="DK184" s="112"/>
      <c r="DL184" s="113" t="s">
        <v>4175</v>
      </c>
      <c r="DM184" s="114" t="s">
        <v>525</v>
      </c>
      <c r="DN184" s="114">
        <v>7.0</v>
      </c>
      <c r="DO184" s="114">
        <v>2.0</v>
      </c>
      <c r="DP184" s="114">
        <v>3.0</v>
      </c>
      <c r="DQ184" s="115" t="s">
        <v>4176</v>
      </c>
      <c r="DR184" s="124" t="s">
        <v>206</v>
      </c>
      <c r="DS184" s="124" t="s">
        <v>208</v>
      </c>
      <c r="DT184" s="124" t="s">
        <v>207</v>
      </c>
      <c r="DU184" s="148" t="s">
        <v>423</v>
      </c>
      <c r="DV184" s="148" t="s">
        <v>424</v>
      </c>
      <c r="DW184" s="124"/>
      <c r="DX184" s="124"/>
      <c r="DY184" s="117"/>
      <c r="DZ184" s="118"/>
      <c r="EA184" s="119" t="str">
        <f t="array" ref="EA184">if(ISBLANK(X184),,(XLOOKUP(X184,Classes!A:A,Classes!A:A,CONCAT("ERROR-Class: ",X184))))</f>
        <v>Child of Darkness</v>
      </c>
      <c r="EB184" s="120" t="str">
        <f t="array" ref="EB184">if(ISBLANK(Y184),,(XLOOKUP(Y184,Skills!A:A,Skills!A:A,CONCAT("ERROR-Skill: ",Y184))))</f>
        <v>Air Slash</v>
      </c>
      <c r="EC184" s="120" t="str">
        <f t="array" ref="EC184">if(ISBLANK(Z184),,XLOOKUP(Z184,Skills!A:A,Skills!A:A,CONCAT("ERROR-Skill: ",Z184)))</f>
        <v>Crush</v>
      </c>
      <c r="ED184" s="120" t="str">
        <f t="array" ref="ED184">if(ISBLANK(AB184),,(XLOOKUP(AB184,Classes!A:A,Classes!A:A,CONCAT("ERROR-Class: ",AB184))))</f>
        <v>Vile Dragonrider</v>
      </c>
      <c r="EE184" s="120" t="str">
        <f t="array" ref="EE184">if(ISBLANK(AC184),,XLOOKUP(AC184,Skills!A:A,Skills!A:A,CONCAT("ERROR-Skill: ",AC184)))</f>
        <v>Lightning</v>
      </c>
      <c r="EF184" s="120" t="str">
        <f t="array" ref="EF184">if(ISBLANK(AD184),,(XLOOKUP(AD184,Classes!A:A,Classes!A:A,CONCAT("ERROR-Class: ",AD184))))</f>
        <v>Demonwing General</v>
      </c>
      <c r="EG184" s="120" t="str">
        <f t="array" ref="EG184">if(ISBLANK(AE184),,XLOOKUP(AE184,Skills!A:A,Skills!A:A,CONCAT("ERROR-Skill: ",AE184)))</f>
        <v>Windride</v>
      </c>
      <c r="EH184" s="120" t="str">
        <f t="array" ref="EH184">if(ISBLANK(AG184),,XLOOKUP(AG184,Skills!A:A,Skills!A:A,CONCAT("ERROR-Skill: ",AG184)))</f>
        <v>Demon Dragon's Fury</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Chaos Shadow</v>
      </c>
      <c r="EO184" s="120" t="str">
        <f t="array" ref="EO184">if(ISBLANK(BE184),,XLOOKUP(BE184,Skills!A:A,Skills!A:A,CONCAT("ERROR-Skill: ",BE184)))</f>
        <v>ATK Command</v>
      </c>
      <c r="EP184" s="120" t="str">
        <f t="array" ref="EP184">if(ISBLANK(BF184),,(XLOOKUP(BF184,Classes!A:A,Classes!A:A,CONCAT("ERROR-Class: ",BF184))))</f>
        <v>Chaos Surrogate</v>
      </c>
      <c r="EQ184" s="120" t="str">
        <f t="array" ref="EQ184">if(ISBLANK(BG184),,XLOOKUP(BG184,Skills!A:A,Skills!A:A,CONCAT("ERROR-Skill: ",BG184)))</f>
        <v>Shadow Leap</v>
      </c>
      <c r="ER184" s="120" t="str">
        <f t="array" ref="ER184">if(ISBLANK(BJ184),,XLOOKUP(BI184,Skills!A:A,Skills!A:A,CONCAT("ERROR-Skill: ",BI184)))</f>
        <v>Desolation</v>
      </c>
    </row>
    <row r="185">
      <c r="A185" s="79" t="s">
        <v>747</v>
      </c>
      <c r="B185" s="69" t="s">
        <v>212</v>
      </c>
      <c r="C185" s="80" t="s">
        <v>4177</v>
      </c>
      <c r="D185" s="81" t="s">
        <v>4178</v>
      </c>
      <c r="E185" s="82" t="s">
        <v>179</v>
      </c>
      <c r="F185" s="82" t="s">
        <v>179</v>
      </c>
      <c r="G185" s="82"/>
      <c r="H185" s="82"/>
      <c r="I185" s="82"/>
      <c r="J185" s="83"/>
      <c r="K185" s="84"/>
      <c r="L185" s="121" t="s">
        <v>184</v>
      </c>
      <c r="M185" s="84"/>
      <c r="N185" s="84"/>
      <c r="O185" s="85"/>
      <c r="P185" s="84"/>
      <c r="Q185" s="142"/>
      <c r="R185" s="85" t="s">
        <v>184</v>
      </c>
      <c r="S185" s="85" t="s">
        <v>184</v>
      </c>
      <c r="T185" s="85"/>
      <c r="U185" s="85"/>
      <c r="V185" s="142"/>
      <c r="W185" s="87"/>
      <c r="X185" s="88" t="s">
        <v>393</v>
      </c>
      <c r="Y185" s="153" t="s">
        <v>737</v>
      </c>
      <c r="Z185" s="89" t="s">
        <v>766</v>
      </c>
      <c r="AA185" s="90"/>
      <c r="AB185" s="179" t="s">
        <v>4179</v>
      </c>
      <c r="AC185" s="92" t="s">
        <v>1246</v>
      </c>
      <c r="AD185" s="93" t="s">
        <v>4180</v>
      </c>
      <c r="AE185" s="92" t="s">
        <v>4181</v>
      </c>
      <c r="AF185" s="92" t="s">
        <v>438</v>
      </c>
      <c r="AG185" s="92" t="s">
        <v>607</v>
      </c>
      <c r="AH185" s="92" t="s">
        <v>265</v>
      </c>
      <c r="AI185" s="101"/>
      <c r="AJ185" s="101"/>
      <c r="AK185" s="101"/>
      <c r="AL185" s="101"/>
      <c r="AM185" s="101"/>
      <c r="AN185" s="101"/>
      <c r="AO185" s="95"/>
      <c r="AP185" s="96"/>
      <c r="AQ185" s="97"/>
      <c r="AR185" s="98"/>
      <c r="AS185" s="97"/>
      <c r="AT185" s="97"/>
      <c r="AU185" s="97"/>
      <c r="AV185" s="97"/>
      <c r="AW185" s="94"/>
      <c r="AX185" s="94"/>
      <c r="AY185" s="94"/>
      <c r="AZ185" s="94"/>
      <c r="BA185" s="94"/>
      <c r="BB185" s="94"/>
      <c r="BC185" s="99"/>
      <c r="BD185" s="100" t="s">
        <v>197</v>
      </c>
      <c r="BE185" s="101" t="s">
        <v>970</v>
      </c>
      <c r="BF185" s="102" t="s">
        <v>1380</v>
      </c>
      <c r="BG185" s="101" t="s">
        <v>4182</v>
      </c>
      <c r="BH185" s="101" t="s">
        <v>399</v>
      </c>
      <c r="BI185" s="101" t="s">
        <v>400</v>
      </c>
      <c r="BJ185" s="101" t="s">
        <v>801</v>
      </c>
      <c r="BK185" s="103"/>
      <c r="BL185" s="103"/>
      <c r="BM185" s="103"/>
      <c r="BN185" s="103"/>
      <c r="BO185" s="103"/>
      <c r="BP185" s="103"/>
      <c r="BQ185" s="83"/>
      <c r="BR185" s="104">
        <v>30.0</v>
      </c>
      <c r="BS185" s="104">
        <v>40.0</v>
      </c>
      <c r="BT185" s="104">
        <v>15.0</v>
      </c>
      <c r="BU185" s="104">
        <v>15.0</v>
      </c>
      <c r="BV185" s="105" t="s">
        <v>4183</v>
      </c>
      <c r="BW185" s="83"/>
      <c r="BX185" s="106" t="s">
        <v>233</v>
      </c>
      <c r="BY185" s="106" t="s">
        <v>3189</v>
      </c>
      <c r="BZ185" s="106" t="s">
        <v>4184</v>
      </c>
      <c r="CA185" s="106" t="s">
        <v>645</v>
      </c>
      <c r="CB185" s="106" t="s">
        <v>4185</v>
      </c>
      <c r="CC185" s="106" t="s">
        <v>413</v>
      </c>
      <c r="CD185" s="147"/>
      <c r="CE185" s="123" t="s">
        <v>4186</v>
      </c>
      <c r="CF185" s="123" t="s">
        <v>4187</v>
      </c>
      <c r="CG185" s="109" t="s">
        <v>450</v>
      </c>
      <c r="CH185" s="109" t="s">
        <v>479</v>
      </c>
      <c r="CI185" s="110"/>
      <c r="CJ185" s="83"/>
      <c r="CK185" s="111" t="s">
        <v>4188</v>
      </c>
      <c r="CL185" s="112" t="s">
        <v>560</v>
      </c>
      <c r="CM185" s="112" t="s">
        <v>561</v>
      </c>
      <c r="CN185" s="112" t="s">
        <v>518</v>
      </c>
      <c r="CO185" s="112" t="s">
        <v>1044</v>
      </c>
      <c r="CP185" s="112"/>
      <c r="CQ185" s="112"/>
      <c r="CR185" s="112">
        <v>25.0</v>
      </c>
      <c r="CS185" s="112">
        <v>101.0</v>
      </c>
      <c r="CT185" s="112">
        <v>185.0</v>
      </c>
      <c r="CU185" s="112">
        <v>269.0</v>
      </c>
      <c r="CV185" s="112">
        <v>353.0</v>
      </c>
      <c r="CW185" s="112">
        <v>437.0</v>
      </c>
      <c r="CX185" s="112" t="s">
        <v>112</v>
      </c>
      <c r="CY185" s="112">
        <v>5.0</v>
      </c>
      <c r="CZ185" s="112">
        <v>15.0</v>
      </c>
      <c r="DA185" s="112">
        <v>26.0</v>
      </c>
      <c r="DB185" s="112">
        <v>37.0</v>
      </c>
      <c r="DC185" s="112">
        <v>48.0</v>
      </c>
      <c r="DD185" s="112">
        <v>59.0</v>
      </c>
      <c r="DE185" s="112" t="s">
        <v>116</v>
      </c>
      <c r="DF185" s="112" t="s">
        <v>4189</v>
      </c>
      <c r="DG185" s="112" t="s">
        <v>4190</v>
      </c>
      <c r="DH185" s="112" t="s">
        <v>4191</v>
      </c>
      <c r="DI185" s="112" t="s">
        <v>4192</v>
      </c>
      <c r="DJ185" s="112" t="s">
        <v>4193</v>
      </c>
      <c r="DK185" s="112"/>
      <c r="DL185" s="113" t="s">
        <v>4194</v>
      </c>
      <c r="DM185" s="114" t="s">
        <v>525</v>
      </c>
      <c r="DN185" s="114">
        <v>4.0</v>
      </c>
      <c r="DO185" s="114">
        <v>2.0</v>
      </c>
      <c r="DP185" s="114" t="s">
        <v>347</v>
      </c>
      <c r="DQ185" s="115" t="s">
        <v>4195</v>
      </c>
      <c r="DR185" s="116" t="s">
        <v>206</v>
      </c>
      <c r="DS185" s="116" t="s">
        <v>383</v>
      </c>
      <c r="DT185" s="116" t="s">
        <v>384</v>
      </c>
      <c r="DU185" s="116" t="s">
        <v>209</v>
      </c>
      <c r="DV185" s="116" t="s">
        <v>210</v>
      </c>
      <c r="DW185" s="116"/>
      <c r="DX185" s="116"/>
      <c r="DY185" s="117"/>
      <c r="DZ185" s="118"/>
      <c r="EA185" s="119" t="str">
        <f t="array" ref="EA185">if(ISBLANK(X185),,(XLOOKUP(X185,Classes!A:A,Classes!A:A,CONCAT("ERROR-Class: ",X185))))</f>
        <v>Fighter</v>
      </c>
      <c r="EB185" s="120" t="str">
        <f t="array" ref="EB185">if(ISBLANK(Y185),,(XLOOKUP(Y185,Skills!A:A,Skills!A:A,CONCAT("ERROR-Skill: ",Y185))))</f>
        <v>Sun Slash</v>
      </c>
      <c r="EC185" s="120" t="str">
        <f t="array" ref="EC185">if(ISBLANK(Z185),,XLOOKUP(Z185,Skills!A:A,Skills!A:A,CONCAT("ERROR-Skill: ",Z185)))</f>
        <v>Sun Shade</v>
      </c>
      <c r="ED185" s="120" t="str">
        <f t="array" ref="ED185">if(ISBLANK(AB185),,(XLOOKUP(AB185,Classes!A:A,Classes!A:A,CONCAT("ERROR-Class: ",AB185))))</f>
        <v>Raiding Ranger</v>
      </c>
      <c r="EE185" s="120" t="str">
        <f t="array" ref="EE185">if(ISBLANK(AC185),,XLOOKUP(AC185,Skills!A:A,Skills!A:A,CONCAT("ERROR-Skill: ",AC185)))</f>
        <v>Sneak Attack</v>
      </c>
      <c r="EF185" s="120" t="str">
        <f t="array" ref="EF185">if(ISBLANK(AD185),,(XLOOKUP(AD185,Classes!A:A,Classes!A:A,CONCAT("ERROR-Class: ",AD185))))</f>
        <v>Assault General</v>
      </c>
      <c r="EG185" s="120" t="str">
        <f t="array" ref="EG185">if(ISBLANK(AE185),,XLOOKUP(AE185,Skills!A:A,Skills!A:A,CONCAT("ERROR-Skill: ",AE185)))</f>
        <v>Double-bladed Strike</v>
      </c>
      <c r="EH185" s="120" t="str">
        <f t="array" ref="EH185">if(ISBLANK(AG185),,XLOOKUP(AG185,Skills!A:A,Skills!A:A,CONCAT("ERROR-Skill: ",AG185)))</f>
        <v>Skill Command</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Swordsman</v>
      </c>
      <c r="EO185" s="120" t="str">
        <f t="array" ref="EO185">if(ISBLANK(BE185),,XLOOKUP(BE185,Skills!A:A,Skills!A:A,CONCAT("ERROR-Skill: ",BE185)))</f>
        <v>Savage Attack</v>
      </c>
      <c r="EP185" s="120" t="str">
        <f t="array" ref="EP185">if(ISBLANK(BF185),,(XLOOKUP(BF185,Classes!A:A,Classes!A:A,CONCAT("ERROR-Class: ",BF185))))</f>
        <v>Hero</v>
      </c>
      <c r="EQ185" s="120" t="str">
        <f t="array" ref="EQ185">if(ISBLANK(BG185),,XLOOKUP(BG185,Skills!A:A,Skills!A:A,CONCAT("ERROR-Skill: ",BG185)))</f>
        <v>Warfare Tactics</v>
      </c>
      <c r="ER185" s="120" t="str">
        <f t="array" ref="ER185">if(ISBLANK(BJ185),,XLOOKUP(BI185,Skills!A:A,Skills!A:A,CONCAT("ERROR-Skill: ",BI185)))</f>
        <v>Blade of Freedom</v>
      </c>
    </row>
    <row r="186">
      <c r="A186" s="79" t="s">
        <v>1893</v>
      </c>
      <c r="B186" s="69" t="s">
        <v>212</v>
      </c>
      <c r="C186" s="80" t="s">
        <v>4196</v>
      </c>
      <c r="D186" s="81" t="s">
        <v>4197</v>
      </c>
      <c r="E186" s="82" t="s">
        <v>179</v>
      </c>
      <c r="F186" s="82" t="s">
        <v>179</v>
      </c>
      <c r="G186" s="82" t="s">
        <v>4198</v>
      </c>
      <c r="H186" s="82" t="s">
        <v>4199</v>
      </c>
      <c r="I186" s="82" t="s">
        <v>4200</v>
      </c>
      <c r="J186" s="83"/>
      <c r="K186" s="85"/>
      <c r="L186" s="84"/>
      <c r="M186" s="84"/>
      <c r="N186" s="84"/>
      <c r="O186" s="85" t="s">
        <v>184</v>
      </c>
      <c r="P186" s="85"/>
      <c r="Q186" s="142"/>
      <c r="R186" s="85"/>
      <c r="S186" s="85"/>
      <c r="T186" s="85"/>
      <c r="U186" s="85" t="s">
        <v>184</v>
      </c>
      <c r="V186" s="142"/>
      <c r="W186" s="87"/>
      <c r="X186" s="88" t="s">
        <v>848</v>
      </c>
      <c r="Y186" s="89" t="s">
        <v>638</v>
      </c>
      <c r="Z186" s="89" t="s">
        <v>696</v>
      </c>
      <c r="AA186" s="90"/>
      <c r="AB186" s="179" t="s">
        <v>1057</v>
      </c>
      <c r="AC186" s="92" t="s">
        <v>641</v>
      </c>
      <c r="AD186" s="93" t="s">
        <v>4196</v>
      </c>
      <c r="AE186" s="92" t="s">
        <v>4201</v>
      </c>
      <c r="AF186" s="92" t="s">
        <v>325</v>
      </c>
      <c r="AG186" s="92" t="s">
        <v>4202</v>
      </c>
      <c r="AH186" s="92" t="s">
        <v>371</v>
      </c>
      <c r="AI186" s="101"/>
      <c r="AJ186" s="101"/>
      <c r="AK186" s="101"/>
      <c r="AL186" s="101"/>
      <c r="AM186" s="101"/>
      <c r="AN186" s="101"/>
      <c r="AO186" s="95"/>
      <c r="AP186" s="96" t="s">
        <v>547</v>
      </c>
      <c r="AQ186" s="97" t="s">
        <v>580</v>
      </c>
      <c r="AR186" s="98" t="s">
        <v>852</v>
      </c>
      <c r="AS186" s="97" t="s">
        <v>603</v>
      </c>
      <c r="AT186" s="97" t="s">
        <v>196</v>
      </c>
      <c r="AU186" s="97" t="s">
        <v>2610</v>
      </c>
      <c r="AV186" s="97" t="s">
        <v>366</v>
      </c>
      <c r="AW186" s="94"/>
      <c r="AX186" s="94"/>
      <c r="AY186" s="94"/>
      <c r="AZ186" s="94"/>
      <c r="BA186" s="94"/>
      <c r="BB186" s="94"/>
      <c r="BC186" s="99"/>
      <c r="BD186" s="100" t="s">
        <v>197</v>
      </c>
      <c r="BE186" s="145" t="s">
        <v>198</v>
      </c>
      <c r="BF186" s="102"/>
      <c r="BG186" s="101"/>
      <c r="BH186" s="101"/>
      <c r="BI186" s="101"/>
      <c r="BJ186" s="101"/>
      <c r="BK186" s="165"/>
      <c r="BL186" s="165"/>
      <c r="BM186" s="165"/>
      <c r="BN186" s="165"/>
      <c r="BO186" s="165"/>
      <c r="BP186" s="165"/>
      <c r="BQ186" s="83"/>
      <c r="BR186" s="104">
        <v>30.0</v>
      </c>
      <c r="BS186" s="104">
        <v>35.0</v>
      </c>
      <c r="BT186" s="104">
        <v>20.0</v>
      </c>
      <c r="BU186" s="104">
        <v>15.0</v>
      </c>
      <c r="BV186" s="105" t="s">
        <v>4203</v>
      </c>
      <c r="BW186" s="83"/>
      <c r="BX186" s="106" t="s">
        <v>373</v>
      </c>
      <c r="BY186" s="106" t="s">
        <v>201</v>
      </c>
      <c r="BZ186" s="106" t="s">
        <v>4204</v>
      </c>
      <c r="CA186" s="106" t="s">
        <v>1069</v>
      </c>
      <c r="CB186" s="106" t="s">
        <v>4205</v>
      </c>
      <c r="CC186" s="106" t="s">
        <v>949</v>
      </c>
      <c r="CD186" s="147"/>
      <c r="CE186" s="123" t="s">
        <v>4206</v>
      </c>
      <c r="CF186" s="123" t="s">
        <v>4207</v>
      </c>
      <c r="CG186" s="109"/>
      <c r="CH186" s="109"/>
      <c r="CI186" s="110"/>
      <c r="CJ186" s="83"/>
      <c r="CK186" s="111" t="s">
        <v>4208</v>
      </c>
      <c r="CL186" s="112" t="s">
        <v>337</v>
      </c>
      <c r="CM186" s="112" t="s">
        <v>383</v>
      </c>
      <c r="CN186" s="112" t="s">
        <v>518</v>
      </c>
      <c r="CO186" s="112" t="s">
        <v>339</v>
      </c>
      <c r="CP186" s="112"/>
      <c r="CQ186" s="112"/>
      <c r="CR186" s="112">
        <v>25.0</v>
      </c>
      <c r="CS186" s="112">
        <v>101.0</v>
      </c>
      <c r="CT186" s="112">
        <v>185.0</v>
      </c>
      <c r="CU186" s="112">
        <v>269.0</v>
      </c>
      <c r="CV186" s="112">
        <v>353.0</v>
      </c>
      <c r="CW186" s="112">
        <v>437.0</v>
      </c>
      <c r="CX186" s="112" t="s">
        <v>112</v>
      </c>
      <c r="CY186" s="112">
        <v>9.0</v>
      </c>
      <c r="CZ186" s="112">
        <v>27.0</v>
      </c>
      <c r="DA186" s="112">
        <v>47.0</v>
      </c>
      <c r="DB186" s="112">
        <v>67.0</v>
      </c>
      <c r="DC186" s="112">
        <v>87.0</v>
      </c>
      <c r="DD186" s="112">
        <v>107.0</v>
      </c>
      <c r="DE186" s="112" t="s">
        <v>113</v>
      </c>
      <c r="DF186" s="112" t="s">
        <v>4209</v>
      </c>
      <c r="DG186" s="112" t="s">
        <v>4210</v>
      </c>
      <c r="DH186" s="112" t="s">
        <v>4211</v>
      </c>
      <c r="DI186" s="112" t="s">
        <v>4212</v>
      </c>
      <c r="DJ186" s="112" t="s">
        <v>4213</v>
      </c>
      <c r="DK186" s="112"/>
      <c r="DL186" s="113" t="s">
        <v>4214</v>
      </c>
      <c r="DM186" s="114" t="s">
        <v>305</v>
      </c>
      <c r="DN186" s="114" t="s">
        <v>179</v>
      </c>
      <c r="DO186" s="114" t="s">
        <v>179</v>
      </c>
      <c r="DP186" s="114" t="s">
        <v>179</v>
      </c>
      <c r="DQ186" s="115" t="s">
        <v>4215</v>
      </c>
      <c r="DR186" s="124" t="s">
        <v>206</v>
      </c>
      <c r="DS186" s="124" t="s">
        <v>383</v>
      </c>
      <c r="DT186" s="124" t="s">
        <v>208</v>
      </c>
      <c r="DU186" s="124" t="s">
        <v>209</v>
      </c>
      <c r="DV186" s="124" t="s">
        <v>210</v>
      </c>
      <c r="DW186" s="124"/>
      <c r="DX186" s="124"/>
      <c r="DY186" s="117"/>
      <c r="DZ186" s="118"/>
      <c r="EA186" s="119" t="str">
        <f t="array" ref="EA186">if(ISBLANK(X186),,(XLOOKUP(X186,Classes!A:A,Classes!A:A,CONCAT("ERROR-Class: ",X186))))</f>
        <v>Knight</v>
      </c>
      <c r="EB186" s="120" t="str">
        <f t="array" ref="EB186">if(ISBLANK(Y186),,(XLOOKUP(Y186,Skills!A:A,Skills!A:A,CONCAT("ERROR-Skill: ",Y186))))</f>
        <v>Smash</v>
      </c>
      <c r="EC186" s="120" t="str">
        <f t="array" ref="EC186">if(ISBLANK(Z186),,XLOOKUP(Z186,Skills!A:A,Skills!A:A,CONCAT("ERROR-Skill: ",Z186)))</f>
        <v>Ram</v>
      </c>
      <c r="ED186" s="120" t="str">
        <f t="array" ref="ED186">if(ISBLANK(AB186),,(XLOOKUP(AB186,Classes!A:A,Classes!A:A,CONCAT("ERROR-Class: ",AB186))))</f>
        <v>Mechanical Knight</v>
      </c>
      <c r="EE186" s="120" t="str">
        <f t="array" ref="EE186">if(ISBLANK(AC186),,XLOOKUP(AC186,Skills!A:A,Skills!A:A,CONCAT("ERROR-Skill: ",AC186)))</f>
        <v>Assault</v>
      </c>
      <c r="EF186" s="120" t="str">
        <f t="array" ref="EF186">if(ISBLANK(AD186),,(XLOOKUP(AD186,Classes!A:A,Classes!A:A,CONCAT("ERROR-Class: ",AD186))))</f>
        <v>Mechanical Commander</v>
      </c>
      <c r="EG186" s="120" t="str">
        <f t="array" ref="EG186">if(ISBLANK(AE186),,XLOOKUP(AE186,Skills!A:A,Skills!A:A,CONCAT("ERROR-Skill: ",AE186)))</f>
        <v>Drift</v>
      </c>
      <c r="EH186" s="120" t="str">
        <f t="array" ref="EH186">if(ISBLANK(AG186),,XLOOKUP(AG186,Skills!A:A,Skills!A:A,CONCAT("ERROR-Skill: ",AG186)))</f>
        <v>Quick Strike</v>
      </c>
      <c r="EI186" s="120" t="str">
        <f t="array" ref="EI186">if(ISBLANK(AP186),,(XLOOKUP(AP186,Classes!A:A,Classes!A:A,CONCAT("ERROR-Class: ",AP186))))</f>
        <v>Highlander</v>
      </c>
      <c r="EJ186" s="120" t="str">
        <f t="array" ref="EJ186">if(ISBLANK(AQ186),,XLOOKUP(AQ186,Skills!A:A,Skills!A:A,CONCAT("ERROR-Skill: ",AQ186)))</f>
        <v>Precaution</v>
      </c>
      <c r="EK186" s="120" t="str">
        <f t="array" ref="EK186">if(ISBLANK(AR186),,(XLOOKUP(AR186,Classes!A:A,Classes!A:A,CONCAT("ERROR-Class: ",AR186))))</f>
        <v>Royal Knight</v>
      </c>
      <c r="EL186" s="120" t="str">
        <f t="array" ref="EL186">if(ISBLANK(AS186),,XLOOKUP(AS186,Skills!A:A,Skills!A:A,CONCAT("ERROR-Skill: ",AS186)))</f>
        <v>Onrush</v>
      </c>
      <c r="EM186" s="120" t="str">
        <f t="array" ref="EM186">if(ISBLANK(AU186),,XLOOKUP(AU186,Skills!A:A,Skills!A:A,CONCAT("ERROR-Skill: ",AU186)))</f>
        <v>Sprint</v>
      </c>
      <c r="EN186" s="120" t="str">
        <f t="array" ref="EN186">if(ISBLANK(BD186),,(XLOOKUP(BD186,Classes!A:A,Classes!A:A,CONCAT("ERROR-Class: ",BD186))))</f>
        <v>Swordsman</v>
      </c>
      <c r="EO186" s="120" t="str">
        <f t="array" ref="EO186">if(ISBLANK(BE186),,XLOOKUP(BE186,Skills!A:A,Skills!A:A,CONCAT("ERROR-Skill: ",BE186)))</f>
        <v>Detect</v>
      </c>
      <c r="EP186" s="120" t="str">
        <f t="array" ref="EP186">if(ISBLANK(BF186),,(XLOOKUP(BF186,Classes!A:A,Classes!A:A,CONCAT("ERROR-Class: ",BF186))))</f>
        <v/>
      </c>
      <c r="EQ186" s="120" t="str">
        <f t="array" ref="EQ186">if(ISBLANK(BG186),,XLOOKUP(BG186,Skills!A:A,Skills!A:A,CONCAT("ERROR-Skill: ",BG186)))</f>
        <v/>
      </c>
      <c r="ER186" s="120" t="str">
        <f t="array" ref="ER186">if(ISBLANK(BJ186),,XLOOKUP(BI186,Skills!A:A,Skills!A:A,CONCAT("ERROR-Skill: ",BI186)))</f>
        <v/>
      </c>
    </row>
    <row r="187">
      <c r="A187" s="79" t="s">
        <v>3581</v>
      </c>
      <c r="B187" s="69" t="s">
        <v>212</v>
      </c>
      <c r="C187" s="80" t="s">
        <v>4216</v>
      </c>
      <c r="D187" s="81" t="s">
        <v>4217</v>
      </c>
      <c r="E187" s="82" t="s">
        <v>179</v>
      </c>
      <c r="F187" s="82" t="s">
        <v>179</v>
      </c>
      <c r="G187" s="82" t="s">
        <v>4218</v>
      </c>
      <c r="H187" s="82" t="s">
        <v>4219</v>
      </c>
      <c r="I187" s="82" t="s">
        <v>4220</v>
      </c>
      <c r="J187" s="83"/>
      <c r="K187" s="84"/>
      <c r="L187" s="84"/>
      <c r="M187" s="84"/>
      <c r="N187" s="84"/>
      <c r="O187" s="85"/>
      <c r="P187" s="85" t="s">
        <v>184</v>
      </c>
      <c r="Q187" s="142"/>
      <c r="R187" s="85"/>
      <c r="S187" s="85" t="s">
        <v>184</v>
      </c>
      <c r="T187" s="85"/>
      <c r="U187" s="85"/>
      <c r="V187" s="142"/>
      <c r="W187" s="87"/>
      <c r="X187" s="88" t="s">
        <v>1606</v>
      </c>
      <c r="Y187" s="89" t="s">
        <v>724</v>
      </c>
      <c r="Z187" s="89" t="s">
        <v>723</v>
      </c>
      <c r="AA187" s="90"/>
      <c r="AB187" s="179" t="s">
        <v>190</v>
      </c>
      <c r="AC187" s="92" t="s">
        <v>548</v>
      </c>
      <c r="AD187" s="93"/>
      <c r="AE187" s="92"/>
      <c r="AF187" s="92"/>
      <c r="AG187" s="92"/>
      <c r="AH187" s="92"/>
      <c r="AI187" s="101"/>
      <c r="AJ187" s="101"/>
      <c r="AK187" s="101"/>
      <c r="AL187" s="101"/>
      <c r="AM187" s="101"/>
      <c r="AN187" s="101"/>
      <c r="AO187" s="95"/>
      <c r="AP187" s="96" t="s">
        <v>1607</v>
      </c>
      <c r="AQ187" s="97" t="s">
        <v>465</v>
      </c>
      <c r="AR187" s="98" t="s">
        <v>1608</v>
      </c>
      <c r="AS187" s="97" t="s">
        <v>402</v>
      </c>
      <c r="AT187" s="97" t="s">
        <v>219</v>
      </c>
      <c r="AU187" s="144" t="s">
        <v>4221</v>
      </c>
      <c r="AV187" s="97" t="s">
        <v>470</v>
      </c>
      <c r="AW187" s="94">
        <v>2645.0</v>
      </c>
      <c r="AX187" s="94">
        <v>284.0</v>
      </c>
      <c r="AY187" s="94">
        <v>502.0</v>
      </c>
      <c r="AZ187" s="94">
        <v>210.0</v>
      </c>
      <c r="BA187" s="94">
        <v>283.0</v>
      </c>
      <c r="BB187" s="94">
        <v>79.0</v>
      </c>
      <c r="BC187" s="99"/>
      <c r="BD187" s="100" t="s">
        <v>471</v>
      </c>
      <c r="BE187" s="145" t="s">
        <v>4222</v>
      </c>
      <c r="BF187" s="102" t="s">
        <v>2638</v>
      </c>
      <c r="BG187" s="101" t="s">
        <v>395</v>
      </c>
      <c r="BH187" s="101" t="s">
        <v>224</v>
      </c>
      <c r="BI187" s="101" t="s">
        <v>660</v>
      </c>
      <c r="BJ187" s="101" t="s">
        <v>2097</v>
      </c>
      <c r="BK187" s="165">
        <v>2526.0</v>
      </c>
      <c r="BL187" s="165">
        <v>284.0</v>
      </c>
      <c r="BM187" s="165">
        <v>464.0</v>
      </c>
      <c r="BN187" s="165">
        <v>195.0</v>
      </c>
      <c r="BO187" s="165">
        <v>290.0</v>
      </c>
      <c r="BP187" s="165">
        <v>79.0</v>
      </c>
      <c r="BQ187" s="83"/>
      <c r="BR187" s="104">
        <v>40.0</v>
      </c>
      <c r="BS187" s="104">
        <v>15.0</v>
      </c>
      <c r="BT187" s="104">
        <v>25.0</v>
      </c>
      <c r="BU187" s="104">
        <v>35.0</v>
      </c>
      <c r="BV187" s="105" t="s">
        <v>4223</v>
      </c>
      <c r="BW187" s="83"/>
      <c r="BX187" s="106" t="s">
        <v>200</v>
      </c>
      <c r="BY187" s="106" t="s">
        <v>4224</v>
      </c>
      <c r="BZ187" s="106" t="s">
        <v>4225</v>
      </c>
      <c r="CA187" s="106" t="s">
        <v>3570</v>
      </c>
      <c r="CB187" s="106" t="s">
        <v>4226</v>
      </c>
      <c r="CC187" s="106" t="s">
        <v>2353</v>
      </c>
      <c r="CD187" s="122" t="s">
        <v>4227</v>
      </c>
      <c r="CE187" s="123" t="s">
        <v>4228</v>
      </c>
      <c r="CF187" s="123" t="s">
        <v>4229</v>
      </c>
      <c r="CG187" s="109" t="s">
        <v>478</v>
      </c>
      <c r="CH187" s="109" t="s">
        <v>243</v>
      </c>
      <c r="CI187" s="110"/>
      <c r="CJ187" s="83"/>
      <c r="CK187" s="111" t="s">
        <v>4230</v>
      </c>
      <c r="CL187" s="112" t="s">
        <v>560</v>
      </c>
      <c r="CM187" s="112" t="s">
        <v>675</v>
      </c>
      <c r="CN187" s="112" t="s">
        <v>517</v>
      </c>
      <c r="CO187" s="112" t="s">
        <v>482</v>
      </c>
      <c r="CP187" s="112"/>
      <c r="CQ187" s="112"/>
      <c r="CR187" s="112">
        <v>21.0</v>
      </c>
      <c r="CS187" s="112">
        <v>84.0</v>
      </c>
      <c r="CT187" s="112">
        <v>154.0</v>
      </c>
      <c r="CU187" s="112">
        <v>224.0</v>
      </c>
      <c r="CV187" s="112">
        <v>294.0</v>
      </c>
      <c r="CW187" s="112">
        <v>364.0</v>
      </c>
      <c r="CX187" s="112" t="s">
        <v>112</v>
      </c>
      <c r="CY187" s="112">
        <v>6.0</v>
      </c>
      <c r="CZ187" s="112">
        <v>17.0</v>
      </c>
      <c r="DA187" s="112">
        <v>29.0</v>
      </c>
      <c r="DB187" s="112">
        <v>41.0</v>
      </c>
      <c r="DC187" s="112">
        <v>53.0</v>
      </c>
      <c r="DD187" s="112">
        <v>65.0</v>
      </c>
      <c r="DE187" s="112" t="s">
        <v>116</v>
      </c>
      <c r="DF187" s="112" t="s">
        <v>4231</v>
      </c>
      <c r="DG187" s="112" t="s">
        <v>4232</v>
      </c>
      <c r="DH187" s="112" t="s">
        <v>4233</v>
      </c>
      <c r="DI187" s="112" t="s">
        <v>4234</v>
      </c>
      <c r="DJ187" s="112" t="s">
        <v>4235</v>
      </c>
      <c r="DK187" s="112"/>
      <c r="DL187" s="113" t="s">
        <v>4236</v>
      </c>
      <c r="DM187" s="114" t="s">
        <v>489</v>
      </c>
      <c r="DN187" s="114">
        <v>15.0</v>
      </c>
      <c r="DO187" s="114" t="s">
        <v>273</v>
      </c>
      <c r="DP187" s="114" t="s">
        <v>347</v>
      </c>
      <c r="DQ187" s="115" t="s">
        <v>4237</v>
      </c>
      <c r="DR187" s="116" t="s">
        <v>248</v>
      </c>
      <c r="DS187" s="116" t="s">
        <v>249</v>
      </c>
      <c r="DT187" s="116" t="s">
        <v>275</v>
      </c>
      <c r="DU187" s="116" t="s">
        <v>250</v>
      </c>
      <c r="DV187" s="116" t="s">
        <v>251</v>
      </c>
      <c r="DW187" s="139" t="s">
        <v>4238</v>
      </c>
      <c r="DX187" s="139" t="s">
        <v>4239</v>
      </c>
      <c r="DY187" s="117"/>
      <c r="DZ187" s="118"/>
      <c r="EA187" s="119" t="str">
        <f t="array" ref="EA187">if(ISBLANK(X187),,(XLOOKUP(X187,Classes!A:A,Classes!A:A,CONCAT("ERROR-Class: ",X187))))</f>
        <v>Scholar</v>
      </c>
      <c r="EB187" s="120" t="str">
        <f t="array" ref="EB187">if(ISBLANK(Y187),,(XLOOKUP(Y187,Skills!A:A,Skills!A:A,CONCAT("ERROR-Skill: ",Y187))))</f>
        <v>Dispel</v>
      </c>
      <c r="EC187" s="120" t="str">
        <f t="array" ref="EC187">if(ISBLANK(Z187),,XLOOKUP(Z187,Skills!A:A,Skills!A:A,CONCAT("ERROR-Skill: ",Z187)))</f>
        <v>Strengthen</v>
      </c>
      <c r="ED187" s="120" t="str">
        <f t="array" ref="ED187">if(ISBLANK(AB187),,(XLOOKUP(AB187,Classes!A:A,Classes!A:A,CONCAT("ERROR-Class: ",AB187))))</f>
        <v>General</v>
      </c>
      <c r="EE187" s="120" t="str">
        <f t="array" ref="EE187">if(ISBLANK(AC187),,XLOOKUP(AC187,Skills!A:A,Skills!A:A,CONCAT("ERROR-Skill: ",AC187)))</f>
        <v>Endure</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Mage Warrior</v>
      </c>
      <c r="EJ187" s="120" t="str">
        <f t="array" ref="EJ187">if(ISBLANK(AQ187),,XLOOKUP(AQ187,Skills!A:A,Skills!A:A,CONCAT("ERROR-Skill: ",AQ187)))</f>
        <v>Mass Heal</v>
      </c>
      <c r="EK187" s="120" t="str">
        <f t="array" ref="EK187">if(ISBLANK(AR187),,(XLOOKUP(AR187,Classes!A:A,Classes!A:A,CONCAT("ERROR-Class: ",AR187))))</f>
        <v>Tactician</v>
      </c>
      <c r="EL187" s="120" t="str">
        <f t="array" ref="EL187">if(ISBLANK(AS187),,XLOOKUP(AS187,Skills!A:A,Skills!A:A,CONCAT("ERROR-Skill: ",AS187)))</f>
        <v>DEF Support (L)</v>
      </c>
      <c r="EM187" s="120" t="str">
        <f t="array" ref="EM187">if(ISBLANK(AU187),,XLOOKUP(AU187,Skills!A:A,Skills!A:A,CONCAT("ERROR-Skill: ",AU187)))</f>
        <v>Tactical Retreat</v>
      </c>
      <c r="EN187" s="120" t="str">
        <f t="array" ref="EN187">if(ISBLANK(BD187),,(XLOOKUP(BD187,Classes!A:A,Classes!A:A,CONCAT("ERROR-Class: ",BD187))))</f>
        <v>Priest</v>
      </c>
      <c r="EO187" s="120" t="str">
        <f t="array" ref="EO187">if(ISBLANK(BE187),,XLOOKUP(BE187,Skills!A:A,Skills!A:A,CONCAT("ERROR-Skill: ",BE187)))</f>
        <v>Regroup</v>
      </c>
      <c r="EP187" s="120" t="str">
        <f t="array" ref="EP187">if(ISBLANK(BF187),,(XLOOKUP(BF187,Classes!A:A,Classes!A:A,CONCAT("ERROR-Class: ",BF187))))</f>
        <v>Prophet</v>
      </c>
      <c r="EQ187" s="120" t="str">
        <f t="array" ref="EQ187">if(ISBLANK(BG187),,XLOOKUP(BG187,Skills!A:A,Skills!A:A,CONCAT("ERROR-Skill: ",BG187)))</f>
        <v>Last Stand</v>
      </c>
      <c r="ER187" s="120" t="str">
        <f t="array" ref="ER187">if(ISBLANK(BJ187),,XLOOKUP(BI187,Skills!A:A,Skills!A:A,CONCAT("ERROR-Skill: ",BI187)))</f>
        <v>Mass Attack</v>
      </c>
    </row>
    <row r="188">
      <c r="A188" s="146" t="s">
        <v>1439</v>
      </c>
      <c r="B188" s="155" t="s">
        <v>212</v>
      </c>
      <c r="C188" s="80" t="s">
        <v>4240</v>
      </c>
      <c r="D188" s="81" t="s">
        <v>4241</v>
      </c>
      <c r="E188" s="82" t="s">
        <v>179</v>
      </c>
      <c r="F188" s="82" t="s">
        <v>179</v>
      </c>
      <c r="G188" s="82" t="s">
        <v>4242</v>
      </c>
      <c r="H188" s="82" t="s">
        <v>4243</v>
      </c>
      <c r="I188" s="82" t="s">
        <v>4244</v>
      </c>
      <c r="J188" s="83"/>
      <c r="K188" s="84"/>
      <c r="L188" s="85" t="s">
        <v>184</v>
      </c>
      <c r="M188" s="85" t="s">
        <v>184</v>
      </c>
      <c r="N188" s="85"/>
      <c r="O188" s="84"/>
      <c r="P188" s="84"/>
      <c r="Q188" s="86"/>
      <c r="R188" s="85"/>
      <c r="S188" s="84"/>
      <c r="T188" s="85" t="s">
        <v>184</v>
      </c>
      <c r="U188" s="85"/>
      <c r="V188" s="142"/>
      <c r="W188" s="87"/>
      <c r="X188" s="88" t="s">
        <v>282</v>
      </c>
      <c r="Y188" s="89" t="s">
        <v>226</v>
      </c>
      <c r="Z188" s="89" t="s">
        <v>723</v>
      </c>
      <c r="AA188" s="90"/>
      <c r="AB188" s="91" t="s">
        <v>219</v>
      </c>
      <c r="AC188" s="92" t="s">
        <v>465</v>
      </c>
      <c r="AD188" s="93"/>
      <c r="AE188" s="92"/>
      <c r="AF188" s="92"/>
      <c r="AG188" s="92"/>
      <c r="AH188" s="92"/>
      <c r="AI188" s="94"/>
      <c r="AJ188" s="94"/>
      <c r="AK188" s="94"/>
      <c r="AL188" s="94"/>
      <c r="AM188" s="94"/>
      <c r="AN188" s="94"/>
      <c r="AO188" s="95"/>
      <c r="AP188" s="96" t="s">
        <v>257</v>
      </c>
      <c r="AQ188" s="97" t="s">
        <v>579</v>
      </c>
      <c r="AR188" s="98" t="s">
        <v>258</v>
      </c>
      <c r="AS188" s="144" t="s">
        <v>4245</v>
      </c>
      <c r="AT188" s="97" t="s">
        <v>219</v>
      </c>
      <c r="AU188" s="144" t="s">
        <v>4246</v>
      </c>
      <c r="AV188" s="97" t="s">
        <v>470</v>
      </c>
      <c r="AW188" s="94"/>
      <c r="AX188" s="94"/>
      <c r="AY188" s="94"/>
      <c r="AZ188" s="94"/>
      <c r="BA188" s="94"/>
      <c r="BB188" s="94"/>
      <c r="BC188" s="99"/>
      <c r="BD188" s="100" t="s">
        <v>578</v>
      </c>
      <c r="BE188" s="101" t="s">
        <v>220</v>
      </c>
      <c r="BF188" s="102" t="s">
        <v>224</v>
      </c>
      <c r="BG188" s="101" t="s">
        <v>1030</v>
      </c>
      <c r="BH188" s="101" t="s">
        <v>224</v>
      </c>
      <c r="BI188" s="101" t="s">
        <v>1202</v>
      </c>
      <c r="BJ188" s="101" t="s">
        <v>231</v>
      </c>
      <c r="BK188" s="165"/>
      <c r="BL188" s="165"/>
      <c r="BM188" s="165"/>
      <c r="BN188" s="165"/>
      <c r="BO188" s="165"/>
      <c r="BP188" s="165"/>
      <c r="BQ188" s="83"/>
      <c r="BR188" s="104">
        <v>20.0</v>
      </c>
      <c r="BS188" s="104">
        <v>35.0</v>
      </c>
      <c r="BT188" s="104">
        <v>15.0</v>
      </c>
      <c r="BU188" s="104">
        <v>30.0</v>
      </c>
      <c r="BV188" s="105" t="s">
        <v>4247</v>
      </c>
      <c r="BW188" s="83"/>
      <c r="BX188" s="106" t="s">
        <v>373</v>
      </c>
      <c r="BY188" s="106" t="s">
        <v>201</v>
      </c>
      <c r="BZ188" s="106" t="s">
        <v>1297</v>
      </c>
      <c r="CA188" s="106" t="s">
        <v>1298</v>
      </c>
      <c r="CB188" s="106" t="s">
        <v>4248</v>
      </c>
      <c r="CC188" s="106" t="s">
        <v>1387</v>
      </c>
      <c r="CD188" s="122" t="s">
        <v>4249</v>
      </c>
      <c r="CE188" s="123" t="s">
        <v>4250</v>
      </c>
      <c r="CF188" s="123" t="s">
        <v>4251</v>
      </c>
      <c r="CG188" s="109" t="s">
        <v>478</v>
      </c>
      <c r="CH188" s="109" t="s">
        <v>479</v>
      </c>
      <c r="CI188" s="110"/>
      <c r="CJ188" s="83"/>
      <c r="CK188" s="111" t="s">
        <v>4252</v>
      </c>
      <c r="CL188" s="112" t="s">
        <v>560</v>
      </c>
      <c r="CM188" s="112" t="s">
        <v>675</v>
      </c>
      <c r="CN188" s="112" t="s">
        <v>482</v>
      </c>
      <c r="CO188" s="112" t="s">
        <v>282</v>
      </c>
      <c r="CP188" s="112"/>
      <c r="CQ188" s="112"/>
      <c r="CR188" s="112">
        <v>21.0</v>
      </c>
      <c r="CS188" s="112">
        <v>84.0</v>
      </c>
      <c r="CT188" s="112">
        <v>154.0</v>
      </c>
      <c r="CU188" s="112">
        <v>224.0</v>
      </c>
      <c r="CV188" s="112">
        <v>294.0</v>
      </c>
      <c r="CW188" s="112">
        <v>364.0</v>
      </c>
      <c r="CX188" s="112" t="s">
        <v>112</v>
      </c>
      <c r="CY188" s="112">
        <v>6.0</v>
      </c>
      <c r="CZ188" s="112">
        <v>17.0</v>
      </c>
      <c r="DA188" s="112">
        <v>29.0</v>
      </c>
      <c r="DB188" s="112">
        <v>41.0</v>
      </c>
      <c r="DC188" s="112">
        <v>53.0</v>
      </c>
      <c r="DD188" s="112">
        <v>65.0</v>
      </c>
      <c r="DE188" s="112" t="s">
        <v>116</v>
      </c>
      <c r="DF188" s="112" t="s">
        <v>4253</v>
      </c>
      <c r="DG188" s="112" t="s">
        <v>4254</v>
      </c>
      <c r="DH188" s="112" t="s">
        <v>4255</v>
      </c>
      <c r="DI188" s="112" t="s">
        <v>4256</v>
      </c>
      <c r="DJ188" s="112" t="s">
        <v>4257</v>
      </c>
      <c r="DK188" s="112"/>
      <c r="DL188" s="113" t="s">
        <v>4258</v>
      </c>
      <c r="DM188" s="114" t="s">
        <v>1238</v>
      </c>
      <c r="DN188" s="114">
        <v>5.0</v>
      </c>
      <c r="DO188" s="114">
        <v>3.0</v>
      </c>
      <c r="DP188" s="114">
        <v>4.0</v>
      </c>
      <c r="DQ188" s="115" t="s">
        <v>4259</v>
      </c>
      <c r="DR188" s="124" t="s">
        <v>248</v>
      </c>
      <c r="DS188" s="124" t="s">
        <v>249</v>
      </c>
      <c r="DT188" s="124" t="s">
        <v>275</v>
      </c>
      <c r="DU188" s="124" t="s">
        <v>250</v>
      </c>
      <c r="DV188" s="124" t="s">
        <v>251</v>
      </c>
      <c r="DW188" s="148" t="s">
        <v>4260</v>
      </c>
      <c r="DX188" s="148" t="s">
        <v>4261</v>
      </c>
      <c r="DY188" s="117"/>
      <c r="DZ188" s="118"/>
      <c r="EA188" s="119" t="str">
        <f t="array" ref="EA188">if(ISBLANK(X188),,(XLOOKUP(X188,Classes!A:A,Classes!A:A,CONCAT("ERROR-Class: ",X188))))</f>
        <v>Mage</v>
      </c>
      <c r="EB188" s="120" t="str">
        <f t="array" ref="EB188">if(ISBLANK(Y188),,(XLOOKUP(Y188,Skills!A:A,Skills!A:A,CONCAT("ERROR-Skill: ",Y188))))</f>
        <v>Fireball</v>
      </c>
      <c r="EC188" s="120" t="str">
        <f t="array" ref="EC188">if(ISBLANK(Z188),,XLOOKUP(Z188,Skills!A:A,Skills!A:A,CONCAT("ERROR-Skill: ",Z188)))</f>
        <v>Strengthen</v>
      </c>
      <c r="ED188" s="120" t="str">
        <f t="array" ref="ED188">if(ISBLANK(AB188),,(XLOOKUP(AB188,Classes!A:A,Classes!A:A,CONCAT("ERROR-Class: ",AB188))))</f>
        <v>Bishop</v>
      </c>
      <c r="EE188" s="120" t="str">
        <f t="array" ref="EE188">if(ISBLANK(AC188),,XLOOKUP(AC188,Skills!A:A,Skills!A:A,CONCAT("ERROR-Skill: ",AC188)))</f>
        <v>Mass Heal</v>
      </c>
      <c r="EF188" s="120" t="str">
        <f t="array" ref="EF188">if(ISBLANK(AD188),,(XLOOKUP(AD188,Classes!A:A,Classes!A:A,CONCAT("ERROR-Class: ",AD188))))</f>
        <v/>
      </c>
      <c r="EG188" s="120" t="str">
        <f t="array" ref="EG188">if(ISBLANK(AE188),,XLOOKUP(AE188,Skills!A:A,Skills!A:A,CONCAT("ERROR-Skill: ",AE188)))</f>
        <v/>
      </c>
      <c r="EH188" s="120" t="str">
        <f t="array" ref="EH188">if(ISBLANK(AG188),,XLOOKUP(AG188,Skills!A:A,Skills!A:A,CONCAT("ERROR-Skill: ",AG188)))</f>
        <v/>
      </c>
      <c r="EI188" s="120" t="str">
        <f t="array" ref="EI188">if(ISBLANK(AP188),,(XLOOKUP(AP188,Classes!A:A,Classes!A:A,CONCAT("ERROR-Class: ",AP188))))</f>
        <v>Saint</v>
      </c>
      <c r="EJ188" s="120" t="str">
        <f t="array" ref="EJ188">if(ISBLANK(AQ188),,XLOOKUP(AQ188,Skills!A:A,Skills!A:A,CONCAT("ERROR-Skill: ",AQ188)))</f>
        <v>Cleanse</v>
      </c>
      <c r="EK188" s="120" t="str">
        <f t="array" ref="EK188">if(ISBLANK(AR188),,(XLOOKUP(AR188,Classes!A:A,Classes!A:A,CONCAT("ERROR-Class: ",AR188))))</f>
        <v>Martyr</v>
      </c>
      <c r="EL188" s="120" t="str">
        <f t="array" ref="EL188">if(ISBLANK(AS188),,XLOOKUP(AS188,Skills!A:A,Skills!A:A,CONCAT("ERROR-Skill: ",AS188)))</f>
        <v>Divine Bestowment</v>
      </c>
      <c r="EM188" s="120" t="str">
        <f t="array" ref="EM188">if(ISBLANK(AU188),,XLOOKUP(AU188,Skills!A:A,Skills!A:A,CONCAT("ERROR-Skill: ",AU188)))</f>
        <v>Breath of the Goddess</v>
      </c>
      <c r="EN188" s="120" t="str">
        <f t="array" ref="EN188">if(ISBLANK(BD188),,(XLOOKUP(BD188,Classes!A:A,Classes!A:A,CONCAT("ERROR-Class: ",BD188))))</f>
        <v>Archmage</v>
      </c>
      <c r="EO188" s="120" t="str">
        <f t="array" ref="EO188">if(ISBLANK(BE188),,XLOOKUP(BE188,Skills!A:A,Skills!A:A,CONCAT("ERROR-Skill: ",BE188)))</f>
        <v>Mass Resist</v>
      </c>
      <c r="EP188" s="120" t="str">
        <f t="array" ref="EP188">if(ISBLANK(BF188),,(XLOOKUP(BF188,Classes!A:A,Classes!A:A,CONCAT("ERROR-Class: ",BF188))))</f>
        <v>Wizard</v>
      </c>
      <c r="EQ188" s="120" t="str">
        <f t="array" ref="EQ188">if(ISBLANK(BG188),,XLOOKUP(BG188,Skills!A:A,Skills!A:A,CONCAT("ERROR-Skill: ",BG188)))</f>
        <v>DEF Support</v>
      </c>
      <c r="ER188" s="120" t="str">
        <f t="array" ref="ER188">if(ISBLANK(BJ188),,XLOOKUP(BI188,Skills!A:A,Skills!A:A,CONCAT("ERROR-Skill: ",BI188)))</f>
        <v>Meteor</v>
      </c>
    </row>
    <row r="189">
      <c r="A189" s="79" t="s">
        <v>4262</v>
      </c>
      <c r="B189" s="69" t="s">
        <v>212</v>
      </c>
      <c r="C189" s="80" t="s">
        <v>4263</v>
      </c>
      <c r="D189" s="81" t="s">
        <v>4264</v>
      </c>
      <c r="E189" s="82" t="s">
        <v>179</v>
      </c>
      <c r="F189" s="82" t="s">
        <v>179</v>
      </c>
      <c r="G189" s="82" t="s">
        <v>4265</v>
      </c>
      <c r="H189" s="82" t="s">
        <v>4266</v>
      </c>
      <c r="I189" s="82" t="s">
        <v>4267</v>
      </c>
      <c r="J189" s="83"/>
      <c r="K189" s="84"/>
      <c r="L189" s="85" t="s">
        <v>184</v>
      </c>
      <c r="M189" s="84"/>
      <c r="N189" s="85" t="s">
        <v>184</v>
      </c>
      <c r="O189" s="85"/>
      <c r="P189" s="84"/>
      <c r="Q189" s="142"/>
      <c r="R189" s="85"/>
      <c r="S189" s="85"/>
      <c r="T189" s="85" t="s">
        <v>184</v>
      </c>
      <c r="U189" s="85"/>
      <c r="V189" s="142"/>
      <c r="W189" s="87"/>
      <c r="X189" s="88" t="s">
        <v>4268</v>
      </c>
      <c r="Y189" s="89" t="s">
        <v>916</v>
      </c>
      <c r="Z189" s="89" t="s">
        <v>819</v>
      </c>
      <c r="AA189" s="90"/>
      <c r="AB189" s="91" t="s">
        <v>4269</v>
      </c>
      <c r="AC189" s="92" t="s">
        <v>187</v>
      </c>
      <c r="AD189" s="93" t="s">
        <v>4270</v>
      </c>
      <c r="AE189" s="92" t="s">
        <v>1433</v>
      </c>
      <c r="AF189" s="92" t="s">
        <v>399</v>
      </c>
      <c r="AG189" s="143" t="s">
        <v>4271</v>
      </c>
      <c r="AH189" s="92" t="s">
        <v>801</v>
      </c>
      <c r="AI189" s="101">
        <v>4300.0</v>
      </c>
      <c r="AJ189" s="101">
        <v>243.0</v>
      </c>
      <c r="AK189" s="101">
        <v>526.0</v>
      </c>
      <c r="AL189" s="101">
        <v>290.0</v>
      </c>
      <c r="AM189" s="101">
        <v>302.0</v>
      </c>
      <c r="AN189" s="101">
        <v>172.0</v>
      </c>
      <c r="AO189" s="95"/>
      <c r="AP189" s="96"/>
      <c r="AQ189" s="97"/>
      <c r="AR189" s="98"/>
      <c r="AS189" s="97"/>
      <c r="AT189" s="97"/>
      <c r="AU189" s="97"/>
      <c r="AV189" s="97"/>
      <c r="AW189" s="94"/>
      <c r="AX189" s="94"/>
      <c r="AY189" s="94"/>
      <c r="AZ189" s="94"/>
      <c r="BA189" s="94"/>
      <c r="BB189" s="94"/>
      <c r="BC189" s="99"/>
      <c r="BD189" s="100" t="s">
        <v>4272</v>
      </c>
      <c r="BE189" s="101" t="s">
        <v>913</v>
      </c>
      <c r="BF189" s="102" t="s">
        <v>4273</v>
      </c>
      <c r="BG189" s="101" t="s">
        <v>548</v>
      </c>
      <c r="BH189" s="101" t="s">
        <v>662</v>
      </c>
      <c r="BI189" s="145" t="s">
        <v>4274</v>
      </c>
      <c r="BJ189" s="101" t="s">
        <v>467</v>
      </c>
      <c r="BK189" s="165">
        <v>4003.0</v>
      </c>
      <c r="BL189" s="165">
        <v>269.0</v>
      </c>
      <c r="BM189" s="165">
        <v>526.0</v>
      </c>
      <c r="BN189" s="165">
        <v>257.0</v>
      </c>
      <c r="BO189" s="165">
        <v>313.0</v>
      </c>
      <c r="BP189" s="165">
        <v>172.0</v>
      </c>
      <c r="BQ189" s="83"/>
      <c r="BR189" s="104">
        <v>15.0</v>
      </c>
      <c r="BS189" s="104">
        <v>40.0</v>
      </c>
      <c r="BT189" s="104">
        <v>10.0</v>
      </c>
      <c r="BU189" s="104">
        <v>35.0</v>
      </c>
      <c r="BV189" s="105" t="s">
        <v>4275</v>
      </c>
      <c r="BW189" s="83"/>
      <c r="BX189" s="106" t="s">
        <v>373</v>
      </c>
      <c r="BY189" s="106" t="s">
        <v>4276</v>
      </c>
      <c r="BZ189" s="106" t="s">
        <v>1297</v>
      </c>
      <c r="CA189" s="106" t="s">
        <v>1298</v>
      </c>
      <c r="CB189" s="106" t="s">
        <v>4277</v>
      </c>
      <c r="CC189" s="106" t="s">
        <v>1587</v>
      </c>
      <c r="CD189" s="122" t="s">
        <v>555</v>
      </c>
      <c r="CE189" s="123" t="s">
        <v>4278</v>
      </c>
      <c r="CF189" s="123" t="s">
        <v>4279</v>
      </c>
      <c r="CG189" s="109" t="s">
        <v>478</v>
      </c>
      <c r="CH189" s="109" t="s">
        <v>243</v>
      </c>
      <c r="CI189" s="110"/>
      <c r="CJ189" s="83"/>
      <c r="CK189" s="111" t="s">
        <v>4280</v>
      </c>
      <c r="CL189" s="112" t="s">
        <v>515</v>
      </c>
      <c r="CM189" s="112" t="s">
        <v>675</v>
      </c>
      <c r="CN189" s="112" t="s">
        <v>518</v>
      </c>
      <c r="CO189" s="112" t="s">
        <v>482</v>
      </c>
      <c r="CP189" s="112"/>
      <c r="CQ189" s="112"/>
      <c r="CR189" s="112">
        <v>34.0</v>
      </c>
      <c r="CS189" s="112">
        <v>135.0</v>
      </c>
      <c r="CT189" s="112">
        <v>247.0</v>
      </c>
      <c r="CU189" s="112">
        <v>359.0</v>
      </c>
      <c r="CV189" s="112">
        <v>471.0</v>
      </c>
      <c r="CW189" s="112">
        <v>583.0</v>
      </c>
      <c r="CX189" s="112" t="s">
        <v>112</v>
      </c>
      <c r="CY189" s="112">
        <v>5.0</v>
      </c>
      <c r="CZ189" s="112">
        <v>14.0</v>
      </c>
      <c r="DA189" s="112">
        <v>24.0</v>
      </c>
      <c r="DB189" s="112">
        <v>34.0</v>
      </c>
      <c r="DC189" s="112">
        <v>44.0</v>
      </c>
      <c r="DD189" s="112">
        <v>54.0</v>
      </c>
      <c r="DE189" s="112" t="s">
        <v>115</v>
      </c>
      <c r="DF189" s="112" t="s">
        <v>4281</v>
      </c>
      <c r="DG189" s="112" t="s">
        <v>4282</v>
      </c>
      <c r="DH189" s="112" t="s">
        <v>4283</v>
      </c>
      <c r="DI189" s="112" t="s">
        <v>4284</v>
      </c>
      <c r="DJ189" s="112" t="s">
        <v>4285</v>
      </c>
      <c r="DK189" s="112" t="s">
        <v>4286</v>
      </c>
      <c r="DL189" s="113" t="s">
        <v>4287</v>
      </c>
      <c r="DM189" s="114" t="s">
        <v>590</v>
      </c>
      <c r="DN189" s="114">
        <v>4.0</v>
      </c>
      <c r="DO189" s="114">
        <v>2.0</v>
      </c>
      <c r="DP189" s="114" t="s">
        <v>347</v>
      </c>
      <c r="DQ189" s="115" t="s">
        <v>4288</v>
      </c>
      <c r="DR189" s="116" t="s">
        <v>248</v>
      </c>
      <c r="DS189" s="116" t="s">
        <v>275</v>
      </c>
      <c r="DT189" s="116" t="s">
        <v>249</v>
      </c>
      <c r="DU189" s="116" t="s">
        <v>350</v>
      </c>
      <c r="DV189" s="116" t="s">
        <v>351</v>
      </c>
      <c r="DW189" s="116"/>
      <c r="DX189" s="116"/>
      <c r="DY189" s="117"/>
      <c r="DZ189" s="118"/>
      <c r="EA189" s="119" t="str">
        <f t="array" ref="EA189">if(ISBLANK(X189),,(XLOOKUP(X189,Classes!A:A,Classes!A:A,CONCAT("ERROR-Class: ",X189))))</f>
        <v>Holy Swordsman</v>
      </c>
      <c r="EB189" s="120" t="str">
        <f t="array" ref="EB189">if(ISBLANK(Y189),,(XLOOKUP(Y189,Skills!A:A,Skills!A:A,CONCAT("ERROR-Skill: ",Y189))))</f>
        <v>Discipline</v>
      </c>
      <c r="EC189" s="120" t="str">
        <f t="array" ref="EC189">if(ISBLANK(Z189),,XLOOKUP(Z189,Skills!A:A,Skills!A:A,CONCAT("ERROR-Skill: ",Z189)))</f>
        <v>MDEF Break</v>
      </c>
      <c r="ED189" s="120" t="str">
        <f t="array" ref="ED189">if(ISBLANK(AB189),,(XLOOKUP(AB189,Classes!A:A,Classes!A:A,CONCAT("ERROR-Class: ",AB189))))</f>
        <v>Blade of Light</v>
      </c>
      <c r="EE189" s="120" t="str">
        <f t="array" ref="EE189">if(ISBLANK(AC189),,XLOOKUP(AC189,Skills!A:A,Skills!A:A,CONCAT("ERROR-Skill: ",AC189)))</f>
        <v>Tenacity</v>
      </c>
      <c r="EF189" s="120" t="str">
        <f t="array" ref="EF189">if(ISBLANK(AD189),,(XLOOKUP(AD189,Classes!A:A,Classes!A:A,CONCAT("ERROR-Class: ",AD189))))</f>
        <v>Blade of the Goddess</v>
      </c>
      <c r="EG189" s="120" t="str">
        <f t="array" ref="EG189">if(ISBLANK(AE189),,XLOOKUP(AE189,Skills!A:A,Skills!A:A,CONCAT("ERROR-Skill: ",AE189)))</f>
        <v>Consecration</v>
      </c>
      <c r="EH189" s="120" t="str">
        <f t="array" ref="EH189">if(ISBLANK(AG189),,XLOOKUP(AG189,Skills!A:A,Skills!A:A,CONCAT("ERROR-Skill: ",AG189)))</f>
        <v>Holy Justice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Langrisser Elf</v>
      </c>
      <c r="EO189" s="120" t="str">
        <f t="array" ref="EO189">if(ISBLANK(BE189),,XLOOKUP(BE189,Skills!A:A,Skills!A:A,CONCAT("ERROR-Skill: ",BE189)))</f>
        <v>Faith</v>
      </c>
      <c r="EP189" s="120" t="str">
        <f t="array" ref="EP189">if(ISBLANK(BF189),,(XLOOKUP(BF189,Classes!A:A,Classes!A:A,CONCAT("ERROR-Class: ",BF189))))</f>
        <v>Langrisser Princess</v>
      </c>
      <c r="EQ189" s="120" t="str">
        <f t="array" ref="EQ189">if(ISBLANK(BG189),,XLOOKUP(BG189,Skills!A:A,Skills!A:A,CONCAT("ERROR-Skill: ",BG189)))</f>
        <v>Endure</v>
      </c>
      <c r="ER189" s="120" t="str">
        <f t="array" ref="ER189">if(ISBLANK(BJ189),,XLOOKUP(BI189,Skills!A:A,Skills!A:A,CONCAT("ERROR-Skill: ",BI189)))</f>
        <v>Godly Menace</v>
      </c>
    </row>
    <row r="190">
      <c r="A190" s="79" t="s">
        <v>4289</v>
      </c>
      <c r="B190" s="69" t="s">
        <v>212</v>
      </c>
      <c r="C190" s="80" t="s">
        <v>4290</v>
      </c>
      <c r="D190" s="81" t="s">
        <v>4291</v>
      </c>
      <c r="E190" s="82" t="s">
        <v>179</v>
      </c>
      <c r="F190" s="82" t="s">
        <v>179</v>
      </c>
      <c r="G190" s="82" t="s">
        <v>4292</v>
      </c>
      <c r="H190" s="82" t="s">
        <v>4293</v>
      </c>
      <c r="I190" s="82" t="s">
        <v>4294</v>
      </c>
      <c r="J190" s="83"/>
      <c r="K190" s="85" t="s">
        <v>184</v>
      </c>
      <c r="L190" s="85"/>
      <c r="M190" s="84"/>
      <c r="N190" s="85"/>
      <c r="O190" s="85"/>
      <c r="P190" s="84"/>
      <c r="Q190" s="142"/>
      <c r="R190" s="85"/>
      <c r="S190" s="85"/>
      <c r="T190" s="85" t="s">
        <v>184</v>
      </c>
      <c r="U190" s="85"/>
      <c r="V190" s="142" t="s">
        <v>535</v>
      </c>
      <c r="W190" s="87"/>
      <c r="X190" s="88" t="s">
        <v>2208</v>
      </c>
      <c r="Y190" s="153" t="s">
        <v>4295</v>
      </c>
      <c r="Z190" s="89" t="s">
        <v>4296</v>
      </c>
      <c r="AA190" s="90"/>
      <c r="AB190" s="179" t="s">
        <v>4297</v>
      </c>
      <c r="AC190" s="92" t="s">
        <v>975</v>
      </c>
      <c r="AD190" s="93" t="s">
        <v>4298</v>
      </c>
      <c r="AE190" s="92" t="s">
        <v>805</v>
      </c>
      <c r="AF190" s="92" t="s">
        <v>662</v>
      </c>
      <c r="AG190" s="92" t="s">
        <v>2596</v>
      </c>
      <c r="AH190" s="92" t="s">
        <v>399</v>
      </c>
      <c r="AI190" s="101"/>
      <c r="AJ190" s="101"/>
      <c r="AK190" s="101"/>
      <c r="AL190" s="101"/>
      <c r="AM190" s="101"/>
      <c r="AN190" s="101"/>
      <c r="AO190" s="95"/>
      <c r="AP190" s="96"/>
      <c r="AQ190" s="97"/>
      <c r="AR190" s="98"/>
      <c r="AS190" s="97"/>
      <c r="AT190" s="97"/>
      <c r="AU190" s="97"/>
      <c r="AV190" s="97"/>
      <c r="AW190" s="94"/>
      <c r="AX190" s="94"/>
      <c r="AY190" s="94"/>
      <c r="AZ190" s="94"/>
      <c r="BA190" s="94"/>
      <c r="BB190" s="94"/>
      <c r="BC190" s="99"/>
      <c r="BD190" s="100" t="s">
        <v>4299</v>
      </c>
      <c r="BE190" s="145" t="s">
        <v>4300</v>
      </c>
      <c r="BF190" s="102" t="s">
        <v>4301</v>
      </c>
      <c r="BG190" s="101" t="s">
        <v>4302</v>
      </c>
      <c r="BH190" s="101" t="s">
        <v>295</v>
      </c>
      <c r="BI190" s="101" t="s">
        <v>542</v>
      </c>
      <c r="BJ190" s="101" t="s">
        <v>290</v>
      </c>
      <c r="BK190" s="165"/>
      <c r="BL190" s="165"/>
      <c r="BM190" s="165"/>
      <c r="BN190" s="165"/>
      <c r="BO190" s="165"/>
      <c r="BP190" s="165"/>
      <c r="BQ190" s="83"/>
      <c r="BR190" s="104">
        <v>30.0</v>
      </c>
      <c r="BS190" s="104">
        <v>20.0</v>
      </c>
      <c r="BT190" s="104">
        <v>35.0</v>
      </c>
      <c r="BU190" s="104">
        <v>15.0</v>
      </c>
      <c r="BV190" s="105" t="s">
        <v>4303</v>
      </c>
      <c r="BW190" s="83"/>
      <c r="BX190" s="106" t="s">
        <v>233</v>
      </c>
      <c r="BY190" s="106" t="s">
        <v>201</v>
      </c>
      <c r="BZ190" s="106" t="s">
        <v>4304</v>
      </c>
      <c r="CA190" s="106" t="s">
        <v>179</v>
      </c>
      <c r="CB190" s="106" t="s">
        <v>4305</v>
      </c>
      <c r="CC190" s="106" t="s">
        <v>179</v>
      </c>
      <c r="CD190" s="122" t="s">
        <v>4306</v>
      </c>
      <c r="CE190" s="123" t="s">
        <v>4307</v>
      </c>
      <c r="CF190" s="123" t="s">
        <v>4308</v>
      </c>
      <c r="CG190" s="109" t="s">
        <v>4309</v>
      </c>
      <c r="CH190" s="109" t="s">
        <v>303</v>
      </c>
      <c r="CI190" s="110"/>
      <c r="CJ190" s="83"/>
      <c r="CK190" s="111"/>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3" t="s">
        <v>4310</v>
      </c>
      <c r="DM190" s="114" t="s">
        <v>569</v>
      </c>
      <c r="DN190" s="114">
        <v>4.0</v>
      </c>
      <c r="DO190" s="114">
        <v>2.0</v>
      </c>
      <c r="DP190" s="114" t="s">
        <v>347</v>
      </c>
      <c r="DQ190" s="115" t="s">
        <v>4311</v>
      </c>
      <c r="DR190" s="124" t="s">
        <v>206</v>
      </c>
      <c r="DS190" s="124" t="s">
        <v>275</v>
      </c>
      <c r="DT190" s="124" t="s">
        <v>275</v>
      </c>
      <c r="DU190" s="148" t="s">
        <v>423</v>
      </c>
      <c r="DV190" s="148" t="s">
        <v>424</v>
      </c>
      <c r="DW190" s="124"/>
      <c r="DX190" s="124"/>
      <c r="DY190" s="117"/>
      <c r="DZ190" s="118"/>
      <c r="EA190" s="119" t="str">
        <f t="array" ref="EA190">if(ISBLANK(X190),,(XLOOKUP(X190,Classes!A:A,Classes!A:A,CONCAT("ERROR-Class: ",X190))))</f>
        <v>Juvenile Delinquent</v>
      </c>
      <c r="EB190" s="120" t="str">
        <f t="array" ref="EB190">if(ISBLANK(Y190),,(XLOOKUP(Y190,Skills!A:A,Skills!A:A,CONCAT("ERROR-Skill: ",Y190))))</f>
        <v>Psychic Eruption</v>
      </c>
      <c r="EC190" s="120" t="str">
        <f t="array" ref="EC190">if(ISBLANK(Z190),,XLOOKUP(Z190,Skills!A:A,Skills!A:A,CONCAT("ERROR-Skill: ",Z190)))</f>
        <v>Spirit Gun</v>
      </c>
      <c r="ED190" s="120" t="str">
        <f t="array" ref="ED190">if(ISBLANK(AB190),,(XLOOKUP(AB190,Classes!A:A,Classes!A:A,CONCAT("ERROR-Class: ",AB190))))</f>
        <v>Spirit Psychic</v>
      </c>
      <c r="EE190" s="120" t="str">
        <f t="array" ref="EE190">if(ISBLANK(AC190),,XLOOKUP(AC190,Skills!A:A,Skills!A:A,CONCAT("ERROR-Skill: ",AC190)))</f>
        <v>Solidarity</v>
      </c>
      <c r="EF190" s="120" t="str">
        <f t="array" ref="EF190">if(ISBLANK(AD190),,(XLOOKUP(AD190,Classes!A:A,Classes!A:A,CONCAT("ERROR-Class: ",AD190))))</f>
        <v>Spirit Detective</v>
      </c>
      <c r="EG190" s="120" t="str">
        <f t="array" ref="EG190">if(ISBLANK(AE190),,XLOOKUP(AE190,Skills!A:A,Skills!A:A,CONCAT("ERROR-Skill: ",AE190)))</f>
        <v>Judgment</v>
      </c>
      <c r="EH190" s="120" t="str">
        <f t="array" ref="EH190">if(ISBLANK(AG190),,XLOOKUP(AG190,Skills!A:A,Skills!A:A,CONCAT("ERROR-Skill: ",AG190)))</f>
        <v>Bloodbath</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Hybrid Fiend</v>
      </c>
      <c r="EO190" s="120" t="str">
        <f t="array" ref="EO190">if(ISBLANK(BE190),,XLOOKUP(BE190,Skills!A:A,Skills!A:A,CONCAT("ERROR-Skill: ",BE190)))</f>
        <v>Hundred Strike Punch</v>
      </c>
      <c r="EP190" s="120" t="str">
        <f t="array" ref="EP190">if(ISBLANK(BF190),,(XLOOKUP(BF190,Classes!A:A,Classes!A:A,CONCAT("ERROR-Class: ",BF190))))</f>
        <v>Demon King</v>
      </c>
      <c r="EQ190" s="120" t="str">
        <f t="array" ref="EQ190">if(ISBLANK(BG190),,XLOOKUP(BG190,Skills!A:A,Skills!A:A,CONCAT("ERROR-Skill: ",BG190)))</f>
        <v>Demon Domination</v>
      </c>
      <c r="ER190" s="120" t="str">
        <f t="array" ref="ER190">if(ISBLANK(BJ190),,XLOOKUP(BI190,Skills!A:A,Skills!A:A,CONCAT("ERROR-Skill: ",BI190)))</f>
        <v>DEF Command</v>
      </c>
    </row>
    <row r="191">
      <c r="A191" s="79" t="s">
        <v>1587</v>
      </c>
      <c r="B191" s="69" t="s">
        <v>212</v>
      </c>
      <c r="C191" s="80" t="s">
        <v>4312</v>
      </c>
      <c r="D191" s="81" t="s">
        <v>4313</v>
      </c>
      <c r="E191" s="82" t="s">
        <v>179</v>
      </c>
      <c r="F191" s="82" t="s">
        <v>179</v>
      </c>
      <c r="G191" s="82" t="s">
        <v>4314</v>
      </c>
      <c r="H191" s="82" t="s">
        <v>4315</v>
      </c>
      <c r="I191" s="82" t="s">
        <v>4316</v>
      </c>
      <c r="J191" s="83"/>
      <c r="K191" s="84"/>
      <c r="L191" s="84"/>
      <c r="M191" s="84"/>
      <c r="N191" s="84"/>
      <c r="O191" s="85"/>
      <c r="P191" s="84"/>
      <c r="Q191" s="142" t="s">
        <v>184</v>
      </c>
      <c r="R191" s="85" t="s">
        <v>535</v>
      </c>
      <c r="S191" s="85"/>
      <c r="T191" s="85" t="s">
        <v>184</v>
      </c>
      <c r="U191" s="85"/>
      <c r="V191" s="142"/>
      <c r="W191" s="87"/>
      <c r="X191" s="88" t="s">
        <v>438</v>
      </c>
      <c r="Y191" s="153" t="s">
        <v>4317</v>
      </c>
      <c r="Z191" s="89" t="s">
        <v>2596</v>
      </c>
      <c r="AA191" s="90"/>
      <c r="AB191" s="91" t="s">
        <v>1575</v>
      </c>
      <c r="AC191" s="92" t="s">
        <v>1875</v>
      </c>
      <c r="AD191" s="93" t="s">
        <v>2083</v>
      </c>
      <c r="AE191" s="92" t="s">
        <v>1090</v>
      </c>
      <c r="AF191" s="92" t="s">
        <v>438</v>
      </c>
      <c r="AG191" s="92" t="s">
        <v>1576</v>
      </c>
      <c r="AH191" s="92" t="s">
        <v>231</v>
      </c>
      <c r="AI191" s="101">
        <v>3458.0</v>
      </c>
      <c r="AJ191" s="101">
        <v>491.0</v>
      </c>
      <c r="AK191" s="101">
        <v>218.0</v>
      </c>
      <c r="AL191" s="101">
        <v>261.0</v>
      </c>
      <c r="AM191" s="101">
        <v>261.0</v>
      </c>
      <c r="AN191" s="101">
        <v>326.0</v>
      </c>
      <c r="AO191" s="95"/>
      <c r="AP191" s="96"/>
      <c r="AQ191" s="97"/>
      <c r="AR191" s="98"/>
      <c r="AS191" s="97"/>
      <c r="AT191" s="97"/>
      <c r="AU191" s="97"/>
      <c r="AV191" s="97"/>
      <c r="AW191" s="94"/>
      <c r="AX191" s="94"/>
      <c r="AY191" s="94"/>
      <c r="AZ191" s="94"/>
      <c r="BA191" s="94"/>
      <c r="BB191" s="94"/>
      <c r="BC191" s="99"/>
      <c r="BD191" s="100" t="s">
        <v>4318</v>
      </c>
      <c r="BE191" s="101" t="s">
        <v>1091</v>
      </c>
      <c r="BF191" s="102" t="s">
        <v>4319</v>
      </c>
      <c r="BG191" s="145" t="s">
        <v>4320</v>
      </c>
      <c r="BH191" s="101" t="s">
        <v>898</v>
      </c>
      <c r="BI191" s="145" t="s">
        <v>4321</v>
      </c>
      <c r="BJ191" s="101" t="s">
        <v>295</v>
      </c>
      <c r="BK191" s="165">
        <v>3734.0</v>
      </c>
      <c r="BL191" s="165">
        <v>516.0</v>
      </c>
      <c r="BM191" s="165">
        <v>218.0</v>
      </c>
      <c r="BN191" s="165">
        <v>293.0</v>
      </c>
      <c r="BO191" s="165">
        <v>279.0</v>
      </c>
      <c r="BP191" s="165">
        <v>204.0</v>
      </c>
      <c r="BQ191" s="83"/>
      <c r="BR191" s="104">
        <v>10.0</v>
      </c>
      <c r="BS191" s="104">
        <v>40.0</v>
      </c>
      <c r="BT191" s="104">
        <v>10.0</v>
      </c>
      <c r="BU191" s="104">
        <v>40.0</v>
      </c>
      <c r="BV191" s="105" t="s">
        <v>4322</v>
      </c>
      <c r="BW191" s="83"/>
      <c r="BX191" s="106" t="s">
        <v>233</v>
      </c>
      <c r="BY191" s="106" t="s">
        <v>201</v>
      </c>
      <c r="BZ191" s="106" t="s">
        <v>2086</v>
      </c>
      <c r="CA191" s="106" t="s">
        <v>179</v>
      </c>
      <c r="CB191" s="106" t="s">
        <v>4323</v>
      </c>
      <c r="CC191" s="106" t="s">
        <v>179</v>
      </c>
      <c r="CD191" s="122" t="s">
        <v>780</v>
      </c>
      <c r="CE191" s="123" t="s">
        <v>4324</v>
      </c>
      <c r="CF191" s="123" t="s">
        <v>4325</v>
      </c>
      <c r="CG191" s="109" t="s">
        <v>450</v>
      </c>
      <c r="CH191" s="109" t="s">
        <v>479</v>
      </c>
      <c r="CI191" s="110"/>
      <c r="CJ191" s="83"/>
      <c r="CK191" s="111" t="s">
        <v>4326</v>
      </c>
      <c r="CL191" s="112" t="s">
        <v>560</v>
      </c>
      <c r="CM191" s="112" t="s">
        <v>561</v>
      </c>
      <c r="CN191" s="112" t="s">
        <v>1014</v>
      </c>
      <c r="CO191" s="112" t="s">
        <v>1044</v>
      </c>
      <c r="CP191" s="112"/>
      <c r="CQ191" s="112"/>
      <c r="CR191" s="112">
        <v>25.0</v>
      </c>
      <c r="CS191" s="112">
        <v>101.0</v>
      </c>
      <c r="CT191" s="112">
        <v>185.0</v>
      </c>
      <c r="CU191" s="112">
        <v>269.0</v>
      </c>
      <c r="CV191" s="112">
        <v>353.0</v>
      </c>
      <c r="CW191" s="112">
        <v>437.0</v>
      </c>
      <c r="CX191" s="112" t="s">
        <v>112</v>
      </c>
      <c r="CY191" s="112">
        <v>5.0</v>
      </c>
      <c r="CZ191" s="112">
        <v>15.0</v>
      </c>
      <c r="DA191" s="112">
        <v>26.0</v>
      </c>
      <c r="DB191" s="112">
        <v>37.0</v>
      </c>
      <c r="DC191" s="112">
        <v>48.0</v>
      </c>
      <c r="DD191" s="112">
        <v>59.0</v>
      </c>
      <c r="DE191" s="112" t="s">
        <v>116</v>
      </c>
      <c r="DF191" s="112" t="s">
        <v>4327</v>
      </c>
      <c r="DG191" s="112" t="s">
        <v>4328</v>
      </c>
      <c r="DH191" s="112" t="s">
        <v>4329</v>
      </c>
      <c r="DI191" s="112" t="s">
        <v>4330</v>
      </c>
      <c r="DJ191" s="112" t="s">
        <v>4331</v>
      </c>
      <c r="DK191" s="112"/>
      <c r="DL191" s="113" t="s">
        <v>4332</v>
      </c>
      <c r="DM191" s="114" t="s">
        <v>305</v>
      </c>
      <c r="DN191" s="114" t="s">
        <v>179</v>
      </c>
      <c r="DO191" s="114" t="s">
        <v>273</v>
      </c>
      <c r="DP191" s="114" t="s">
        <v>347</v>
      </c>
      <c r="DQ191" s="115" t="s">
        <v>4333</v>
      </c>
      <c r="DR191" s="116" t="s">
        <v>206</v>
      </c>
      <c r="DS191" s="116" t="s">
        <v>384</v>
      </c>
      <c r="DT191" s="116" t="s">
        <v>453</v>
      </c>
      <c r="DU191" s="139" t="s">
        <v>423</v>
      </c>
      <c r="DV191" s="139" t="s">
        <v>424</v>
      </c>
      <c r="DW191" s="116"/>
      <c r="DX191" s="116"/>
      <c r="DY191" s="117"/>
      <c r="DZ191" s="118"/>
      <c r="EA191" s="119" t="str">
        <f t="array" ref="EA191">if(ISBLANK(X191),,(XLOOKUP(X191,Classes!A:A,Classes!A:A,CONCAT("ERROR-Class: ",X191))))</f>
        <v>Bandit</v>
      </c>
      <c r="EB191" s="120" t="str">
        <f t="array" ref="EB191">if(ISBLANK(Y191),,(XLOOKUP(Y191,Skills!A:A,Skills!A:A,CONCAT("ERROR-Skill: ",Y191))))</f>
        <v>Killing Blow</v>
      </c>
      <c r="EC191" s="120" t="str">
        <f t="array" ref="EC191">if(ISBLANK(Z191),,XLOOKUP(Z191,Skills!A:A,Skills!A:A,CONCAT("ERROR-Skill: ",Z191)))</f>
        <v>Bloodbath</v>
      </c>
      <c r="ED191" s="120" t="str">
        <f t="array" ref="ED191">if(ISBLANK(AB191),,(XLOOKUP(AB191,Classes!A:A,Classes!A:A,CONCAT("ERROR-Class: ",AB191))))</f>
        <v>Ninja</v>
      </c>
      <c r="EE191" s="120" t="str">
        <f t="array" ref="EE191">if(ISBLANK(AC191),,XLOOKUP(AC191,Skills!A:A,Skills!A:A,CONCAT("ERROR-Skill: ",AC191)))</f>
        <v>Back Stab</v>
      </c>
      <c r="EF191" s="120" t="str">
        <f t="array" ref="EF191">if(ISBLANK(AD191),,(XLOOKUP(AD191,Classes!A:A,Classes!A:A,CONCAT("ERROR-Class: ",AD191))))</f>
        <v>Shadow</v>
      </c>
      <c r="EG191" s="120" t="str">
        <f t="array" ref="EG191">if(ISBLANK(AE191),,XLOOKUP(AE191,Skills!A:A,Skills!A:A,CONCAT("ERROR-Skill: ",AE191)))</f>
        <v>Shadow Raid</v>
      </c>
      <c r="EH191" s="120" t="str">
        <f t="array" ref="EH191">if(ISBLANK(AG191),,XLOOKUP(AG191,Skills!A:A,Skills!A:A,CONCAT("ERROR-Skill: ",AG191)))</f>
        <v>Sly Stride</v>
      </c>
      <c r="EI191" s="120" t="str">
        <f t="array" ref="EI191">if(ISBLANK(AP191),,(XLOOKUP(AP191,Classes!A:A,Classes!A:A,CONCAT("ERROR-Class: ",AP191))))</f>
        <v/>
      </c>
      <c r="EJ191" s="120" t="str">
        <f t="array" ref="EJ191">if(ISBLANK(AQ191),,XLOOKUP(AQ191,Skills!A:A,Skills!A:A,CONCAT("ERROR-Skill: ",AQ191)))</f>
        <v/>
      </c>
      <c r="EK191" s="120" t="str">
        <f t="array" ref="EK191">if(ISBLANK(AR191),,(XLOOKUP(AR191,Classes!A:A,Classes!A:A,CONCAT("ERROR-Class: ",AR191))))</f>
        <v/>
      </c>
      <c r="EL191" s="120" t="str">
        <f t="array" ref="EL191">if(ISBLANK(AS191),,XLOOKUP(AS191,Skills!A:A,Skills!A:A,CONCAT("ERROR-Skill: ",AS191)))</f>
        <v/>
      </c>
      <c r="EM191" s="120" t="str">
        <f t="array" ref="EM191">if(ISBLANK(AU191),,XLOOKUP(AU191,Skills!A:A,Skills!A:A,CONCAT("ERROR-Skill: ",AU191)))</f>
        <v/>
      </c>
      <c r="EN191" s="120" t="str">
        <f t="array" ref="EN191">if(ISBLANK(BD191),,(XLOOKUP(BD191,Classes!A:A,Classes!A:A,CONCAT("ERROR-Class: ",BD191))))</f>
        <v>Wielder of Alhazard</v>
      </c>
      <c r="EO191" s="120" t="str">
        <f t="array" ref="EO191">if(ISBLANK(BE191),,XLOOKUP(BE191,Skills!A:A,Skills!A:A,CONCAT("ERROR-Skill: ",BE191)))</f>
        <v>Smoke</v>
      </c>
      <c r="EP191" s="120" t="str">
        <f t="array" ref="EP191">if(ISBLANK(BF191),,(XLOOKUP(BF191,Classes!A:A,Classes!A:A,CONCAT("ERROR-Class: ",BF191))))</f>
        <v>Chaos' Chosen</v>
      </c>
      <c r="EQ191" s="120" t="str">
        <f t="array" ref="EQ191">if(ISBLANK(BG191),,XLOOKUP(BG191,Skills!A:A,Skills!A:A,CONCAT("ERROR-Skill: ",BG191)))</f>
        <v>Obliterate</v>
      </c>
      <c r="ER191" s="120"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0" priority="1" operator="equal">
      <formula>"R"</formula>
    </cfRule>
  </conditionalFormatting>
  <conditionalFormatting sqref="B3:B191">
    <cfRule type="cellIs" dxfId="1" priority="2" operator="equal">
      <formula>"SR"</formula>
    </cfRule>
  </conditionalFormatting>
  <conditionalFormatting sqref="B3:B191">
    <cfRule type="cellIs" dxfId="2" priority="3" operator="equal">
      <formula>"SSR"</formula>
    </cfRule>
  </conditionalFormatting>
  <conditionalFormatting sqref="B3:B191">
    <cfRule type="containsText" dxfId="3" priority="4" operator="containsText" text="→">
      <formula>NOT(ISERROR(SEARCH(("→"),(B3))))</formula>
    </cfRule>
  </conditionalFormatting>
  <conditionalFormatting sqref="K3:K191">
    <cfRule type="notContainsBlanks" dxfId="4" priority="5">
      <formula>LEN(TRIM(K3))&gt;0</formula>
    </cfRule>
  </conditionalFormatting>
  <conditionalFormatting sqref="BX1:CI191 CK1:DY191">
    <cfRule type="containsBlanks" dxfId="5" priority="6">
      <formula>LEN(TRIM(BX1))=0</formula>
    </cfRule>
  </conditionalFormatting>
  <conditionalFormatting sqref="CK1:ER2 CD3:CF191">
    <cfRule type="containsBlanks" dxfId="6" priority="7">
      <formula>LEN(TRIM(CK1))=0</formula>
    </cfRule>
  </conditionalFormatting>
  <conditionalFormatting sqref="BF1:BP191 Z6:Z10 AR35:AR36 Z64:Z67 AE64:AE67 AS89:AT89 AD130 AH130 AR130 AV130 AH137 AR188 AH189 AF190">
    <cfRule type="containsBlanks" dxfId="5"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7"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5" priority="10">
      <formula>LEN(TRIM(AD1))=0</formula>
    </cfRule>
  </conditionalFormatting>
  <conditionalFormatting sqref="AI1:AN191">
    <cfRule type="containsBlanks" dxfId="5" priority="11">
      <formula>LEN(TRIM(AI1))=0</formula>
    </cfRule>
  </conditionalFormatting>
  <conditionalFormatting sqref="AW1:BB191">
    <cfRule type="containsBlanks" dxfId="5" priority="12">
      <formula>LEN(TRIM(AW1))=0</formula>
    </cfRule>
  </conditionalFormatting>
  <conditionalFormatting sqref="AB1:AC191 AP1:AP2 AQ1 BD1:BD2 BE1 AP6:AP10 AS6:AS10 BE6:BE10 Y29 AQ29 Z35:Z36 AE35:AE36 AP35:AP36 BI64:BI67 AP137 BG188">
    <cfRule type="containsBlanks" dxfId="8" priority="13">
      <formula>LEN(TRIM(AB1))=0</formula>
    </cfRule>
  </conditionalFormatting>
  <conditionalFormatting sqref="BD1:BE191 AB6:AB10 AQ6:AQ10 BG14:BG15 AC29 AE29 AR35:AR36 AU35:AU36 BF35:BF36 AG70:AG72 AQ89 AB130 AE130 AP130 AS130 Z137 AS137 AE153 BI170 BI172:BI175 AP188">
    <cfRule type="containsBlanks" dxfId="8" priority="14">
      <formula>LEN(TRIM(BD1))=0</formula>
    </cfRule>
  </conditionalFormatting>
  <conditionalFormatting sqref="E1:F191 G1:I23 G28:I191">
    <cfRule type="containsBlanks" dxfId="9" priority="15">
      <formula>LEN(TRIM(E1))=0</formula>
    </cfRule>
  </conditionalFormatting>
  <conditionalFormatting sqref="X1:Z191 AS29 AS35:AS36 BE35:BE36 BG64:BG67 AC81 AC130 AC137 BE137 BG170 BG172:BG175 AC190 AG190">
    <cfRule type="containsBlanks" dxfId="5" priority="16">
      <formula>LEN(TRIM(X1))=0</formula>
    </cfRule>
  </conditionalFormatting>
  <conditionalFormatting sqref="L3:L191 K182:K186">
    <cfRule type="notContainsBlanks" dxfId="8" priority="17">
      <formula>LEN(TRIM(L3))&gt;0</formula>
    </cfRule>
  </conditionalFormatting>
  <conditionalFormatting sqref="M3:M191 O66">
    <cfRule type="notContainsBlanks" dxfId="10" priority="18">
      <formula>LEN(TRIM(M3))&gt;0</formula>
    </cfRule>
  </conditionalFormatting>
  <conditionalFormatting sqref="N3:N191">
    <cfRule type="notContainsBlanks" dxfId="11" priority="19">
      <formula>LEN(TRIM(N3))&gt;0</formula>
    </cfRule>
  </conditionalFormatting>
  <conditionalFormatting sqref="O3:O191 N143">
    <cfRule type="notContainsBlanks" dxfId="12" priority="20">
      <formula>LEN(TRIM(O3))&gt;0</formula>
    </cfRule>
  </conditionalFormatting>
  <conditionalFormatting sqref="P3:P191">
    <cfRule type="notContainsBlanks" dxfId="13" priority="21">
      <formula>LEN(TRIM(P3))&gt;0</formula>
    </cfRule>
  </conditionalFormatting>
  <conditionalFormatting sqref="Q3:Q191">
    <cfRule type="notContainsBlanks" dxfId="14" priority="22">
      <formula>LEN(TRIM(Q3))&gt;0</formula>
    </cfRule>
  </conditionalFormatting>
  <conditionalFormatting sqref="R3:R191 N78:N79 P78:P79 M182">
    <cfRule type="notContainsBlanks" dxfId="15" priority="23">
      <formula>LEN(TRIM(R3))&gt;0</formula>
    </cfRule>
  </conditionalFormatting>
  <conditionalFormatting sqref="S3:S191">
    <cfRule type="notContainsBlanks" dxfId="16" priority="24">
      <formula>LEN(TRIM(S3))&gt;0</formula>
    </cfRule>
  </conditionalFormatting>
  <conditionalFormatting sqref="T3:T191">
    <cfRule type="notContainsBlanks" dxfId="17" priority="25">
      <formula>LEN(TRIM(T3))&gt;0</formula>
    </cfRule>
  </conditionalFormatting>
  <conditionalFormatting sqref="U3:U191">
    <cfRule type="notContainsBlanks" dxfId="18" priority="26">
      <formula>LEN(TRIM(U3))&gt;0</formula>
    </cfRule>
  </conditionalFormatting>
  <conditionalFormatting sqref="V3:V191">
    <cfRule type="notContainsBlanks" dxfId="19" priority="27">
      <formula>LEN(TRIM(V3))&gt;0</formula>
    </cfRule>
  </conditionalFormatting>
  <conditionalFormatting sqref="BV1:BV191">
    <cfRule type="cellIs" dxfId="8" priority="28" operator="equal">
      <formula>"None or Unfilled"</formula>
    </cfRule>
  </conditionalFormatting>
  <conditionalFormatting sqref="AD3:AD191">
    <cfRule type="notContainsBlanks" dxfId="17" priority="29">
      <formula>LEN(TRIM(AD3))&gt;0</formula>
    </cfRule>
  </conditionalFormatting>
  <conditionalFormatting sqref="AD3:AD191">
    <cfRule type="cellIs" dxfId="17"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3" ref="EB11"/>
    <hyperlink display="HEAL" location="Skills!A303" ref="EB19"/>
    <hyperlink display="HEAL" location="Skills!A303" ref="EB44"/>
    <hyperlink display="HEAL" location="Skills!A303" ref="EB54"/>
    <hyperlink display="HEAL" location="Skills!A303" ref="EB70"/>
    <hyperlink display="HEAL" location="Skills!A303" ref="EB87"/>
    <hyperlink display="HEAL" location="Skills!A303" ref="EB103"/>
    <hyperlink display="HEAL" location="Skills!A303" ref="EB121"/>
    <hyperlink display="HEAL" location="Skills!A303" ref="EB161"/>
    <hyperlink display="HEAL" location="Skills!A303" ref="EB164"/>
    <hyperlink display="HEAL" location="Skills!A303"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68</v>
      </c>
      <c r="C1" s="403" t="s">
        <v>69</v>
      </c>
      <c r="D1" s="20"/>
      <c r="E1" s="22" t="s">
        <v>70</v>
      </c>
      <c r="F1" s="23" t="s">
        <v>70</v>
      </c>
      <c r="G1" s="24"/>
      <c r="H1" s="24"/>
      <c r="I1" s="24"/>
      <c r="J1" s="24"/>
      <c r="K1" s="24"/>
      <c r="L1" s="24"/>
      <c r="M1" s="24"/>
      <c r="N1" s="24"/>
      <c r="O1" s="24"/>
      <c r="P1" s="24"/>
      <c r="Q1" s="9"/>
      <c r="R1" s="25" t="s">
        <v>4334</v>
      </c>
      <c r="S1" s="26" t="s">
        <v>4335</v>
      </c>
      <c r="T1" s="20"/>
      <c r="U1" s="20"/>
      <c r="V1" s="21"/>
      <c r="W1" s="37" t="s">
        <v>75</v>
      </c>
      <c r="X1" s="24"/>
      <c r="Y1" s="24"/>
      <c r="Z1" s="24"/>
      <c r="AA1" s="24"/>
      <c r="AB1" s="9"/>
      <c r="AC1" s="38" t="s">
        <v>82</v>
      </c>
      <c r="AD1" s="24"/>
      <c r="AE1" s="24"/>
      <c r="AF1" s="9"/>
      <c r="AG1" s="41" t="s">
        <v>4336</v>
      </c>
      <c r="AH1" s="9"/>
      <c r="AI1" s="22" t="s">
        <v>4337</v>
      </c>
      <c r="AJ1" s="404" t="s">
        <v>4338</v>
      </c>
      <c r="AK1" s="405" t="s">
        <v>4339</v>
      </c>
      <c r="AL1" s="24"/>
      <c r="AM1" s="24"/>
      <c r="AN1" s="24"/>
      <c r="AO1" s="24"/>
      <c r="AP1" s="24"/>
      <c r="AQ1" s="24"/>
      <c r="AR1" s="24"/>
      <c r="AS1" s="24"/>
      <c r="AT1" s="24"/>
      <c r="AU1" s="24"/>
      <c r="AV1" s="24"/>
      <c r="AW1" s="24"/>
      <c r="AX1" s="9"/>
      <c r="AY1" s="406" t="s">
        <v>4340</v>
      </c>
      <c r="AZ1" s="24"/>
      <c r="BA1" s="24"/>
      <c r="BB1" s="24"/>
      <c r="BC1" s="24"/>
      <c r="BD1" s="24"/>
      <c r="BE1" s="24"/>
      <c r="BF1" s="24"/>
      <c r="BG1" s="24"/>
      <c r="BH1" s="24"/>
      <c r="BI1" s="24"/>
      <c r="BJ1" s="24"/>
      <c r="BK1" s="24"/>
      <c r="BL1" s="9"/>
    </row>
    <row r="2" ht="37.5" customHeight="1">
      <c r="A2" s="50"/>
      <c r="B2" s="50"/>
      <c r="C2" s="52" t="s">
        <v>97</v>
      </c>
      <c r="D2" s="52" t="s">
        <v>98</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104</v>
      </c>
      <c r="T2" s="57" t="s">
        <v>4341</v>
      </c>
      <c r="U2" s="57" t="s">
        <v>4342</v>
      </c>
      <c r="V2" s="57" t="s">
        <v>4343</v>
      </c>
      <c r="W2" s="68" t="s">
        <v>112</v>
      </c>
      <c r="X2" s="68" t="s">
        <v>113</v>
      </c>
      <c r="Y2" s="68" t="s">
        <v>114</v>
      </c>
      <c r="Z2" s="68" t="s">
        <v>115</v>
      </c>
      <c r="AA2" s="68" t="s">
        <v>116</v>
      </c>
      <c r="AB2" s="68" t="s">
        <v>117</v>
      </c>
      <c r="AC2" s="69" t="s">
        <v>112</v>
      </c>
      <c r="AD2" s="69" t="s">
        <v>113</v>
      </c>
      <c r="AE2" s="69" t="s">
        <v>115</v>
      </c>
      <c r="AF2" s="69" t="s">
        <v>116</v>
      </c>
      <c r="AG2" s="72" t="s">
        <v>125</v>
      </c>
      <c r="AH2" s="72" t="s">
        <v>126</v>
      </c>
      <c r="AK2" s="407" t="s">
        <v>4344</v>
      </c>
      <c r="AL2" s="407" t="s">
        <v>4345</v>
      </c>
      <c r="AM2" s="407" t="s">
        <v>4346</v>
      </c>
      <c r="AN2" s="407" t="s">
        <v>4347</v>
      </c>
      <c r="AO2" s="407" t="s">
        <v>4348</v>
      </c>
      <c r="AP2" s="407" t="s">
        <v>4349</v>
      </c>
      <c r="AQ2" s="407" t="s">
        <v>4350</v>
      </c>
      <c r="AR2" s="407" t="s">
        <v>4351</v>
      </c>
      <c r="AS2" s="407" t="s">
        <v>4352</v>
      </c>
      <c r="AT2" s="407" t="s">
        <v>4353</v>
      </c>
      <c r="AU2" s="407" t="s">
        <v>4354</v>
      </c>
      <c r="AV2" s="407" t="s">
        <v>4355</v>
      </c>
      <c r="AW2" s="407" t="s">
        <v>4356</v>
      </c>
      <c r="AX2" s="407" t="s">
        <v>4357</v>
      </c>
      <c r="AY2" s="408" t="s">
        <v>4344</v>
      </c>
      <c r="AZ2" s="408" t="s">
        <v>4345</v>
      </c>
      <c r="BA2" s="408" t="s">
        <v>4346</v>
      </c>
      <c r="BB2" s="408" t="s">
        <v>4347</v>
      </c>
      <c r="BC2" s="408" t="s">
        <v>4348</v>
      </c>
      <c r="BD2" s="408" t="s">
        <v>4349</v>
      </c>
      <c r="BE2" s="408" t="s">
        <v>4350</v>
      </c>
      <c r="BF2" s="408" t="s">
        <v>4351</v>
      </c>
      <c r="BG2" s="408" t="s">
        <v>4352</v>
      </c>
      <c r="BH2" s="408" t="s">
        <v>4353</v>
      </c>
      <c r="BI2" s="408" t="s">
        <v>4354</v>
      </c>
      <c r="BJ2" s="408" t="s">
        <v>4355</v>
      </c>
      <c r="BK2" s="408" t="s">
        <v>4356</v>
      </c>
      <c r="BL2" s="408" t="s">
        <v>4357</v>
      </c>
    </row>
    <row r="3">
      <c r="A3" s="79" t="s">
        <v>529</v>
      </c>
      <c r="B3" s="409" t="s">
        <v>4358</v>
      </c>
      <c r="C3" s="410" t="s">
        <v>4359</v>
      </c>
      <c r="D3" s="126" t="s">
        <v>4360</v>
      </c>
      <c r="E3" s="83"/>
      <c r="F3" s="85"/>
      <c r="G3" s="85"/>
      <c r="H3" s="84"/>
      <c r="I3" s="84"/>
      <c r="J3" s="121" t="s">
        <v>184</v>
      </c>
      <c r="K3" s="121" t="s">
        <v>184</v>
      </c>
      <c r="L3" s="128" t="s">
        <v>184</v>
      </c>
      <c r="M3" s="84"/>
      <c r="N3" s="84"/>
      <c r="O3" s="84"/>
      <c r="P3" s="84"/>
      <c r="Q3" s="86"/>
      <c r="R3" s="87"/>
      <c r="S3" s="129" t="s">
        <v>4361</v>
      </c>
      <c r="T3" s="130" t="s">
        <v>4362</v>
      </c>
      <c r="U3" s="130" t="s">
        <v>4363</v>
      </c>
      <c r="V3" s="130" t="s">
        <v>4364</v>
      </c>
      <c r="W3" s="103"/>
      <c r="X3" s="103"/>
      <c r="Y3" s="103"/>
      <c r="Z3" s="103"/>
      <c r="AA3" s="103"/>
      <c r="AB3" s="103"/>
      <c r="AC3" s="104">
        <v>40.0</v>
      </c>
      <c r="AD3" s="104">
        <v>40.0</v>
      </c>
      <c r="AE3" s="104">
        <v>10.0</v>
      </c>
      <c r="AF3" s="104">
        <v>10.0</v>
      </c>
      <c r="AG3" s="123" t="s">
        <v>4365</v>
      </c>
      <c r="AH3" s="123" t="s">
        <v>4366</v>
      </c>
      <c r="AI3" s="83"/>
      <c r="AJ3" s="106" t="s">
        <v>4367</v>
      </c>
      <c r="AK3" s="411" t="s">
        <v>4368</v>
      </c>
      <c r="AL3" s="412" t="s">
        <v>4369</v>
      </c>
      <c r="AM3" s="411" t="s">
        <v>4370</v>
      </c>
      <c r="AN3" s="413" t="s">
        <v>4371</v>
      </c>
      <c r="AO3" s="411" t="s">
        <v>4372</v>
      </c>
      <c r="AP3" s="412" t="s">
        <v>4373</v>
      </c>
      <c r="AQ3" s="411" t="s">
        <v>4374</v>
      </c>
      <c r="AR3" s="413" t="s">
        <v>4375</v>
      </c>
      <c r="AS3" s="411" t="s">
        <v>4376</v>
      </c>
      <c r="AT3" s="412" t="s">
        <v>4377</v>
      </c>
      <c r="AU3" s="411" t="s">
        <v>4378</v>
      </c>
      <c r="AV3" s="413" t="s">
        <v>4379</v>
      </c>
      <c r="AW3" s="411" t="s">
        <v>4380</v>
      </c>
      <c r="AX3" s="412" t="s">
        <v>4381</v>
      </c>
      <c r="AY3" s="414" t="s">
        <v>4382</v>
      </c>
      <c r="AZ3" s="415" t="s">
        <v>4383</v>
      </c>
      <c r="BA3" s="414" t="s">
        <v>4384</v>
      </c>
      <c r="BB3" s="416" t="s">
        <v>4385</v>
      </c>
      <c r="BC3" s="414" t="s">
        <v>4386</v>
      </c>
      <c r="BD3" s="415" t="s">
        <v>4387</v>
      </c>
      <c r="BE3" s="414" t="s">
        <v>4388</v>
      </c>
      <c r="BF3" s="416" t="s">
        <v>4389</v>
      </c>
      <c r="BG3" s="414" t="s">
        <v>4390</v>
      </c>
      <c r="BH3" s="415" t="s">
        <v>4391</v>
      </c>
      <c r="BI3" s="414" t="s">
        <v>4392</v>
      </c>
      <c r="BJ3" s="416" t="s">
        <v>4393</v>
      </c>
      <c r="BK3" s="414" t="s">
        <v>4394</v>
      </c>
      <c r="BL3" s="415" t="s">
        <v>4395</v>
      </c>
    </row>
    <row r="4">
      <c r="A4" s="79" t="s">
        <v>203</v>
      </c>
      <c r="B4" s="409" t="s">
        <v>4358</v>
      </c>
      <c r="C4" s="410" t="s">
        <v>4396</v>
      </c>
      <c r="D4" s="126" t="s">
        <v>4397</v>
      </c>
      <c r="E4" s="83"/>
      <c r="F4" s="85"/>
      <c r="G4" s="85" t="s">
        <v>184</v>
      </c>
      <c r="H4" s="84"/>
      <c r="I4" s="121" t="s">
        <v>184</v>
      </c>
      <c r="J4" s="121"/>
      <c r="K4" s="121"/>
      <c r="L4" s="128"/>
      <c r="M4" s="121" t="s">
        <v>184</v>
      </c>
      <c r="N4" s="84"/>
      <c r="O4" s="84"/>
      <c r="P4" s="84"/>
      <c r="Q4" s="86"/>
      <c r="R4" s="87"/>
      <c r="S4" s="129" t="s">
        <v>1118</v>
      </c>
      <c r="T4" s="130" t="s">
        <v>4398</v>
      </c>
      <c r="U4" s="130" t="s">
        <v>4399</v>
      </c>
      <c r="V4" s="130" t="s">
        <v>4400</v>
      </c>
      <c r="W4" s="103"/>
      <c r="X4" s="103"/>
      <c r="Y4" s="103"/>
      <c r="Z4" s="103"/>
      <c r="AA4" s="103"/>
      <c r="AB4" s="103"/>
      <c r="AC4" s="104">
        <v>15.0</v>
      </c>
      <c r="AD4" s="104">
        <v>30.0</v>
      </c>
      <c r="AE4" s="104">
        <v>30.0</v>
      </c>
      <c r="AF4" s="104">
        <v>25.0</v>
      </c>
      <c r="AG4" s="123" t="s">
        <v>4401</v>
      </c>
      <c r="AH4" s="123" t="s">
        <v>4402</v>
      </c>
      <c r="AI4" s="83"/>
      <c r="AJ4" s="106" t="s">
        <v>4367</v>
      </c>
      <c r="AK4" s="411" t="s">
        <v>4403</v>
      </c>
      <c r="AL4" s="412" t="s">
        <v>4404</v>
      </c>
      <c r="AM4" s="411" t="s">
        <v>4405</v>
      </c>
      <c r="AN4" s="413" t="s">
        <v>4406</v>
      </c>
      <c r="AO4" s="411" t="s">
        <v>4407</v>
      </c>
      <c r="AP4" s="412" t="s">
        <v>4373</v>
      </c>
      <c r="AQ4" s="411" t="s">
        <v>4408</v>
      </c>
      <c r="AR4" s="413" t="s">
        <v>4409</v>
      </c>
      <c r="AS4" s="411" t="s">
        <v>4410</v>
      </c>
      <c r="AT4" s="412" t="s">
        <v>4377</v>
      </c>
      <c r="AU4" s="411" t="s">
        <v>4411</v>
      </c>
      <c r="AV4" s="413" t="s">
        <v>4412</v>
      </c>
      <c r="AW4" s="411" t="s">
        <v>4413</v>
      </c>
      <c r="AX4" s="412" t="s">
        <v>4381</v>
      </c>
      <c r="AY4" s="414" t="s">
        <v>4414</v>
      </c>
      <c r="AZ4" s="415" t="s">
        <v>4415</v>
      </c>
      <c r="BA4" s="414" t="s">
        <v>4416</v>
      </c>
      <c r="BB4" s="416" t="s">
        <v>4417</v>
      </c>
      <c r="BC4" s="414" t="s">
        <v>4418</v>
      </c>
      <c r="BD4" s="415" t="s">
        <v>4387</v>
      </c>
      <c r="BE4" s="414" t="s">
        <v>4419</v>
      </c>
      <c r="BF4" s="416" t="s">
        <v>4420</v>
      </c>
      <c r="BG4" s="414" t="s">
        <v>4421</v>
      </c>
      <c r="BH4" s="415" t="s">
        <v>4422</v>
      </c>
      <c r="BI4" s="414" t="s">
        <v>4423</v>
      </c>
      <c r="BJ4" s="416" t="s">
        <v>4424</v>
      </c>
      <c r="BK4" s="414" t="s">
        <v>4425</v>
      </c>
      <c r="BL4" s="415" t="s">
        <v>4426</v>
      </c>
    </row>
    <row r="5">
      <c r="A5" s="79" t="s">
        <v>1240</v>
      </c>
      <c r="B5" s="409" t="s">
        <v>4358</v>
      </c>
      <c r="C5" s="410" t="s">
        <v>4427</v>
      </c>
      <c r="D5" s="126" t="s">
        <v>4428</v>
      </c>
      <c r="E5" s="83"/>
      <c r="F5" s="85" t="s">
        <v>184</v>
      </c>
      <c r="G5" s="85"/>
      <c r="H5" s="121" t="s">
        <v>184</v>
      </c>
      <c r="I5" s="121"/>
      <c r="J5" s="121"/>
      <c r="K5" s="121"/>
      <c r="L5" s="128"/>
      <c r="M5" s="121" t="s">
        <v>184</v>
      </c>
      <c r="N5" s="84"/>
      <c r="O5" s="84"/>
      <c r="P5" s="84"/>
      <c r="Q5" s="86"/>
      <c r="R5" s="87"/>
      <c r="S5" s="129" t="s">
        <v>4429</v>
      </c>
      <c r="T5" s="130" t="s">
        <v>4430</v>
      </c>
      <c r="U5" s="130" t="s">
        <v>4431</v>
      </c>
      <c r="V5" s="130" t="s">
        <v>4432</v>
      </c>
      <c r="W5" s="103"/>
      <c r="X5" s="103"/>
      <c r="Y5" s="103"/>
      <c r="Z5" s="103"/>
      <c r="AA5" s="103"/>
      <c r="AB5" s="103"/>
      <c r="AC5" s="104">
        <v>30.0</v>
      </c>
      <c r="AD5" s="104">
        <v>35.0</v>
      </c>
      <c r="AE5" s="104">
        <v>25.0</v>
      </c>
      <c r="AF5" s="104">
        <v>10.0</v>
      </c>
      <c r="AG5" s="123" t="s">
        <v>4433</v>
      </c>
      <c r="AH5" s="123" t="s">
        <v>4434</v>
      </c>
      <c r="AI5" s="83"/>
      <c r="AJ5" s="106" t="s">
        <v>4367</v>
      </c>
      <c r="AK5" s="411" t="s">
        <v>4435</v>
      </c>
      <c r="AL5" s="412" t="s">
        <v>4436</v>
      </c>
      <c r="AM5" s="411" t="s">
        <v>4437</v>
      </c>
      <c r="AN5" s="413" t="s">
        <v>4438</v>
      </c>
      <c r="AO5" s="411" t="s">
        <v>4439</v>
      </c>
      <c r="AP5" s="412" t="s">
        <v>4373</v>
      </c>
      <c r="AQ5" s="411" t="s">
        <v>4440</v>
      </c>
      <c r="AR5" s="413" t="s">
        <v>4441</v>
      </c>
      <c r="AS5" s="411" t="s">
        <v>4442</v>
      </c>
      <c r="AT5" s="412" t="s">
        <v>4377</v>
      </c>
      <c r="AU5" s="411" t="s">
        <v>4443</v>
      </c>
      <c r="AV5" s="413" t="s">
        <v>4444</v>
      </c>
      <c r="AW5" s="411" t="s">
        <v>4445</v>
      </c>
      <c r="AX5" s="412" t="s">
        <v>4381</v>
      </c>
      <c r="AY5" s="414" t="s">
        <v>4446</v>
      </c>
      <c r="AZ5" s="415" t="s">
        <v>4415</v>
      </c>
      <c r="BA5" s="414" t="s">
        <v>4447</v>
      </c>
      <c r="BB5" s="416" t="s">
        <v>4448</v>
      </c>
      <c r="BC5" s="414" t="s">
        <v>4449</v>
      </c>
      <c r="BD5" s="415" t="s">
        <v>4387</v>
      </c>
      <c r="BE5" s="414" t="s">
        <v>4450</v>
      </c>
      <c r="BF5" s="416" t="s">
        <v>4451</v>
      </c>
      <c r="BG5" s="414" t="s">
        <v>4452</v>
      </c>
      <c r="BH5" s="415" t="s">
        <v>4453</v>
      </c>
      <c r="BI5" s="414" t="s">
        <v>4454</v>
      </c>
      <c r="BJ5" s="416" t="s">
        <v>4455</v>
      </c>
      <c r="BK5" s="414" t="s">
        <v>4456</v>
      </c>
      <c r="BL5" s="415" t="s">
        <v>4395</v>
      </c>
    </row>
    <row r="6">
      <c r="A6" s="79" t="s">
        <v>1374</v>
      </c>
      <c r="B6" s="409" t="s">
        <v>4358</v>
      </c>
      <c r="C6" s="140" t="s">
        <v>4457</v>
      </c>
      <c r="D6" s="81" t="s">
        <v>4458</v>
      </c>
      <c r="E6" s="83"/>
      <c r="F6" s="85" t="s">
        <v>184</v>
      </c>
      <c r="G6" s="85" t="s">
        <v>184</v>
      </c>
      <c r="H6" s="84"/>
      <c r="I6" s="84"/>
      <c r="J6" s="121" t="s">
        <v>184</v>
      </c>
      <c r="K6" s="84"/>
      <c r="L6" s="86"/>
      <c r="M6" s="84"/>
      <c r="N6" s="84"/>
      <c r="O6" s="84"/>
      <c r="P6" s="84"/>
      <c r="Q6" s="86"/>
      <c r="R6" s="87"/>
      <c r="S6" s="88" t="s">
        <v>4459</v>
      </c>
      <c r="T6" s="89" t="s">
        <v>4460</v>
      </c>
      <c r="U6" s="89" t="s">
        <v>4461</v>
      </c>
      <c r="V6" s="89" t="s">
        <v>4400</v>
      </c>
      <c r="W6" s="103"/>
      <c r="X6" s="103"/>
      <c r="Y6" s="103"/>
      <c r="Z6" s="103"/>
      <c r="AA6" s="103"/>
      <c r="AB6" s="103"/>
      <c r="AC6" s="104">
        <v>15.0</v>
      </c>
      <c r="AD6" s="104">
        <v>35.0</v>
      </c>
      <c r="AE6" s="104">
        <v>35.0</v>
      </c>
      <c r="AF6" s="104">
        <v>15.0</v>
      </c>
      <c r="AG6" s="123" t="s">
        <v>4462</v>
      </c>
      <c r="AH6" s="123" t="s">
        <v>4463</v>
      </c>
      <c r="AI6" s="83"/>
      <c r="AJ6" s="106" t="s">
        <v>4367</v>
      </c>
      <c r="AK6" s="417" t="s">
        <v>4464</v>
      </c>
      <c r="AL6" s="412" t="s">
        <v>4465</v>
      </c>
      <c r="AM6" s="417" t="s">
        <v>4466</v>
      </c>
      <c r="AN6" s="412" t="s">
        <v>4467</v>
      </c>
      <c r="AO6" s="417" t="s">
        <v>4468</v>
      </c>
      <c r="AP6" s="412" t="s">
        <v>4373</v>
      </c>
      <c r="AQ6" s="417" t="s">
        <v>4469</v>
      </c>
      <c r="AR6" s="412" t="s">
        <v>4470</v>
      </c>
      <c r="AS6" s="417" t="s">
        <v>4457</v>
      </c>
      <c r="AT6" s="412" t="s">
        <v>4377</v>
      </c>
      <c r="AU6" s="417" t="s">
        <v>4471</v>
      </c>
      <c r="AV6" s="412" t="s">
        <v>4472</v>
      </c>
      <c r="AW6" s="417" t="s">
        <v>4473</v>
      </c>
      <c r="AX6" s="412" t="s">
        <v>4381</v>
      </c>
      <c r="AY6" s="418" t="s">
        <v>4474</v>
      </c>
      <c r="AZ6" s="415" t="s">
        <v>4475</v>
      </c>
      <c r="BA6" s="418" t="s">
        <v>4476</v>
      </c>
      <c r="BB6" s="415" t="s">
        <v>4477</v>
      </c>
      <c r="BC6" s="418" t="s">
        <v>4478</v>
      </c>
      <c r="BD6" s="415" t="s">
        <v>4387</v>
      </c>
      <c r="BE6" s="418" t="s">
        <v>4479</v>
      </c>
      <c r="BF6" s="415" t="s">
        <v>4480</v>
      </c>
      <c r="BG6" s="418" t="s">
        <v>4481</v>
      </c>
      <c r="BH6" s="415" t="s">
        <v>4391</v>
      </c>
      <c r="BI6" s="418" t="s">
        <v>4482</v>
      </c>
      <c r="BJ6" s="415" t="s">
        <v>4483</v>
      </c>
      <c r="BK6" s="418" t="s">
        <v>4484</v>
      </c>
      <c r="BL6" s="415" t="s">
        <v>4395</v>
      </c>
    </row>
    <row r="7">
      <c r="A7" s="79" t="s">
        <v>1629</v>
      </c>
      <c r="B7" s="409" t="s">
        <v>4358</v>
      </c>
      <c r="C7" s="140" t="s">
        <v>4485</v>
      </c>
      <c r="D7" s="81" t="s">
        <v>4486</v>
      </c>
      <c r="E7" s="83"/>
      <c r="F7" s="85"/>
      <c r="G7" s="85"/>
      <c r="H7" s="121" t="s">
        <v>184</v>
      </c>
      <c r="I7" s="121" t="s">
        <v>184</v>
      </c>
      <c r="J7" s="121"/>
      <c r="K7" s="84"/>
      <c r="L7" s="86"/>
      <c r="M7" s="84"/>
      <c r="N7" s="84"/>
      <c r="O7" s="84"/>
      <c r="P7" s="84"/>
      <c r="Q7" s="86"/>
      <c r="R7" s="87"/>
      <c r="S7" s="88" t="s">
        <v>4487</v>
      </c>
      <c r="T7" s="89" t="s">
        <v>4488</v>
      </c>
      <c r="U7" s="89" t="s">
        <v>4489</v>
      </c>
      <c r="V7" s="89" t="s">
        <v>4490</v>
      </c>
      <c r="W7" s="103"/>
      <c r="X7" s="103"/>
      <c r="Y7" s="103"/>
      <c r="Z7" s="103"/>
      <c r="AA7" s="103"/>
      <c r="AB7" s="103"/>
      <c r="AC7" s="104">
        <v>35.0</v>
      </c>
      <c r="AD7" s="104">
        <v>10.0</v>
      </c>
      <c r="AE7" s="104">
        <v>35.0</v>
      </c>
      <c r="AF7" s="104">
        <v>20.0</v>
      </c>
      <c r="AG7" s="123" t="s">
        <v>4491</v>
      </c>
      <c r="AH7" s="123" t="s">
        <v>4492</v>
      </c>
      <c r="AI7" s="83"/>
      <c r="AJ7" s="106" t="s">
        <v>4493</v>
      </c>
      <c r="AK7" s="417" t="s">
        <v>4494</v>
      </c>
      <c r="AL7" s="412" t="s">
        <v>4495</v>
      </c>
      <c r="AM7" s="417" t="s">
        <v>4496</v>
      </c>
      <c r="AN7" s="412" t="s">
        <v>4497</v>
      </c>
      <c r="AO7" s="417" t="s">
        <v>4498</v>
      </c>
      <c r="AP7" s="412" t="s">
        <v>4373</v>
      </c>
      <c r="AQ7" s="417" t="s">
        <v>4499</v>
      </c>
      <c r="AR7" s="412" t="s">
        <v>4500</v>
      </c>
      <c r="AS7" s="417" t="s">
        <v>4501</v>
      </c>
      <c r="AT7" s="412" t="s">
        <v>4377</v>
      </c>
      <c r="AU7" s="417" t="s">
        <v>4502</v>
      </c>
      <c r="AV7" s="412" t="s">
        <v>4503</v>
      </c>
      <c r="AW7" s="417" t="s">
        <v>4504</v>
      </c>
      <c r="AX7" s="412" t="s">
        <v>4381</v>
      </c>
      <c r="AY7" s="418" t="s">
        <v>4505</v>
      </c>
      <c r="AZ7" s="415" t="s">
        <v>4506</v>
      </c>
      <c r="BA7" s="418" t="s">
        <v>4507</v>
      </c>
      <c r="BB7" s="415" t="s">
        <v>4508</v>
      </c>
      <c r="BC7" s="418" t="s">
        <v>4509</v>
      </c>
      <c r="BD7" s="415" t="s">
        <v>4387</v>
      </c>
      <c r="BE7" s="418" t="s">
        <v>4510</v>
      </c>
      <c r="BF7" s="415" t="s">
        <v>4511</v>
      </c>
      <c r="BG7" s="418" t="s">
        <v>4512</v>
      </c>
      <c r="BH7" s="415" t="s">
        <v>4422</v>
      </c>
      <c r="BI7" s="418" t="s">
        <v>4513</v>
      </c>
      <c r="BJ7" s="415" t="s">
        <v>4514</v>
      </c>
      <c r="BK7" s="418" t="s">
        <v>4515</v>
      </c>
      <c r="BL7" s="415" t="s">
        <v>4516</v>
      </c>
    </row>
    <row r="8">
      <c r="A8" s="79" t="s">
        <v>1756</v>
      </c>
      <c r="B8" s="409" t="s">
        <v>4358</v>
      </c>
      <c r="C8" s="140" t="s">
        <v>4517</v>
      </c>
      <c r="D8" s="81" t="s">
        <v>4518</v>
      </c>
      <c r="E8" s="83"/>
      <c r="F8" s="85"/>
      <c r="G8" s="85" t="s">
        <v>184</v>
      </c>
      <c r="H8" s="121"/>
      <c r="I8" s="121"/>
      <c r="J8" s="121"/>
      <c r="K8" s="84"/>
      <c r="L8" s="86"/>
      <c r="M8" s="84"/>
      <c r="N8" s="84"/>
      <c r="O8" s="84"/>
      <c r="P8" s="84"/>
      <c r="Q8" s="86"/>
      <c r="R8" s="87"/>
      <c r="S8" s="88" t="s">
        <v>4519</v>
      </c>
      <c r="T8" s="89" t="s">
        <v>4520</v>
      </c>
      <c r="U8" s="89" t="s">
        <v>4521</v>
      </c>
      <c r="V8" s="89" t="s">
        <v>4522</v>
      </c>
      <c r="W8" s="103"/>
      <c r="X8" s="103"/>
      <c r="Y8" s="103"/>
      <c r="Z8" s="103"/>
      <c r="AA8" s="103"/>
      <c r="AB8" s="103"/>
      <c r="AC8" s="104">
        <v>25.0</v>
      </c>
      <c r="AD8" s="104">
        <v>35.0</v>
      </c>
      <c r="AE8" s="104">
        <v>30.0</v>
      </c>
      <c r="AF8" s="104">
        <v>10.0</v>
      </c>
      <c r="AG8" s="123" t="s">
        <v>4523</v>
      </c>
      <c r="AH8" s="123" t="s">
        <v>4524</v>
      </c>
      <c r="AI8" s="83"/>
      <c r="AJ8" s="106" t="s">
        <v>4525</v>
      </c>
      <c r="AK8" s="417" t="s">
        <v>4526</v>
      </c>
      <c r="AL8" s="412" t="s">
        <v>4527</v>
      </c>
      <c r="AM8" s="417" t="s">
        <v>4528</v>
      </c>
      <c r="AN8" s="412" t="s">
        <v>4529</v>
      </c>
      <c r="AO8" s="417" t="s">
        <v>4530</v>
      </c>
      <c r="AP8" s="412" t="s">
        <v>4373</v>
      </c>
      <c r="AQ8" s="417" t="s">
        <v>4531</v>
      </c>
      <c r="AR8" s="412" t="s">
        <v>4532</v>
      </c>
      <c r="AS8" s="417" t="s">
        <v>4533</v>
      </c>
      <c r="AT8" s="412" t="s">
        <v>4377</v>
      </c>
      <c r="AU8" s="417" t="s">
        <v>4534</v>
      </c>
      <c r="AV8" s="412" t="s">
        <v>4535</v>
      </c>
      <c r="AW8" s="417" t="s">
        <v>4536</v>
      </c>
      <c r="AX8" s="412" t="s">
        <v>4381</v>
      </c>
      <c r="AY8" s="418" t="s">
        <v>4537</v>
      </c>
      <c r="AZ8" s="415" t="s">
        <v>4506</v>
      </c>
      <c r="BA8" s="418" t="s">
        <v>4538</v>
      </c>
      <c r="BB8" s="415" t="s">
        <v>4539</v>
      </c>
      <c r="BC8" s="418" t="s">
        <v>4540</v>
      </c>
      <c r="BD8" s="415" t="s">
        <v>4387</v>
      </c>
      <c r="BE8" s="418" t="s">
        <v>4541</v>
      </c>
      <c r="BF8" s="415" t="s">
        <v>4542</v>
      </c>
      <c r="BG8" s="418" t="s">
        <v>4543</v>
      </c>
      <c r="BH8" s="415" t="s">
        <v>4544</v>
      </c>
      <c r="BI8" s="418" t="s">
        <v>4545</v>
      </c>
      <c r="BJ8" s="415" t="s">
        <v>4546</v>
      </c>
      <c r="BK8" s="418" t="s">
        <v>4547</v>
      </c>
      <c r="BL8" s="415" t="s">
        <v>4395</v>
      </c>
    </row>
    <row r="9">
      <c r="A9" s="79" t="s">
        <v>671</v>
      </c>
      <c r="B9" s="409" t="s">
        <v>4358</v>
      </c>
      <c r="C9" s="140" t="s">
        <v>4548</v>
      </c>
      <c r="D9" s="81" t="s">
        <v>4549</v>
      </c>
      <c r="E9" s="83"/>
      <c r="F9" s="85"/>
      <c r="G9" s="85" t="s">
        <v>184</v>
      </c>
      <c r="H9" s="121"/>
      <c r="I9" s="121"/>
      <c r="J9" s="121" t="s">
        <v>184</v>
      </c>
      <c r="K9" s="84"/>
      <c r="L9" s="86"/>
      <c r="M9" s="84"/>
      <c r="N9" s="84"/>
      <c r="O9" s="84"/>
      <c r="P9" s="84"/>
      <c r="Q9" s="86"/>
      <c r="R9" s="87"/>
      <c r="S9" s="88" t="s">
        <v>4550</v>
      </c>
      <c r="T9" s="89" t="s">
        <v>4551</v>
      </c>
      <c r="U9" s="89" t="s">
        <v>4552</v>
      </c>
      <c r="V9" s="89" t="s">
        <v>229</v>
      </c>
      <c r="W9" s="103"/>
      <c r="X9" s="103"/>
      <c r="Y9" s="103"/>
      <c r="Z9" s="103"/>
      <c r="AA9" s="103"/>
      <c r="AB9" s="103"/>
      <c r="AC9" s="104">
        <v>15.0</v>
      </c>
      <c r="AD9" s="104">
        <v>40.0</v>
      </c>
      <c r="AE9" s="104">
        <v>10.0</v>
      </c>
      <c r="AF9" s="104">
        <v>40.0</v>
      </c>
      <c r="AG9" s="123" t="s">
        <v>4553</v>
      </c>
      <c r="AH9" s="123" t="s">
        <v>4554</v>
      </c>
      <c r="AI9" s="83"/>
      <c r="AJ9" s="106" t="s">
        <v>4555</v>
      </c>
      <c r="AK9" s="417" t="s">
        <v>4556</v>
      </c>
      <c r="AL9" s="412" t="s">
        <v>4557</v>
      </c>
      <c r="AM9" s="417" t="s">
        <v>4558</v>
      </c>
      <c r="AN9" s="412" t="s">
        <v>4559</v>
      </c>
      <c r="AO9" s="417" t="s">
        <v>4560</v>
      </c>
      <c r="AP9" s="412" t="s">
        <v>4373</v>
      </c>
      <c r="AQ9" s="417" t="s">
        <v>4561</v>
      </c>
      <c r="AR9" s="412" t="s">
        <v>4562</v>
      </c>
      <c r="AS9" s="417" t="s">
        <v>4563</v>
      </c>
      <c r="AT9" s="412" t="s">
        <v>4377</v>
      </c>
      <c r="AU9" s="417" t="s">
        <v>4564</v>
      </c>
      <c r="AV9" s="412" t="s">
        <v>4565</v>
      </c>
      <c r="AW9" s="417" t="s">
        <v>4566</v>
      </c>
      <c r="AX9" s="412" t="s">
        <v>4381</v>
      </c>
      <c r="AY9" s="418" t="s">
        <v>4567</v>
      </c>
      <c r="AZ9" s="415" t="s">
        <v>4568</v>
      </c>
      <c r="BA9" s="418" t="s">
        <v>4569</v>
      </c>
      <c r="BB9" s="415" t="s">
        <v>4570</v>
      </c>
      <c r="BC9" s="418" t="s">
        <v>4571</v>
      </c>
      <c r="BD9" s="415" t="s">
        <v>4387</v>
      </c>
      <c r="BE9" s="418" t="s">
        <v>4572</v>
      </c>
      <c r="BF9" s="415" t="s">
        <v>4573</v>
      </c>
      <c r="BG9" s="418" t="s">
        <v>4574</v>
      </c>
      <c r="BH9" s="415" t="s">
        <v>4575</v>
      </c>
      <c r="BI9" s="418" t="s">
        <v>4576</v>
      </c>
      <c r="BJ9" s="415" t="s">
        <v>4577</v>
      </c>
      <c r="BK9" s="418" t="s">
        <v>4578</v>
      </c>
      <c r="BL9" s="415" t="s">
        <v>4516</v>
      </c>
    </row>
    <row r="10">
      <c r="A10" s="79" t="s">
        <v>2424</v>
      </c>
      <c r="B10" s="409" t="s">
        <v>4358</v>
      </c>
      <c r="C10" s="140" t="s">
        <v>4579</v>
      </c>
      <c r="D10" s="81" t="s">
        <v>4580</v>
      </c>
      <c r="E10" s="83"/>
      <c r="F10" s="85"/>
      <c r="G10" s="85"/>
      <c r="H10" s="121"/>
      <c r="I10" s="121" t="s">
        <v>184</v>
      </c>
      <c r="J10" s="121"/>
      <c r="K10" s="84"/>
      <c r="L10" s="128" t="s">
        <v>184</v>
      </c>
      <c r="M10" s="84"/>
      <c r="N10" s="84"/>
      <c r="O10" s="84"/>
      <c r="P10" s="84"/>
      <c r="Q10" s="86"/>
      <c r="R10" s="87"/>
      <c r="S10" s="88" t="s">
        <v>4581</v>
      </c>
      <c r="T10" s="89" t="s">
        <v>4582</v>
      </c>
      <c r="U10" s="89" t="s">
        <v>4583</v>
      </c>
      <c r="V10" s="89" t="s">
        <v>4490</v>
      </c>
      <c r="W10" s="103"/>
      <c r="X10" s="103"/>
      <c r="Y10" s="103"/>
      <c r="Z10" s="103"/>
      <c r="AA10" s="103"/>
      <c r="AB10" s="103"/>
      <c r="AC10" s="104">
        <v>20.0</v>
      </c>
      <c r="AD10" s="104">
        <v>40.0</v>
      </c>
      <c r="AE10" s="104">
        <v>15.0</v>
      </c>
      <c r="AF10" s="104">
        <v>25.0</v>
      </c>
      <c r="AG10" s="123" t="s">
        <v>4584</v>
      </c>
      <c r="AH10" s="123" t="s">
        <v>4366</v>
      </c>
      <c r="AI10" s="83"/>
      <c r="AJ10" s="106" t="s">
        <v>4367</v>
      </c>
      <c r="AK10" s="417" t="s">
        <v>4585</v>
      </c>
      <c r="AL10" s="412" t="s">
        <v>4586</v>
      </c>
      <c r="AM10" s="417" t="s">
        <v>4587</v>
      </c>
      <c r="AN10" s="412" t="s">
        <v>4588</v>
      </c>
      <c r="AO10" s="417" t="s">
        <v>4589</v>
      </c>
      <c r="AP10" s="412" t="s">
        <v>4373</v>
      </c>
      <c r="AQ10" s="417" t="s">
        <v>4590</v>
      </c>
      <c r="AR10" s="412" t="s">
        <v>4591</v>
      </c>
      <c r="AS10" s="417" t="s">
        <v>4592</v>
      </c>
      <c r="AT10" s="412" t="s">
        <v>4377</v>
      </c>
      <c r="AU10" s="417" t="s">
        <v>4593</v>
      </c>
      <c r="AV10" s="412" t="s">
        <v>4594</v>
      </c>
      <c r="AW10" s="417" t="s">
        <v>4595</v>
      </c>
      <c r="AX10" s="412" t="s">
        <v>4381</v>
      </c>
      <c r="AY10" s="418" t="s">
        <v>4596</v>
      </c>
      <c r="AZ10" s="415" t="s">
        <v>4506</v>
      </c>
      <c r="BA10" s="418" t="s">
        <v>4597</v>
      </c>
      <c r="BB10" s="415" t="s">
        <v>4598</v>
      </c>
      <c r="BC10" s="418" t="s">
        <v>4599</v>
      </c>
      <c r="BD10" s="415" t="s">
        <v>4387</v>
      </c>
      <c r="BE10" s="418" t="s">
        <v>805</v>
      </c>
      <c r="BF10" s="415" t="s">
        <v>4600</v>
      </c>
      <c r="BG10" s="418" t="s">
        <v>4601</v>
      </c>
      <c r="BH10" s="415" t="s">
        <v>4602</v>
      </c>
      <c r="BI10" s="418" t="s">
        <v>4603</v>
      </c>
      <c r="BJ10" s="415" t="s">
        <v>4604</v>
      </c>
      <c r="BK10" s="418" t="s">
        <v>4605</v>
      </c>
      <c r="BL10" s="415" t="s">
        <v>4516</v>
      </c>
    </row>
    <row r="11">
      <c r="A11" s="79" t="s">
        <v>1123</v>
      </c>
      <c r="B11" s="409" t="s">
        <v>4358</v>
      </c>
      <c r="C11" s="140" t="s">
        <v>4606</v>
      </c>
      <c r="D11" s="81" t="s">
        <v>4607</v>
      </c>
      <c r="E11" s="83"/>
      <c r="F11" s="121" t="s">
        <v>184</v>
      </c>
      <c r="G11" s="121" t="s">
        <v>184</v>
      </c>
      <c r="H11" s="121"/>
      <c r="I11" s="121"/>
      <c r="J11" s="121"/>
      <c r="K11" s="84"/>
      <c r="L11" s="86"/>
      <c r="M11" s="121"/>
      <c r="N11" s="84"/>
      <c r="O11" s="84"/>
      <c r="P11" s="84"/>
      <c r="Q11" s="86"/>
      <c r="R11" s="87"/>
      <c r="S11" s="88" t="s">
        <v>4608</v>
      </c>
      <c r="T11" s="89" t="s">
        <v>4609</v>
      </c>
      <c r="U11" s="89" t="s">
        <v>4610</v>
      </c>
      <c r="V11" s="89" t="s">
        <v>4611</v>
      </c>
      <c r="W11" s="103"/>
      <c r="X11" s="103"/>
      <c r="Y11" s="103"/>
      <c r="Z11" s="103"/>
      <c r="AA11" s="103"/>
      <c r="AB11" s="103"/>
      <c r="AC11" s="104">
        <v>40.0</v>
      </c>
      <c r="AD11" s="104">
        <v>10.0</v>
      </c>
      <c r="AE11" s="104">
        <v>35.0</v>
      </c>
      <c r="AF11" s="104">
        <v>15.0</v>
      </c>
      <c r="AG11" s="123" t="s">
        <v>4612</v>
      </c>
      <c r="AH11" s="123" t="s">
        <v>4613</v>
      </c>
      <c r="AI11" s="83"/>
      <c r="AJ11" s="106" t="s">
        <v>4367</v>
      </c>
      <c r="AK11" s="417" t="s">
        <v>4614</v>
      </c>
      <c r="AL11" s="412" t="s">
        <v>4495</v>
      </c>
      <c r="AM11" s="417" t="s">
        <v>4615</v>
      </c>
      <c r="AN11" s="413" t="s">
        <v>4616</v>
      </c>
      <c r="AO11" s="417" t="s">
        <v>4617</v>
      </c>
      <c r="AP11" s="412" t="s">
        <v>4373</v>
      </c>
      <c r="AQ11" s="417" t="s">
        <v>4618</v>
      </c>
      <c r="AR11" s="412" t="s">
        <v>4619</v>
      </c>
      <c r="AS11" s="417" t="s">
        <v>4620</v>
      </c>
      <c r="AT11" s="412" t="s">
        <v>4377</v>
      </c>
      <c r="AU11" s="417" t="s">
        <v>4621</v>
      </c>
      <c r="AV11" s="412" t="s">
        <v>4622</v>
      </c>
      <c r="AW11" s="417" t="s">
        <v>4623</v>
      </c>
      <c r="AX11" s="412" t="s">
        <v>4381</v>
      </c>
      <c r="AY11" s="418" t="s">
        <v>4624</v>
      </c>
      <c r="AZ11" s="415" t="s">
        <v>4415</v>
      </c>
      <c r="BA11" s="418" t="s">
        <v>4625</v>
      </c>
      <c r="BB11" s="416" t="s">
        <v>4626</v>
      </c>
      <c r="BC11" s="418" t="s">
        <v>4627</v>
      </c>
      <c r="BD11" s="415" t="s">
        <v>4387</v>
      </c>
      <c r="BE11" s="418" t="s">
        <v>4628</v>
      </c>
      <c r="BF11" s="415" t="s">
        <v>4629</v>
      </c>
      <c r="BG11" s="418" t="s">
        <v>4630</v>
      </c>
      <c r="BH11" s="415" t="s">
        <v>4631</v>
      </c>
      <c r="BI11" s="418" t="s">
        <v>4632</v>
      </c>
      <c r="BJ11" s="416" t="s">
        <v>4633</v>
      </c>
      <c r="BK11" s="418" t="s">
        <v>4634</v>
      </c>
      <c r="BL11" s="415" t="s">
        <v>4395</v>
      </c>
    </row>
    <row r="12">
      <c r="A12" s="79" t="s">
        <v>949</v>
      </c>
      <c r="B12" s="409" t="s">
        <v>4358</v>
      </c>
      <c r="C12" s="140" t="s">
        <v>4635</v>
      </c>
      <c r="D12" s="81" t="s">
        <v>4636</v>
      </c>
      <c r="E12" s="83"/>
      <c r="F12" s="84"/>
      <c r="G12" s="84"/>
      <c r="H12" s="84"/>
      <c r="I12" s="84"/>
      <c r="J12" s="85" t="s">
        <v>535</v>
      </c>
      <c r="K12" s="85" t="s">
        <v>184</v>
      </c>
      <c r="L12" s="86"/>
      <c r="M12" s="84"/>
      <c r="N12" s="84"/>
      <c r="O12" s="84"/>
      <c r="P12" s="84"/>
      <c r="Q12" s="86"/>
      <c r="R12" s="87"/>
      <c r="S12" s="88" t="s">
        <v>4637</v>
      </c>
      <c r="T12" s="89" t="s">
        <v>4638</v>
      </c>
      <c r="U12" s="89" t="s">
        <v>4639</v>
      </c>
      <c r="V12" s="89" t="s">
        <v>4640</v>
      </c>
      <c r="W12" s="103"/>
      <c r="X12" s="103"/>
      <c r="Y12" s="103"/>
      <c r="Z12" s="103"/>
      <c r="AA12" s="103"/>
      <c r="AB12" s="103"/>
      <c r="AC12" s="104">
        <v>40.0</v>
      </c>
      <c r="AD12" s="104">
        <v>40.0</v>
      </c>
      <c r="AE12" s="104">
        <v>10.0</v>
      </c>
      <c r="AF12" s="104">
        <v>10.0</v>
      </c>
      <c r="AG12" s="123" t="s">
        <v>4641</v>
      </c>
      <c r="AH12" s="123" t="s">
        <v>4642</v>
      </c>
      <c r="AI12" s="83"/>
      <c r="AJ12" s="106" t="s">
        <v>4367</v>
      </c>
      <c r="AK12" s="417" t="s">
        <v>4643</v>
      </c>
      <c r="AL12" s="412" t="s">
        <v>4644</v>
      </c>
      <c r="AM12" s="417" t="s">
        <v>4645</v>
      </c>
      <c r="AN12" s="413" t="s">
        <v>4646</v>
      </c>
      <c r="AO12" s="417" t="s">
        <v>4647</v>
      </c>
      <c r="AP12" s="412" t="s">
        <v>4373</v>
      </c>
      <c r="AQ12" s="417" t="s">
        <v>4648</v>
      </c>
      <c r="AR12" s="412" t="s">
        <v>4649</v>
      </c>
      <c r="AS12" s="417" t="s">
        <v>4650</v>
      </c>
      <c r="AT12" s="412" t="s">
        <v>4377</v>
      </c>
      <c r="AU12" s="417" t="s">
        <v>4650</v>
      </c>
      <c r="AV12" s="412" t="s">
        <v>4651</v>
      </c>
      <c r="AW12" s="417" t="s">
        <v>4652</v>
      </c>
      <c r="AX12" s="412" t="s">
        <v>4381</v>
      </c>
      <c r="AY12" s="418" t="s">
        <v>4653</v>
      </c>
      <c r="AZ12" s="415" t="s">
        <v>4506</v>
      </c>
      <c r="BA12" s="418" t="s">
        <v>4654</v>
      </c>
      <c r="BB12" s="416" t="s">
        <v>4655</v>
      </c>
      <c r="BC12" s="418" t="s">
        <v>4656</v>
      </c>
      <c r="BD12" s="415" t="s">
        <v>4387</v>
      </c>
      <c r="BE12" s="418" t="s">
        <v>4657</v>
      </c>
      <c r="BF12" s="415" t="s">
        <v>4658</v>
      </c>
      <c r="BG12" s="418" t="s">
        <v>4659</v>
      </c>
      <c r="BH12" s="415" t="s">
        <v>4453</v>
      </c>
      <c r="BI12" s="418" t="s">
        <v>4660</v>
      </c>
      <c r="BJ12" s="416" t="s">
        <v>4661</v>
      </c>
      <c r="BK12" s="418" t="s">
        <v>4662</v>
      </c>
      <c r="BL12" s="415" t="s">
        <v>4663</v>
      </c>
    </row>
    <row r="13">
      <c r="A13" s="79" t="s">
        <v>2308</v>
      </c>
      <c r="B13" s="409" t="s">
        <v>4358</v>
      </c>
      <c r="C13" s="140" t="s">
        <v>4664</v>
      </c>
      <c r="D13" s="81" t="s">
        <v>4665</v>
      </c>
      <c r="E13" s="83"/>
      <c r="F13" s="85"/>
      <c r="G13" s="85"/>
      <c r="H13" s="121" t="s">
        <v>184</v>
      </c>
      <c r="I13" s="121"/>
      <c r="J13" s="121"/>
      <c r="K13" s="84"/>
      <c r="L13" s="86"/>
      <c r="M13" s="121"/>
      <c r="N13" s="84"/>
      <c r="O13" s="84"/>
      <c r="P13" s="84"/>
      <c r="Q13" s="86"/>
      <c r="R13" s="87"/>
      <c r="S13" s="88" t="s">
        <v>4666</v>
      </c>
      <c r="T13" s="89" t="s">
        <v>4667</v>
      </c>
      <c r="U13" s="89" t="s">
        <v>4668</v>
      </c>
      <c r="V13" s="89" t="s">
        <v>4669</v>
      </c>
      <c r="W13" s="103"/>
      <c r="X13" s="103"/>
      <c r="Y13" s="103"/>
      <c r="Z13" s="103"/>
      <c r="AA13" s="103"/>
      <c r="AB13" s="103"/>
      <c r="AC13" s="104">
        <v>20.0</v>
      </c>
      <c r="AD13" s="104">
        <v>30.0</v>
      </c>
      <c r="AE13" s="104">
        <v>25.0</v>
      </c>
      <c r="AF13" s="104">
        <v>25.0</v>
      </c>
      <c r="AG13" s="123" t="s">
        <v>4401</v>
      </c>
      <c r="AH13" s="123" t="s">
        <v>4670</v>
      </c>
      <c r="AI13" s="83"/>
      <c r="AJ13" s="106" t="s">
        <v>4671</v>
      </c>
      <c r="AK13" s="417" t="s">
        <v>2615</v>
      </c>
      <c r="AL13" s="412" t="s">
        <v>4672</v>
      </c>
      <c r="AM13" s="417" t="s">
        <v>4673</v>
      </c>
      <c r="AN13" s="412" t="s">
        <v>4674</v>
      </c>
      <c r="AO13" s="417" t="s">
        <v>4675</v>
      </c>
      <c r="AP13" s="412" t="s">
        <v>4373</v>
      </c>
      <c r="AQ13" s="417" t="s">
        <v>4676</v>
      </c>
      <c r="AR13" s="412" t="s">
        <v>4677</v>
      </c>
      <c r="AS13" s="417" t="s">
        <v>4678</v>
      </c>
      <c r="AT13" s="412" t="s">
        <v>4377</v>
      </c>
      <c r="AU13" s="417" t="s">
        <v>4679</v>
      </c>
      <c r="AV13" s="412" t="s">
        <v>4680</v>
      </c>
      <c r="AW13" s="417" t="s">
        <v>4681</v>
      </c>
      <c r="AX13" s="412" t="s">
        <v>4381</v>
      </c>
      <c r="AY13" s="418" t="s">
        <v>4682</v>
      </c>
      <c r="AZ13" s="415" t="s">
        <v>4383</v>
      </c>
      <c r="BA13" s="418" t="s">
        <v>4683</v>
      </c>
      <c r="BB13" s="415" t="s">
        <v>4684</v>
      </c>
      <c r="BC13" s="418" t="s">
        <v>4685</v>
      </c>
      <c r="BD13" s="415" t="s">
        <v>4387</v>
      </c>
      <c r="BE13" s="418" t="s">
        <v>4686</v>
      </c>
      <c r="BF13" s="415" t="s">
        <v>4687</v>
      </c>
      <c r="BG13" s="418" t="s">
        <v>4688</v>
      </c>
      <c r="BH13" s="415" t="s">
        <v>4689</v>
      </c>
      <c r="BI13" s="418" t="s">
        <v>4690</v>
      </c>
      <c r="BJ13" s="416" t="s">
        <v>4691</v>
      </c>
      <c r="BK13" s="418" t="s">
        <v>4692</v>
      </c>
      <c r="BL13" s="415" t="s">
        <v>4395</v>
      </c>
    </row>
    <row r="14">
      <c r="A14" s="79" t="s">
        <v>2920</v>
      </c>
      <c r="B14" s="409" t="s">
        <v>4358</v>
      </c>
      <c r="C14" s="140" t="s">
        <v>4693</v>
      </c>
      <c r="D14" s="81" t="s">
        <v>4694</v>
      </c>
      <c r="E14" s="83"/>
      <c r="F14" s="85" t="s">
        <v>184</v>
      </c>
      <c r="G14" s="85" t="s">
        <v>184</v>
      </c>
      <c r="H14" s="121"/>
      <c r="I14" s="121"/>
      <c r="J14" s="121"/>
      <c r="K14" s="84"/>
      <c r="L14" s="86"/>
      <c r="M14" s="121"/>
      <c r="N14" s="84"/>
      <c r="O14" s="84"/>
      <c r="P14" s="84"/>
      <c r="Q14" s="86"/>
      <c r="R14" s="87"/>
      <c r="S14" s="88" t="s">
        <v>4695</v>
      </c>
      <c r="T14" s="89" t="s">
        <v>4696</v>
      </c>
      <c r="U14" s="89" t="s">
        <v>4697</v>
      </c>
      <c r="V14" s="89" t="s">
        <v>4669</v>
      </c>
      <c r="W14" s="103"/>
      <c r="X14" s="103"/>
      <c r="Y14" s="103"/>
      <c r="Z14" s="103"/>
      <c r="AA14" s="103"/>
      <c r="AB14" s="103"/>
      <c r="AC14" s="104">
        <v>20.0</v>
      </c>
      <c r="AD14" s="104">
        <v>40.0</v>
      </c>
      <c r="AE14" s="104">
        <v>25.0</v>
      </c>
      <c r="AF14" s="104">
        <v>15.0</v>
      </c>
      <c r="AG14" s="123" t="s">
        <v>4698</v>
      </c>
      <c r="AH14" s="123" t="s">
        <v>4699</v>
      </c>
      <c r="AI14" s="83"/>
      <c r="AJ14" s="106" t="s">
        <v>4367</v>
      </c>
      <c r="AK14" s="417" t="s">
        <v>4700</v>
      </c>
      <c r="AL14" s="412" t="s">
        <v>4701</v>
      </c>
      <c r="AM14" s="417" t="s">
        <v>4702</v>
      </c>
      <c r="AN14" s="412" t="s">
        <v>4703</v>
      </c>
      <c r="AO14" s="417" t="s">
        <v>4704</v>
      </c>
      <c r="AP14" s="412" t="s">
        <v>4373</v>
      </c>
      <c r="AQ14" s="417" t="s">
        <v>4705</v>
      </c>
      <c r="AR14" s="412" t="s">
        <v>4706</v>
      </c>
      <c r="AS14" s="417" t="s">
        <v>4707</v>
      </c>
      <c r="AT14" s="412" t="s">
        <v>4377</v>
      </c>
      <c r="AU14" s="417" t="s">
        <v>4708</v>
      </c>
      <c r="AV14" s="412" t="s">
        <v>4709</v>
      </c>
      <c r="AW14" s="417" t="s">
        <v>4710</v>
      </c>
      <c r="AX14" s="412" t="s">
        <v>4381</v>
      </c>
      <c r="AY14" s="418" t="s">
        <v>4711</v>
      </c>
      <c r="AZ14" s="415" t="s">
        <v>4568</v>
      </c>
      <c r="BA14" s="418" t="s">
        <v>4712</v>
      </c>
      <c r="BB14" s="415" t="s">
        <v>4713</v>
      </c>
      <c r="BC14" s="418" t="s">
        <v>4714</v>
      </c>
      <c r="BD14" s="415" t="s">
        <v>4387</v>
      </c>
      <c r="BE14" s="418" t="s">
        <v>4715</v>
      </c>
      <c r="BF14" s="415" t="s">
        <v>4716</v>
      </c>
      <c r="BG14" s="418" t="s">
        <v>4717</v>
      </c>
      <c r="BH14" s="415" t="s">
        <v>4718</v>
      </c>
      <c r="BI14" s="418" t="s">
        <v>4719</v>
      </c>
      <c r="BJ14" s="416" t="s">
        <v>4720</v>
      </c>
      <c r="BK14" s="418" t="s">
        <v>4695</v>
      </c>
      <c r="BL14" s="415" t="s">
        <v>4721</v>
      </c>
    </row>
    <row r="15">
      <c r="A15" s="79" t="s">
        <v>2941</v>
      </c>
      <c r="B15" s="409" t="s">
        <v>4358</v>
      </c>
      <c r="C15" s="140" t="s">
        <v>4693</v>
      </c>
      <c r="D15" s="81" t="s">
        <v>4694</v>
      </c>
      <c r="E15" s="83"/>
      <c r="F15" s="85" t="s">
        <v>184</v>
      </c>
      <c r="G15" s="85" t="s">
        <v>184</v>
      </c>
      <c r="H15" s="121"/>
      <c r="I15" s="121"/>
      <c r="J15" s="121"/>
      <c r="K15" s="84"/>
      <c r="L15" s="86"/>
      <c r="M15" s="121"/>
      <c r="N15" s="84"/>
      <c r="O15" s="84"/>
      <c r="P15" s="84"/>
      <c r="Q15" s="86"/>
      <c r="R15" s="87"/>
      <c r="S15" s="88" t="s">
        <v>4695</v>
      </c>
      <c r="T15" s="89" t="s">
        <v>4696</v>
      </c>
      <c r="U15" s="89" t="s">
        <v>4697</v>
      </c>
      <c r="V15" s="89" t="s">
        <v>4669</v>
      </c>
      <c r="W15" s="103"/>
      <c r="X15" s="103"/>
      <c r="Y15" s="103"/>
      <c r="Z15" s="103"/>
      <c r="AA15" s="103"/>
      <c r="AB15" s="103"/>
      <c r="AC15" s="104">
        <v>20.0</v>
      </c>
      <c r="AD15" s="104">
        <v>40.0</v>
      </c>
      <c r="AE15" s="104">
        <v>25.0</v>
      </c>
      <c r="AF15" s="104">
        <v>15.0</v>
      </c>
      <c r="AG15" s="123" t="s">
        <v>4698</v>
      </c>
      <c r="AH15" s="123" t="s">
        <v>4699</v>
      </c>
      <c r="AI15" s="83"/>
      <c r="AJ15" s="106" t="s">
        <v>4367</v>
      </c>
      <c r="AK15" s="417" t="s">
        <v>4700</v>
      </c>
      <c r="AL15" s="412" t="s">
        <v>4701</v>
      </c>
      <c r="AM15" s="417" t="s">
        <v>4702</v>
      </c>
      <c r="AN15" s="412" t="s">
        <v>4703</v>
      </c>
      <c r="AO15" s="417" t="s">
        <v>4704</v>
      </c>
      <c r="AP15" s="412" t="s">
        <v>4373</v>
      </c>
      <c r="AQ15" s="417" t="s">
        <v>4705</v>
      </c>
      <c r="AR15" s="412" t="s">
        <v>4706</v>
      </c>
      <c r="AS15" s="417" t="s">
        <v>4707</v>
      </c>
      <c r="AT15" s="412" t="s">
        <v>4377</v>
      </c>
      <c r="AU15" s="417" t="s">
        <v>4708</v>
      </c>
      <c r="AV15" s="412" t="s">
        <v>4709</v>
      </c>
      <c r="AW15" s="417" t="s">
        <v>4710</v>
      </c>
      <c r="AX15" s="412" t="s">
        <v>4381</v>
      </c>
      <c r="AY15" s="418" t="s">
        <v>4711</v>
      </c>
      <c r="AZ15" s="415" t="s">
        <v>4568</v>
      </c>
      <c r="BA15" s="418" t="s">
        <v>4712</v>
      </c>
      <c r="BB15" s="415" t="s">
        <v>4713</v>
      </c>
      <c r="BC15" s="418" t="s">
        <v>4714</v>
      </c>
      <c r="BD15" s="415" t="s">
        <v>4387</v>
      </c>
      <c r="BE15" s="418" t="s">
        <v>4715</v>
      </c>
      <c r="BF15" s="415" t="s">
        <v>4716</v>
      </c>
      <c r="BG15" s="418" t="s">
        <v>4717</v>
      </c>
      <c r="BH15" s="415" t="s">
        <v>4718</v>
      </c>
      <c r="BI15" s="418" t="s">
        <v>4719</v>
      </c>
      <c r="BJ15" s="416" t="s">
        <v>4720</v>
      </c>
      <c r="BK15" s="418" t="s">
        <v>4695</v>
      </c>
      <c r="BL15" s="415" t="s">
        <v>4721</v>
      </c>
    </row>
    <row r="16">
      <c r="A16" s="79" t="s">
        <v>2942</v>
      </c>
      <c r="B16" s="409" t="s">
        <v>4358</v>
      </c>
      <c r="C16" s="140" t="s">
        <v>4693</v>
      </c>
      <c r="D16" s="81" t="s">
        <v>4694</v>
      </c>
      <c r="E16" s="83"/>
      <c r="F16" s="85" t="s">
        <v>184</v>
      </c>
      <c r="G16" s="85" t="s">
        <v>184</v>
      </c>
      <c r="H16" s="121"/>
      <c r="I16" s="121"/>
      <c r="J16" s="121"/>
      <c r="K16" s="84"/>
      <c r="L16" s="86"/>
      <c r="M16" s="121"/>
      <c r="N16" s="84"/>
      <c r="O16" s="84"/>
      <c r="P16" s="84"/>
      <c r="Q16" s="86"/>
      <c r="R16" s="87"/>
      <c r="S16" s="88" t="s">
        <v>4695</v>
      </c>
      <c r="T16" s="89" t="s">
        <v>4696</v>
      </c>
      <c r="U16" s="89" t="s">
        <v>4697</v>
      </c>
      <c r="V16" s="89" t="s">
        <v>4669</v>
      </c>
      <c r="W16" s="103"/>
      <c r="X16" s="103"/>
      <c r="Y16" s="103"/>
      <c r="Z16" s="103"/>
      <c r="AA16" s="103"/>
      <c r="AB16" s="103"/>
      <c r="AC16" s="104">
        <v>20.0</v>
      </c>
      <c r="AD16" s="104">
        <v>40.0</v>
      </c>
      <c r="AE16" s="104">
        <v>25.0</v>
      </c>
      <c r="AF16" s="104">
        <v>15.0</v>
      </c>
      <c r="AG16" s="123" t="s">
        <v>4698</v>
      </c>
      <c r="AH16" s="123" t="s">
        <v>4699</v>
      </c>
      <c r="AI16" s="83"/>
      <c r="AJ16" s="106" t="s">
        <v>4367</v>
      </c>
      <c r="AK16" s="417" t="s">
        <v>4700</v>
      </c>
      <c r="AL16" s="412" t="s">
        <v>4701</v>
      </c>
      <c r="AM16" s="417" t="s">
        <v>4702</v>
      </c>
      <c r="AN16" s="412" t="s">
        <v>4703</v>
      </c>
      <c r="AO16" s="417" t="s">
        <v>4704</v>
      </c>
      <c r="AP16" s="412" t="s">
        <v>4373</v>
      </c>
      <c r="AQ16" s="417" t="s">
        <v>4705</v>
      </c>
      <c r="AR16" s="412" t="s">
        <v>4706</v>
      </c>
      <c r="AS16" s="417" t="s">
        <v>4707</v>
      </c>
      <c r="AT16" s="412" t="s">
        <v>4377</v>
      </c>
      <c r="AU16" s="417" t="s">
        <v>4708</v>
      </c>
      <c r="AV16" s="412" t="s">
        <v>4709</v>
      </c>
      <c r="AW16" s="417" t="s">
        <v>4710</v>
      </c>
      <c r="AX16" s="412" t="s">
        <v>4381</v>
      </c>
      <c r="AY16" s="418" t="s">
        <v>4711</v>
      </c>
      <c r="AZ16" s="415" t="s">
        <v>4568</v>
      </c>
      <c r="BA16" s="418" t="s">
        <v>4712</v>
      </c>
      <c r="BB16" s="415" t="s">
        <v>4713</v>
      </c>
      <c r="BC16" s="418" t="s">
        <v>4714</v>
      </c>
      <c r="BD16" s="415" t="s">
        <v>4387</v>
      </c>
      <c r="BE16" s="418" t="s">
        <v>4715</v>
      </c>
      <c r="BF16" s="415" t="s">
        <v>4716</v>
      </c>
      <c r="BG16" s="418" t="s">
        <v>4717</v>
      </c>
      <c r="BH16" s="415" t="s">
        <v>4718</v>
      </c>
      <c r="BI16" s="418" t="s">
        <v>4719</v>
      </c>
      <c r="BJ16" s="416" t="s">
        <v>4720</v>
      </c>
      <c r="BK16" s="418" t="s">
        <v>4695</v>
      </c>
      <c r="BL16" s="415" t="s">
        <v>4721</v>
      </c>
    </row>
    <row r="17">
      <c r="A17" s="79" t="s">
        <v>2943</v>
      </c>
      <c r="B17" s="409" t="s">
        <v>4358</v>
      </c>
      <c r="C17" s="140" t="s">
        <v>4693</v>
      </c>
      <c r="D17" s="81" t="s">
        <v>4694</v>
      </c>
      <c r="E17" s="83"/>
      <c r="F17" s="85" t="s">
        <v>184</v>
      </c>
      <c r="G17" s="85" t="s">
        <v>184</v>
      </c>
      <c r="H17" s="121"/>
      <c r="I17" s="121"/>
      <c r="J17" s="121"/>
      <c r="K17" s="84"/>
      <c r="L17" s="86"/>
      <c r="M17" s="121"/>
      <c r="N17" s="84"/>
      <c r="O17" s="84"/>
      <c r="P17" s="84"/>
      <c r="Q17" s="86"/>
      <c r="R17" s="87"/>
      <c r="S17" s="88" t="s">
        <v>4695</v>
      </c>
      <c r="T17" s="89" t="s">
        <v>4696</v>
      </c>
      <c r="U17" s="89" t="s">
        <v>4697</v>
      </c>
      <c r="V17" s="89" t="s">
        <v>4669</v>
      </c>
      <c r="W17" s="103"/>
      <c r="X17" s="103"/>
      <c r="Y17" s="103"/>
      <c r="Z17" s="103"/>
      <c r="AA17" s="103"/>
      <c r="AB17" s="103"/>
      <c r="AC17" s="104">
        <v>20.0</v>
      </c>
      <c r="AD17" s="104">
        <v>40.0</v>
      </c>
      <c r="AE17" s="104">
        <v>25.0</v>
      </c>
      <c r="AF17" s="104">
        <v>15.0</v>
      </c>
      <c r="AG17" s="123" t="s">
        <v>4698</v>
      </c>
      <c r="AH17" s="123" t="s">
        <v>4699</v>
      </c>
      <c r="AI17" s="83"/>
      <c r="AJ17" s="106" t="s">
        <v>4367</v>
      </c>
      <c r="AK17" s="417" t="s">
        <v>4700</v>
      </c>
      <c r="AL17" s="412" t="s">
        <v>4701</v>
      </c>
      <c r="AM17" s="417" t="s">
        <v>4702</v>
      </c>
      <c r="AN17" s="412" t="s">
        <v>4703</v>
      </c>
      <c r="AO17" s="417" t="s">
        <v>4704</v>
      </c>
      <c r="AP17" s="412" t="s">
        <v>4373</v>
      </c>
      <c r="AQ17" s="417" t="s">
        <v>4705</v>
      </c>
      <c r="AR17" s="412" t="s">
        <v>4706</v>
      </c>
      <c r="AS17" s="417" t="s">
        <v>4707</v>
      </c>
      <c r="AT17" s="412" t="s">
        <v>4377</v>
      </c>
      <c r="AU17" s="417" t="s">
        <v>4708</v>
      </c>
      <c r="AV17" s="412" t="s">
        <v>4709</v>
      </c>
      <c r="AW17" s="417" t="s">
        <v>4710</v>
      </c>
      <c r="AX17" s="412" t="s">
        <v>4381</v>
      </c>
      <c r="AY17" s="418" t="s">
        <v>4711</v>
      </c>
      <c r="AZ17" s="415" t="s">
        <v>4568</v>
      </c>
      <c r="BA17" s="418" t="s">
        <v>4712</v>
      </c>
      <c r="BB17" s="415" t="s">
        <v>4713</v>
      </c>
      <c r="BC17" s="418" t="s">
        <v>4714</v>
      </c>
      <c r="BD17" s="415" t="s">
        <v>4387</v>
      </c>
      <c r="BE17" s="418" t="s">
        <v>4715</v>
      </c>
      <c r="BF17" s="415" t="s">
        <v>4716</v>
      </c>
      <c r="BG17" s="418" t="s">
        <v>4717</v>
      </c>
      <c r="BH17" s="415" t="s">
        <v>4718</v>
      </c>
      <c r="BI17" s="418" t="s">
        <v>4719</v>
      </c>
      <c r="BJ17" s="416" t="s">
        <v>4720</v>
      </c>
      <c r="BK17" s="418" t="s">
        <v>4695</v>
      </c>
      <c r="BL17" s="415" t="s">
        <v>4721</v>
      </c>
    </row>
    <row r="18">
      <c r="A18" s="79" t="s">
        <v>2450</v>
      </c>
      <c r="B18" s="409" t="s">
        <v>4358</v>
      </c>
      <c r="C18" s="140" t="s">
        <v>4722</v>
      </c>
      <c r="D18" s="81" t="s">
        <v>4723</v>
      </c>
      <c r="E18" s="83"/>
      <c r="F18" s="85"/>
      <c r="G18" s="85" t="s">
        <v>184</v>
      </c>
      <c r="H18" s="121"/>
      <c r="I18" s="121" t="s">
        <v>184</v>
      </c>
      <c r="J18" s="121"/>
      <c r="K18" s="84"/>
      <c r="L18" s="86"/>
      <c r="M18" s="121" t="s">
        <v>184</v>
      </c>
      <c r="N18" s="84"/>
      <c r="O18" s="84"/>
      <c r="P18" s="84"/>
      <c r="Q18" s="86"/>
      <c r="R18" s="87"/>
      <c r="S18" s="88" t="s">
        <v>4724</v>
      </c>
      <c r="T18" s="89" t="s">
        <v>4725</v>
      </c>
      <c r="U18" s="89" t="s">
        <v>4726</v>
      </c>
      <c r="V18" s="89" t="s">
        <v>4727</v>
      </c>
      <c r="W18" s="103"/>
      <c r="X18" s="103"/>
      <c r="Y18" s="103"/>
      <c r="Z18" s="103"/>
      <c r="AA18" s="103"/>
      <c r="AB18" s="103"/>
      <c r="AC18" s="104">
        <v>10.0</v>
      </c>
      <c r="AD18" s="104">
        <v>40.0</v>
      </c>
      <c r="AE18" s="104">
        <v>25.0</v>
      </c>
      <c r="AF18" s="104">
        <v>25.0</v>
      </c>
      <c r="AG18" s="123" t="s">
        <v>4728</v>
      </c>
      <c r="AH18" s="123" t="s">
        <v>4729</v>
      </c>
      <c r="AI18" s="83"/>
      <c r="AJ18" s="106" t="s">
        <v>4730</v>
      </c>
      <c r="AK18" s="417" t="s">
        <v>4731</v>
      </c>
      <c r="AL18" s="412" t="s">
        <v>4732</v>
      </c>
      <c r="AM18" s="417" t="s">
        <v>4733</v>
      </c>
      <c r="AN18" s="412" t="s">
        <v>4734</v>
      </c>
      <c r="AO18" s="417" t="s">
        <v>4735</v>
      </c>
      <c r="AP18" s="412" t="s">
        <v>4373</v>
      </c>
      <c r="AQ18" s="417" t="s">
        <v>4736</v>
      </c>
      <c r="AR18" s="412" t="s">
        <v>4737</v>
      </c>
      <c r="AS18" s="417" t="s">
        <v>4738</v>
      </c>
      <c r="AT18" s="412" t="s">
        <v>4377</v>
      </c>
      <c r="AU18" s="417" t="s">
        <v>4739</v>
      </c>
      <c r="AV18" s="412" t="s">
        <v>4740</v>
      </c>
      <c r="AW18" s="417" t="s">
        <v>4741</v>
      </c>
      <c r="AX18" s="412" t="s">
        <v>4381</v>
      </c>
      <c r="AY18" s="418" t="s">
        <v>4742</v>
      </c>
      <c r="AZ18" s="415" t="s">
        <v>4383</v>
      </c>
      <c r="BA18" s="418" t="s">
        <v>4743</v>
      </c>
      <c r="BB18" s="415" t="s">
        <v>4744</v>
      </c>
      <c r="BC18" s="418" t="s">
        <v>4745</v>
      </c>
      <c r="BD18" s="415" t="s">
        <v>4387</v>
      </c>
      <c r="BE18" s="418" t="s">
        <v>4746</v>
      </c>
      <c r="BF18" s="415" t="s">
        <v>4747</v>
      </c>
      <c r="BG18" s="418" t="s">
        <v>4748</v>
      </c>
      <c r="BH18" s="415" t="s">
        <v>4749</v>
      </c>
      <c r="BI18" s="418" t="s">
        <v>4750</v>
      </c>
      <c r="BJ18" s="415" t="s">
        <v>4751</v>
      </c>
      <c r="BK18" s="418" t="s">
        <v>4722</v>
      </c>
      <c r="BL18" s="415" t="s">
        <v>4516</v>
      </c>
    </row>
    <row r="19">
      <c r="A19" s="79" t="s">
        <v>411</v>
      </c>
      <c r="B19" s="409" t="s">
        <v>4358</v>
      </c>
      <c r="C19" s="140" t="s">
        <v>4752</v>
      </c>
      <c r="D19" s="81" t="s">
        <v>4753</v>
      </c>
      <c r="E19" s="83"/>
      <c r="F19" s="85" t="s">
        <v>184</v>
      </c>
      <c r="G19" s="85"/>
      <c r="H19" s="121"/>
      <c r="I19" s="121"/>
      <c r="J19" s="121"/>
      <c r="K19" s="84"/>
      <c r="L19" s="86"/>
      <c r="M19" s="121" t="s">
        <v>184</v>
      </c>
      <c r="N19" s="121" t="s">
        <v>184</v>
      </c>
      <c r="O19" s="84"/>
      <c r="P19" s="84"/>
      <c r="Q19" s="86"/>
      <c r="R19" s="87"/>
      <c r="S19" s="88" t="s">
        <v>4754</v>
      </c>
      <c r="T19" s="89" t="s">
        <v>4755</v>
      </c>
      <c r="U19" s="89" t="s">
        <v>4756</v>
      </c>
      <c r="V19" s="89" t="s">
        <v>4757</v>
      </c>
      <c r="W19" s="103"/>
      <c r="X19" s="103"/>
      <c r="Y19" s="103"/>
      <c r="Z19" s="103"/>
      <c r="AA19" s="103"/>
      <c r="AB19" s="103"/>
      <c r="AC19" s="104">
        <v>30.0</v>
      </c>
      <c r="AD19" s="104">
        <v>40.0</v>
      </c>
      <c r="AE19" s="104">
        <v>10.0</v>
      </c>
      <c r="AF19" s="104">
        <v>20.0</v>
      </c>
      <c r="AG19" s="123" t="s">
        <v>4462</v>
      </c>
      <c r="AH19" s="123" t="s">
        <v>4554</v>
      </c>
      <c r="AI19" s="83"/>
      <c r="AJ19" s="106" t="s">
        <v>4367</v>
      </c>
      <c r="AK19" s="417" t="s">
        <v>4758</v>
      </c>
      <c r="AL19" s="412" t="s">
        <v>4732</v>
      </c>
      <c r="AM19" s="417" t="s">
        <v>4759</v>
      </c>
      <c r="AN19" s="412" t="s">
        <v>4760</v>
      </c>
      <c r="AO19" s="417" t="s">
        <v>4761</v>
      </c>
      <c r="AP19" s="412" t="s">
        <v>4373</v>
      </c>
      <c r="AQ19" s="417" t="s">
        <v>4762</v>
      </c>
      <c r="AR19" s="412" t="s">
        <v>4763</v>
      </c>
      <c r="AS19" s="417" t="s">
        <v>1486</v>
      </c>
      <c r="AT19" s="412" t="s">
        <v>4377</v>
      </c>
      <c r="AU19" s="417" t="s">
        <v>4764</v>
      </c>
      <c r="AV19" s="412" t="s">
        <v>4765</v>
      </c>
      <c r="AW19" s="417" t="s">
        <v>4766</v>
      </c>
      <c r="AX19" s="412" t="s">
        <v>4381</v>
      </c>
      <c r="AY19" s="418" t="s">
        <v>4767</v>
      </c>
      <c r="AZ19" s="415" t="s">
        <v>4415</v>
      </c>
      <c r="BA19" s="418" t="s">
        <v>4326</v>
      </c>
      <c r="BB19" s="415" t="s">
        <v>4768</v>
      </c>
      <c r="BC19" s="418" t="s">
        <v>4769</v>
      </c>
      <c r="BD19" s="415" t="s">
        <v>4387</v>
      </c>
      <c r="BE19" s="418" t="s">
        <v>4770</v>
      </c>
      <c r="BF19" s="415" t="s">
        <v>4771</v>
      </c>
      <c r="BG19" s="418" t="s">
        <v>4772</v>
      </c>
      <c r="BH19" s="415" t="s">
        <v>4773</v>
      </c>
      <c r="BI19" s="418" t="s">
        <v>4774</v>
      </c>
      <c r="BJ19" s="415" t="s">
        <v>4775</v>
      </c>
      <c r="BK19" s="418" t="s">
        <v>4776</v>
      </c>
      <c r="BL19" s="415" t="s">
        <v>4777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4778</v>
      </c>
      <c r="C1" s="420" t="s">
        <v>112</v>
      </c>
      <c r="D1" s="421" t="s">
        <v>113</v>
      </c>
      <c r="E1" s="422" t="s">
        <v>114</v>
      </c>
      <c r="F1" s="423" t="s">
        <v>115</v>
      </c>
      <c r="G1" s="424" t="s">
        <v>116</v>
      </c>
      <c r="H1" s="425" t="s">
        <v>117</v>
      </c>
      <c r="I1" s="426" t="s">
        <v>4779</v>
      </c>
      <c r="J1" s="426" t="s">
        <v>4780</v>
      </c>
      <c r="K1" s="426" t="s">
        <v>4781</v>
      </c>
      <c r="L1" s="426" t="s">
        <v>4782</v>
      </c>
      <c r="M1" s="427" t="s">
        <v>4783</v>
      </c>
      <c r="N1" s="427" t="s">
        <v>4784</v>
      </c>
      <c r="O1" s="427" t="s">
        <v>4785</v>
      </c>
      <c r="P1" s="427" t="s">
        <v>4786</v>
      </c>
      <c r="Q1" s="427" t="s">
        <v>4787</v>
      </c>
      <c r="R1" s="427" t="s">
        <v>4788</v>
      </c>
      <c r="S1" s="427" t="s">
        <v>4789</v>
      </c>
      <c r="T1" s="427" t="s">
        <v>4790</v>
      </c>
      <c r="U1" s="427" t="s">
        <v>4791</v>
      </c>
      <c r="V1" s="427" t="s">
        <v>4792</v>
      </c>
      <c r="W1" s="427" t="s">
        <v>4793</v>
      </c>
      <c r="X1" s="428" t="s">
        <v>4794</v>
      </c>
      <c r="Y1" s="428" t="s">
        <v>4795</v>
      </c>
      <c r="Z1" s="428" t="s">
        <v>4796</v>
      </c>
      <c r="AA1" s="428" t="s">
        <v>4797</v>
      </c>
      <c r="AB1" s="428" t="s">
        <v>4798</v>
      </c>
      <c r="AC1" s="428" t="s">
        <v>4799</v>
      </c>
      <c r="AD1" s="429" t="s">
        <v>4800</v>
      </c>
      <c r="AE1" s="429" t="s">
        <v>4801</v>
      </c>
      <c r="AF1" s="429" t="s">
        <v>4802</v>
      </c>
      <c r="AG1" s="429" t="s">
        <v>4803</v>
      </c>
      <c r="AH1" s="429" t="s">
        <v>4804</v>
      </c>
      <c r="AI1" s="429" t="s">
        <v>4805</v>
      </c>
      <c r="AJ1" s="429" t="s">
        <v>4806</v>
      </c>
      <c r="AK1" s="429" t="s">
        <v>4807</v>
      </c>
      <c r="AL1" s="429" t="s">
        <v>4808</v>
      </c>
    </row>
    <row r="2">
      <c r="A2" s="430" t="s">
        <v>175</v>
      </c>
      <c r="B2" s="431" t="s">
        <v>192</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211</v>
      </c>
      <c r="B3" s="444" t="s">
        <v>221</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211</v>
      </c>
      <c r="B4" s="431" t="s">
        <v>227</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252</v>
      </c>
      <c r="B5" s="444" t="s">
        <v>258</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252</v>
      </c>
      <c r="B6" s="431" t="s">
        <v>262</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276</v>
      </c>
      <c r="B7" s="444" t="s">
        <v>287</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276</v>
      </c>
      <c r="B8" s="431" t="s">
        <v>293</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307</v>
      </c>
      <c r="B9" s="444" t="s">
        <v>317</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307</v>
      </c>
      <c r="B10" s="431" t="s">
        <v>323</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354</v>
      </c>
      <c r="B11" s="444" t="s">
        <v>355</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354</v>
      </c>
      <c r="B12" s="431" t="s">
        <v>364</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385</v>
      </c>
      <c r="B13" s="444" t="s">
        <v>397</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385</v>
      </c>
      <c r="B14" s="431" t="s">
        <v>403</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427</v>
      </c>
      <c r="B15" s="444" t="s">
        <v>435</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427</v>
      </c>
      <c r="B16" s="431" t="s">
        <v>441</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454</v>
      </c>
      <c r="B17" s="444" t="s">
        <v>258</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454</v>
      </c>
      <c r="B18" s="431" t="s">
        <v>221</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502</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397</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529</v>
      </c>
      <c r="B21" s="444" t="s">
        <v>543</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529</v>
      </c>
      <c r="B22" s="431" t="s">
        <v>192</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529</v>
      </c>
      <c r="B23" s="444" t="s">
        <v>4361</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571</v>
      </c>
      <c r="B24" s="431" t="s">
        <v>583</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571</v>
      </c>
      <c r="B25" s="466" t="s">
        <v>224</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592</v>
      </c>
      <c r="B26" s="431" t="s">
        <v>608</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592</v>
      </c>
      <c r="B27" s="444" t="s">
        <v>602</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627</v>
      </c>
      <c r="B28" s="431" t="s">
        <v>635</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627</v>
      </c>
      <c r="B29" s="444" t="s">
        <v>639</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651</v>
      </c>
      <c r="B30" s="431" t="s">
        <v>664</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651</v>
      </c>
      <c r="B31" s="444" t="s">
        <v>221</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683</v>
      </c>
      <c r="B32" s="431" t="s">
        <v>543</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683</v>
      </c>
      <c r="B33" s="444" t="s">
        <v>403</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552</v>
      </c>
      <c r="B34" s="431" t="s">
        <v>221</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236</v>
      </c>
      <c r="B35" s="444" t="s">
        <v>738</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236</v>
      </c>
      <c r="B36" s="431" t="s">
        <v>742</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760</v>
      </c>
      <c r="B37" s="444" t="s">
        <v>543</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760</v>
      </c>
      <c r="B38" s="431" t="s">
        <v>770</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791</v>
      </c>
      <c r="B39" s="444" t="s">
        <v>799</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791</v>
      </c>
      <c r="B40" s="431" t="s">
        <v>792</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814</v>
      </c>
      <c r="B41" s="444" t="s">
        <v>820</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814</v>
      </c>
      <c r="B42" s="431" t="s">
        <v>824</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842</v>
      </c>
      <c r="B43" s="444" t="s">
        <v>543</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842</v>
      </c>
      <c r="B44" s="431" t="s">
        <v>852</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860</v>
      </c>
      <c r="B45" s="444" t="s">
        <v>770</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860</v>
      </c>
      <c r="B46" s="431" t="s">
        <v>865</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884</v>
      </c>
      <c r="B47" s="444" t="s">
        <v>891</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884</v>
      </c>
      <c r="B48" s="431" t="s">
        <v>896</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908</v>
      </c>
      <c r="B49" s="444" t="s">
        <v>915</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908</v>
      </c>
      <c r="B50" s="431" t="s">
        <v>919</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936</v>
      </c>
      <c r="B51" s="444" t="s">
        <v>942</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936</v>
      </c>
      <c r="B52" s="431" t="s">
        <v>770</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964</v>
      </c>
      <c r="B53" s="444" t="s">
        <v>397</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964</v>
      </c>
      <c r="B54" s="431" t="s">
        <v>972</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779</v>
      </c>
      <c r="B55" s="444" t="s">
        <v>1001</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779</v>
      </c>
      <c r="B56" s="431" t="s">
        <v>998</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745</v>
      </c>
      <c r="B57" s="444" t="s">
        <v>1029</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745</v>
      </c>
      <c r="B58" s="431" t="s">
        <v>852</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1054</v>
      </c>
      <c r="B59" s="444" t="s">
        <v>1059</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1054</v>
      </c>
      <c r="B60" s="431" t="s">
        <v>1062</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203</v>
      </c>
      <c r="B61" s="444" t="s">
        <v>543</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203</v>
      </c>
      <c r="B62" s="431" t="s">
        <v>1089</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203</v>
      </c>
      <c r="B63" s="444" t="s">
        <v>1118</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474</v>
      </c>
      <c r="B64" s="431" t="s">
        <v>1118</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474</v>
      </c>
      <c r="B65" s="444" t="s">
        <v>1115</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1137</v>
      </c>
      <c r="B66" s="431" t="s">
        <v>1144</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1137</v>
      </c>
      <c r="B67" s="444" t="s">
        <v>852</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413</v>
      </c>
      <c r="B68" s="431" t="s">
        <v>543</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413</v>
      </c>
      <c r="B69" s="444" t="s">
        <v>1168</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1186</v>
      </c>
      <c r="B70" s="431" t="s">
        <v>1196</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1186</v>
      </c>
      <c r="B71" s="444" t="s">
        <v>1200</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1218</v>
      </c>
      <c r="B72" s="431" t="s">
        <v>1227</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1218</v>
      </c>
      <c r="B73" s="444" t="s">
        <v>470</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1240</v>
      </c>
      <c r="B74" s="431" t="s">
        <v>1089</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1240</v>
      </c>
      <c r="B75" s="444" t="s">
        <v>852</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1240</v>
      </c>
      <c r="B76" s="431" t="s">
        <v>4429</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1266</v>
      </c>
      <c r="B77" s="444" t="s">
        <v>1275</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673</v>
      </c>
      <c r="B78" s="431" t="s">
        <v>1293</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673</v>
      </c>
      <c r="B79" s="444" t="s">
        <v>1290</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1314</v>
      </c>
      <c r="B80" s="431" t="s">
        <v>1318</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1314</v>
      </c>
      <c r="B81" s="444" t="s">
        <v>1323</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1332</v>
      </c>
      <c r="B82" s="481" t="s">
        <v>1341</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1332</v>
      </c>
      <c r="B83" s="444" t="s">
        <v>1337</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1354</v>
      </c>
      <c r="B84" s="431" t="s">
        <v>221</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1354</v>
      </c>
      <c r="B85" s="444" t="s">
        <v>258</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1374</v>
      </c>
      <c r="B86" s="431" t="s">
        <v>192</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1374</v>
      </c>
      <c r="B87" s="444" t="s">
        <v>1380</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1374</v>
      </c>
      <c r="B88" s="431" t="s">
        <v>4459</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554</v>
      </c>
      <c r="B89" s="444" t="s">
        <v>192</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554</v>
      </c>
      <c r="B90" s="431" t="s">
        <v>1405</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1421</v>
      </c>
      <c r="B91" s="444" t="s">
        <v>1429</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4809</v>
      </c>
      <c r="N91" s="482" t="s">
        <v>4810</v>
      </c>
      <c r="O91" s="482" t="s">
        <v>4811</v>
      </c>
      <c r="P91" s="482" t="s">
        <v>4812</v>
      </c>
      <c r="Q91" s="482" t="s">
        <v>4813</v>
      </c>
      <c r="R91" s="482" t="s">
        <v>4814</v>
      </c>
      <c r="S91" s="482" t="s">
        <v>4815</v>
      </c>
      <c r="T91" s="482" t="s">
        <v>4816</v>
      </c>
      <c r="U91" s="482" t="s">
        <v>4817</v>
      </c>
      <c r="V91" s="482" t="s">
        <v>4818</v>
      </c>
      <c r="W91" s="482" t="s">
        <v>4819</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1421</v>
      </c>
      <c r="B92" s="431" t="s">
        <v>1432</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4820</v>
      </c>
      <c r="N92" s="482" t="s">
        <v>4821</v>
      </c>
      <c r="O92" s="482" t="s">
        <v>4811</v>
      </c>
      <c r="P92" s="482" t="s">
        <v>4812</v>
      </c>
      <c r="Q92" s="482" t="s">
        <v>4813</v>
      </c>
      <c r="R92" s="482" t="s">
        <v>4814</v>
      </c>
      <c r="S92" s="482" t="s">
        <v>4822</v>
      </c>
      <c r="T92" s="482" t="s">
        <v>4823</v>
      </c>
      <c r="U92" s="482" t="s">
        <v>4822</v>
      </c>
      <c r="V92" s="482" t="s">
        <v>4823</v>
      </c>
      <c r="W92" s="482" t="s">
        <v>4819</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1453</v>
      </c>
      <c r="B93" s="444" t="s">
        <v>770</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1453</v>
      </c>
      <c r="B94" s="431" t="s">
        <v>1460</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511</v>
      </c>
      <c r="B95" s="444" t="s">
        <v>1482</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511</v>
      </c>
      <c r="B96" s="431" t="s">
        <v>1486</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1504</v>
      </c>
      <c r="B97" s="444" t="s">
        <v>1515</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1504</v>
      </c>
      <c r="B98" s="431" t="s">
        <v>1517</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1527</v>
      </c>
      <c r="B99" s="444" t="s">
        <v>1535</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1527</v>
      </c>
      <c r="B100" s="431" t="s">
        <v>1532</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1551</v>
      </c>
      <c r="B101" s="444" t="s">
        <v>1557</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1551</v>
      </c>
      <c r="B102" s="431" t="s">
        <v>1560</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1009</v>
      </c>
      <c r="B103" s="444" t="s">
        <v>1577</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1009</v>
      </c>
      <c r="B104" s="431" t="s">
        <v>1581</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830</v>
      </c>
      <c r="B105" s="444" t="s">
        <v>1608</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830</v>
      </c>
      <c r="B106" s="431" t="s">
        <v>1611</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1629</v>
      </c>
      <c r="B107" s="444" t="s">
        <v>1639</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1629</v>
      </c>
      <c r="B108" s="431" t="s">
        <v>1115</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1629</v>
      </c>
      <c r="B109" s="444" t="s">
        <v>4487</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1657</v>
      </c>
      <c r="B110" s="431" t="s">
        <v>1664</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1657</v>
      </c>
      <c r="B111" s="444" t="s">
        <v>1667</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1683</v>
      </c>
      <c r="B112" s="431" t="s">
        <v>1689</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1683</v>
      </c>
      <c r="B113" s="444" t="s">
        <v>1318</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1701</v>
      </c>
      <c r="B114" s="431" t="s">
        <v>4824</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1701</v>
      </c>
      <c r="B115" s="444" t="s">
        <v>224</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1491</v>
      </c>
      <c r="B116" s="431" t="s">
        <v>1735</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1491</v>
      </c>
      <c r="B117" s="444" t="s">
        <v>1731</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1756</v>
      </c>
      <c r="B118" s="431" t="s">
        <v>1275</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1756</v>
      </c>
      <c r="B119" s="444" t="s">
        <v>192</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1756</v>
      </c>
      <c r="B120" s="431" t="s">
        <v>4519</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902</v>
      </c>
      <c r="B121" s="444" t="s">
        <v>4825</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902</v>
      </c>
      <c r="B122" s="431" t="s">
        <v>4826</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1797</v>
      </c>
      <c r="B123" s="444" t="s">
        <v>1803</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1797</v>
      </c>
      <c r="B124" s="431" t="s">
        <v>224</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671</v>
      </c>
      <c r="B125" s="444" t="s">
        <v>258</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671</v>
      </c>
      <c r="B126" s="431" t="s">
        <v>224</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671</v>
      </c>
      <c r="B127" s="444" t="s">
        <v>4550</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1841</v>
      </c>
      <c r="B128" s="431" t="s">
        <v>1062</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1841</v>
      </c>
      <c r="B129" s="444" t="s">
        <v>852</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1861</v>
      </c>
      <c r="B130" s="431" t="s">
        <v>1870</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1861</v>
      </c>
      <c r="B131" s="444" t="s">
        <v>1874</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1881</v>
      </c>
      <c r="B132" s="431" t="s">
        <v>192</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1881</v>
      </c>
      <c r="B133" s="444" t="s">
        <v>852</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1905</v>
      </c>
      <c r="B134" s="431" t="s">
        <v>1913</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1905</v>
      </c>
      <c r="B135" s="444" t="s">
        <v>1918</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1925</v>
      </c>
      <c r="B136" s="431" t="s">
        <v>1639</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1925</v>
      </c>
      <c r="B137" s="444" t="s">
        <v>403</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1957</v>
      </c>
      <c r="B138" s="431" t="s">
        <v>221</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1957</v>
      </c>
      <c r="B139" s="444" t="s">
        <v>820</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1979</v>
      </c>
      <c r="B140" s="431" t="s">
        <v>1988</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1979</v>
      </c>
      <c r="B141" s="444" t="s">
        <v>1990</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1067</v>
      </c>
      <c r="B142" s="431" t="s">
        <v>2004</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1067</v>
      </c>
      <c r="B143" s="444" t="s">
        <v>2007</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2022</v>
      </c>
      <c r="B144" s="431" t="s">
        <v>2027</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2022</v>
      </c>
      <c r="B145" s="444" t="s">
        <v>2030</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1298</v>
      </c>
      <c r="B146" s="431" t="s">
        <v>224</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2050</v>
      </c>
      <c r="B147" s="444" t="s">
        <v>4827</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2050</v>
      </c>
      <c r="B148" s="431" t="s">
        <v>4828</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2069</v>
      </c>
      <c r="B149" s="444" t="s">
        <v>2079</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2069</v>
      </c>
      <c r="B150" s="431" t="s">
        <v>2083</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2106</v>
      </c>
      <c r="B151" s="444" t="s">
        <v>2122</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2106</v>
      </c>
      <c r="B152" s="431" t="s">
        <v>2115</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2106</v>
      </c>
      <c r="B153" s="444" t="s">
        <v>2119</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1712</v>
      </c>
      <c r="B154" s="431" t="s">
        <v>1089</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1712</v>
      </c>
      <c r="B155" s="444" t="s">
        <v>2095</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2141</v>
      </c>
      <c r="B156" s="431" t="s">
        <v>2147</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2141</v>
      </c>
      <c r="B157" s="444" t="s">
        <v>1062</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2157</v>
      </c>
      <c r="B158" s="431" t="s">
        <v>2164</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2157</v>
      </c>
      <c r="B159" s="444" t="s">
        <v>2167</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2183</v>
      </c>
      <c r="B160" s="431" t="s">
        <v>2189</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2183</v>
      </c>
      <c r="B161" s="444" t="s">
        <v>2193</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2201</v>
      </c>
      <c r="B162" s="431" t="s">
        <v>2211</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2201</v>
      </c>
      <c r="B163" s="444" t="s">
        <v>2215</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1094</v>
      </c>
      <c r="B164" s="431" t="s">
        <v>543</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2232</v>
      </c>
      <c r="B165" s="444" t="s">
        <v>224</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2232</v>
      </c>
      <c r="B166" s="431" t="s">
        <v>2238</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2255</v>
      </c>
      <c r="B167" s="444" t="s">
        <v>2261</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2255</v>
      </c>
      <c r="B168" s="431" t="s">
        <v>2264</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2281</v>
      </c>
      <c r="B169" s="444" t="s">
        <v>2288</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2281</v>
      </c>
      <c r="B170" s="431" t="s">
        <v>2291</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1252</v>
      </c>
      <c r="B171" s="444" t="s">
        <v>2083</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1252</v>
      </c>
      <c r="B172" s="431" t="s">
        <v>1318</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2319</v>
      </c>
      <c r="B173" s="444" t="s">
        <v>2328</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2319</v>
      </c>
      <c r="B174" s="431" t="s">
        <v>1115</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1940</v>
      </c>
      <c r="B175" s="444" t="s">
        <v>2346</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1940</v>
      </c>
      <c r="B176" s="431" t="s">
        <v>2349</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2369</v>
      </c>
      <c r="B177" s="444" t="s">
        <v>2379</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2369</v>
      </c>
      <c r="B178" s="431" t="s">
        <v>2381</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2388</v>
      </c>
      <c r="B179" s="444" t="s">
        <v>1405</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1741</v>
      </c>
      <c r="B180" s="431" t="s">
        <v>2405</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1741</v>
      </c>
      <c r="B181" s="444" t="s">
        <v>224</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2424</v>
      </c>
      <c r="B182" s="431" t="s">
        <v>2430</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2424</v>
      </c>
      <c r="B183" s="444" t="s">
        <v>258</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2424</v>
      </c>
      <c r="B184" s="431" t="s">
        <v>4581</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208</v>
      </c>
      <c r="B185" s="444" t="s">
        <v>543</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208</v>
      </c>
      <c r="B186" s="431" t="s">
        <v>852</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2355</v>
      </c>
      <c r="B187" s="444" t="s">
        <v>192</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2355</v>
      </c>
      <c r="B188" s="431" t="s">
        <v>852</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2353</v>
      </c>
      <c r="B189" s="444" t="s">
        <v>1405</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2353</v>
      </c>
      <c r="B190" s="431" t="s">
        <v>1318</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1123</v>
      </c>
      <c r="B191" s="444" t="s">
        <v>2511</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1123</v>
      </c>
      <c r="B192" s="431" t="s">
        <v>1432</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1123</v>
      </c>
      <c r="B193" s="444" t="s">
        <v>4608</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949</v>
      </c>
      <c r="B194" s="431" t="s">
        <v>852</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949</v>
      </c>
      <c r="B195" s="444" t="s">
        <v>1062</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949</v>
      </c>
      <c r="B196" s="431" t="s">
        <v>4637</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2568</v>
      </c>
      <c r="B197" s="444" t="s">
        <v>2579</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2568</v>
      </c>
      <c r="B198" s="431" t="s">
        <v>2575</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2046</v>
      </c>
      <c r="B199" s="444" t="s">
        <v>403</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2603</v>
      </c>
      <c r="B200" s="431" t="s">
        <v>1405</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2308</v>
      </c>
      <c r="B201" s="444" t="s">
        <v>397</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2308</v>
      </c>
      <c r="B202" s="431" t="s">
        <v>4666</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1387</v>
      </c>
      <c r="B203" s="444" t="s">
        <v>1290</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1387</v>
      </c>
      <c r="B204" s="431" t="s">
        <v>2638</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1617</v>
      </c>
      <c r="B205" s="444" t="s">
        <v>2667</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1617</v>
      </c>
      <c r="B206" s="431" t="s">
        <v>2664</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2128</v>
      </c>
      <c r="B207" s="444" t="s">
        <v>1290</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2128</v>
      </c>
      <c r="B208" s="431" t="s">
        <v>224</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1363</v>
      </c>
      <c r="B209" s="444" t="s">
        <v>2703</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1363</v>
      </c>
      <c r="B210" s="431" t="s">
        <v>258</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2722</v>
      </c>
      <c r="B211" s="444" t="s">
        <v>2729</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2722</v>
      </c>
      <c r="B212" s="431" t="s">
        <v>2731</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2744</v>
      </c>
      <c r="B213" s="444" t="s">
        <v>2758</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2744</v>
      </c>
      <c r="B214" s="431" t="s">
        <v>2754</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2774</v>
      </c>
      <c r="B215" s="444" t="s">
        <v>2780</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2774</v>
      </c>
      <c r="B216" s="431" t="s">
        <v>608</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238</v>
      </c>
      <c r="B217" s="444" t="s">
        <v>3389</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238</v>
      </c>
      <c r="B218" s="431" t="s">
        <v>3392</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872</v>
      </c>
      <c r="B219" s="444" t="s">
        <v>1290</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872</v>
      </c>
      <c r="B220" s="431" t="s">
        <v>2799</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2816</v>
      </c>
      <c r="B221" s="444" t="s">
        <v>221</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2816</v>
      </c>
      <c r="B222" s="431" t="s">
        <v>1290</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1171</v>
      </c>
      <c r="B223" s="444" t="s">
        <v>1275</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1171</v>
      </c>
      <c r="B224" s="431" t="s">
        <v>2836</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777</v>
      </c>
      <c r="B225" s="444" t="s">
        <v>258</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777</v>
      </c>
      <c r="B226" s="431" t="s">
        <v>2857</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645</v>
      </c>
      <c r="B227" s="444" t="s">
        <v>2874</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645</v>
      </c>
      <c r="B228" s="431" t="s">
        <v>2878</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2894</v>
      </c>
      <c r="B229" s="444" t="s">
        <v>2899</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2894</v>
      </c>
      <c r="B230" s="431" t="s">
        <v>2901</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2942</v>
      </c>
      <c r="B231" s="444" t="s">
        <v>1380</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2942</v>
      </c>
      <c r="B232" s="431" t="s">
        <v>608</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2942</v>
      </c>
      <c r="B233" s="444" t="s">
        <v>4695</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2943</v>
      </c>
      <c r="B234" s="431" t="s">
        <v>1380</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2943</v>
      </c>
      <c r="B235" s="444" t="s">
        <v>2083</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2943</v>
      </c>
      <c r="B236" s="431" t="s">
        <v>4695</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2920</v>
      </c>
      <c r="B237" s="444" t="s">
        <v>1380</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2920</v>
      </c>
      <c r="B238" s="431" t="s">
        <v>1062</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2920</v>
      </c>
      <c r="B239" s="444" t="s">
        <v>4695</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2941</v>
      </c>
      <c r="B240" s="431" t="s">
        <v>1380</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2941</v>
      </c>
      <c r="B241" s="444" t="s">
        <v>543</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2941</v>
      </c>
      <c r="B242" s="431" t="s">
        <v>4695</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2944</v>
      </c>
      <c r="B243" s="444" t="s">
        <v>403</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2944</v>
      </c>
      <c r="B244" s="431" t="s">
        <v>2950</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2965</v>
      </c>
      <c r="B245" s="444" t="s">
        <v>224</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2965</v>
      </c>
      <c r="B246" s="431" t="s">
        <v>1118</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2984</v>
      </c>
      <c r="B247" s="444" t="s">
        <v>2990</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2984</v>
      </c>
      <c r="B248" s="431" t="s">
        <v>1482</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3008</v>
      </c>
      <c r="B249" s="444" t="s">
        <v>224</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3008</v>
      </c>
      <c r="B250" s="431" t="s">
        <v>2405</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2450</v>
      </c>
      <c r="B251" s="444" t="s">
        <v>2836</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2450</v>
      </c>
      <c r="B252" s="431" t="s">
        <v>608</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2450</v>
      </c>
      <c r="B253" s="444" t="s">
        <v>4724</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2996</v>
      </c>
      <c r="B254" s="431" t="s">
        <v>224</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2996</v>
      </c>
      <c r="B255" s="444" t="s">
        <v>3057</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3075</v>
      </c>
      <c r="B256" s="431" t="s">
        <v>3081</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3075</v>
      </c>
      <c r="B257" s="444" t="s">
        <v>3084</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924</v>
      </c>
      <c r="B258" s="431" t="s">
        <v>1029</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924</v>
      </c>
      <c r="B259" s="444" t="s">
        <v>3101</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1942</v>
      </c>
      <c r="B260" s="431" t="s">
        <v>1089</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1942</v>
      </c>
      <c r="B261" s="444" t="s">
        <v>3122</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3138</v>
      </c>
      <c r="B262" s="431" t="s">
        <v>3150</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3138</v>
      </c>
      <c r="B263" s="444" t="s">
        <v>3147</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1493</v>
      </c>
      <c r="B264" s="431" t="s">
        <v>1089</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1493</v>
      </c>
      <c r="B265" s="444" t="s">
        <v>608</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3181</v>
      </c>
      <c r="B266" s="431" t="s">
        <v>1380</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3181</v>
      </c>
      <c r="B267" s="444" t="s">
        <v>1062</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2244</v>
      </c>
      <c r="B268" s="431" t="s">
        <v>3197</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2244</v>
      </c>
      <c r="B269" s="444" t="s">
        <v>3201</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2690</v>
      </c>
      <c r="B270" s="431" t="s">
        <v>403</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3225</v>
      </c>
      <c r="B271" s="444" t="s">
        <v>608</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3225</v>
      </c>
      <c r="B272" s="431" t="s">
        <v>3234</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3240</v>
      </c>
      <c r="B273" s="444" t="s">
        <v>1029</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3240</v>
      </c>
      <c r="B274" s="431" t="s">
        <v>3246</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2410</v>
      </c>
      <c r="B275" s="444" t="s">
        <v>3262</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2410</v>
      </c>
      <c r="B276" s="431" t="s">
        <v>221</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1039</v>
      </c>
      <c r="B277" s="444" t="s">
        <v>3286</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1039</v>
      </c>
      <c r="B278" s="431" t="s">
        <v>1318</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3298</v>
      </c>
      <c r="B279" s="444" t="s">
        <v>3299</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3298</v>
      </c>
      <c r="B280" s="431" t="s">
        <v>1318</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3313</v>
      </c>
      <c r="B281" s="444" t="s">
        <v>1029</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3313</v>
      </c>
      <c r="B282" s="431" t="s">
        <v>3322</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3338</v>
      </c>
      <c r="B283" s="444" t="s">
        <v>3339</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3338</v>
      </c>
      <c r="B284" s="431" t="s">
        <v>224</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3374</v>
      </c>
      <c r="B285" s="444" t="s">
        <v>1089</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1069</v>
      </c>
      <c r="B286" s="431" t="s">
        <v>852</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1069</v>
      </c>
      <c r="B287" s="444" t="s">
        <v>3416</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1206</v>
      </c>
      <c r="B288" s="431" t="s">
        <v>3438</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1206</v>
      </c>
      <c r="B289" s="444" t="s">
        <v>3442</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3454</v>
      </c>
      <c r="B290" s="431" t="s">
        <v>3458</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3454</v>
      </c>
      <c r="B291" s="444" t="s">
        <v>3455</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3470</v>
      </c>
      <c r="B292" s="431" t="s">
        <v>4829</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3470</v>
      </c>
      <c r="B293" s="444" t="s">
        <v>2638</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2883</v>
      </c>
      <c r="B294" s="431" t="s">
        <v>3492</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2883</v>
      </c>
      <c r="B295" s="444" t="s">
        <v>224</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2737</v>
      </c>
      <c r="B296" s="431" t="s">
        <v>224</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2737</v>
      </c>
      <c r="B297" s="501" t="s">
        <v>3508</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3524</v>
      </c>
      <c r="B298" s="431" t="s">
        <v>3534</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3524</v>
      </c>
      <c r="B299" s="444" t="s">
        <v>3530</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3543</v>
      </c>
      <c r="B300" s="431" t="s">
        <v>1405</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3551</v>
      </c>
      <c r="B301" s="444" t="s">
        <v>3557</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3551</v>
      </c>
      <c r="B302" s="431" t="s">
        <v>3560</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3570</v>
      </c>
      <c r="B303" s="444" t="s">
        <v>3577</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3570</v>
      </c>
      <c r="B304" s="431" t="s">
        <v>1639</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3596</v>
      </c>
      <c r="B305" s="444" t="s">
        <v>3608</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3596</v>
      </c>
      <c r="B306" s="431" t="s">
        <v>3605</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700</v>
      </c>
      <c r="B307" s="444" t="s">
        <v>3620</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700</v>
      </c>
      <c r="B308" s="431" t="s">
        <v>224</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3638</v>
      </c>
      <c r="B309" s="444" t="s">
        <v>3646</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3638</v>
      </c>
      <c r="B310" s="431" t="s">
        <v>1318</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1539</v>
      </c>
      <c r="B311" s="444" t="s">
        <v>1318</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1539</v>
      </c>
      <c r="B312" s="431" t="s">
        <v>3656</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3672</v>
      </c>
      <c r="B313" s="444" t="s">
        <v>1318</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3672</v>
      </c>
      <c r="B314" s="431" t="s">
        <v>3677</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411</v>
      </c>
      <c r="B315" s="444" t="s">
        <v>608</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411</v>
      </c>
      <c r="B316" s="431" t="s">
        <v>1482</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411</v>
      </c>
      <c r="B317" s="444" t="s">
        <v>4754</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1280</v>
      </c>
      <c r="B318" s="431" t="s">
        <v>608</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1280</v>
      </c>
      <c r="B319" s="444" t="s">
        <v>2083</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2171</v>
      </c>
      <c r="B320" s="431" t="s">
        <v>1290</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2171</v>
      </c>
      <c r="B321" s="444" t="s">
        <v>1608</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3743</v>
      </c>
      <c r="B322" s="431" t="s">
        <v>1380</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3743</v>
      </c>
      <c r="B323" s="444" t="s">
        <v>3749</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3384</v>
      </c>
      <c r="B324" s="431" t="s">
        <v>3765</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3384</v>
      </c>
      <c r="B325" s="444" t="s">
        <v>2349</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330</v>
      </c>
      <c r="B326" s="431" t="s">
        <v>258</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330</v>
      </c>
      <c r="B327" s="444" t="s">
        <v>2638</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3799</v>
      </c>
      <c r="B328" s="431" t="s">
        <v>3530</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3799</v>
      </c>
      <c r="B329" s="444" t="s">
        <v>3805</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3814</v>
      </c>
      <c r="B330" s="431" t="s">
        <v>3820</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3814</v>
      </c>
      <c r="B331" s="444" t="s">
        <v>1089</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3836</v>
      </c>
      <c r="B332" s="431" t="s">
        <v>3840</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3836</v>
      </c>
      <c r="B333" s="444" t="s">
        <v>4830</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3090</v>
      </c>
      <c r="B334" s="431" t="s">
        <v>3856</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3090</v>
      </c>
      <c r="B335" s="444" t="s">
        <v>3859</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2538</v>
      </c>
      <c r="B336" s="431" t="s">
        <v>3871</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2538</v>
      </c>
      <c r="B337" s="444" t="s">
        <v>2095</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1254</v>
      </c>
      <c r="B338" s="431" t="s">
        <v>3889</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1254</v>
      </c>
      <c r="B339" s="444" t="s">
        <v>2349</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3906</v>
      </c>
      <c r="B340" s="431" t="s">
        <v>3915</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3906</v>
      </c>
      <c r="B341" s="444" t="s">
        <v>3918</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3924</v>
      </c>
      <c r="B342" s="431" t="s">
        <v>3929</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3924</v>
      </c>
      <c r="B343" s="444" t="s">
        <v>3925</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3939</v>
      </c>
      <c r="B344" s="431" t="s">
        <v>3943</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3939</v>
      </c>
      <c r="B345" s="444" t="s">
        <v>3944</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1348</v>
      </c>
      <c r="B346" s="431" t="s">
        <v>3966</v>
      </c>
      <c r="C346" s="451">
        <v>3644.0</v>
      </c>
      <c r="D346" s="452">
        <v>256.0</v>
      </c>
      <c r="E346" s="453">
        <v>566.0</v>
      </c>
      <c r="F346" s="454">
        <v>255.0</v>
      </c>
      <c r="G346" s="455">
        <v>364.0</v>
      </c>
      <c r="H346" s="456">
        <v>96.0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1348</v>
      </c>
      <c r="B347" s="444" t="s">
        <v>3969</v>
      </c>
      <c r="C347" s="445">
        <v>3334.0</v>
      </c>
      <c r="D347" s="446">
        <v>256.0</v>
      </c>
      <c r="E347" s="447">
        <v>566.0</v>
      </c>
      <c r="F347" s="448">
        <v>275.0</v>
      </c>
      <c r="G347" s="449">
        <v>341.0</v>
      </c>
      <c r="H347" s="450">
        <v>96.0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3976</v>
      </c>
      <c r="B348" s="431" t="s">
        <v>3981</v>
      </c>
      <c r="C348" s="451">
        <v>3760.0</v>
      </c>
      <c r="D348" s="452">
        <v>307.0</v>
      </c>
      <c r="E348" s="453">
        <v>493.0</v>
      </c>
      <c r="F348" s="454">
        <v>269.0</v>
      </c>
      <c r="G348" s="455">
        <v>351.0</v>
      </c>
      <c r="H348" s="456">
        <v>99.0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3976</v>
      </c>
      <c r="B349" s="444" t="s">
        <v>3985</v>
      </c>
      <c r="C349" s="445">
        <v>4237.0</v>
      </c>
      <c r="D349" s="446">
        <v>256.0</v>
      </c>
      <c r="E349" s="447">
        <v>520.0</v>
      </c>
      <c r="F349" s="448">
        <v>289.0</v>
      </c>
      <c r="G349" s="449">
        <v>374.0</v>
      </c>
      <c r="H349" s="450">
        <v>130.0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1150</v>
      </c>
      <c r="B350" s="431" t="s">
        <v>608</v>
      </c>
      <c r="C350" s="451">
        <v>3442.0</v>
      </c>
      <c r="D350" s="452">
        <v>533.0</v>
      </c>
      <c r="E350" s="453">
        <v>240.0</v>
      </c>
      <c r="F350" s="454">
        <v>230.0</v>
      </c>
      <c r="G350" s="455">
        <v>313.0</v>
      </c>
      <c r="H350" s="456">
        <v>261.0</v>
      </c>
      <c r="I350" s="438"/>
      <c r="J350" s="438"/>
      <c r="K350" s="438"/>
      <c r="L350" s="438"/>
      <c r="M350" s="457"/>
      <c r="N350" s="457"/>
      <c r="O350" s="457"/>
      <c r="P350" s="457"/>
      <c r="Q350" s="457"/>
      <c r="R350" s="457"/>
      <c r="S350" s="457"/>
      <c r="T350" s="457"/>
      <c r="U350" s="457"/>
      <c r="V350" s="457"/>
      <c r="W350" s="457"/>
      <c r="X350" s="440"/>
      <c r="Y350" s="440"/>
      <c r="Z350" s="440"/>
      <c r="AA350" s="440"/>
      <c r="AB350" s="440"/>
      <c r="AC350" s="440"/>
      <c r="AD350" s="441"/>
      <c r="AE350" s="441"/>
      <c r="AF350" s="477"/>
      <c r="AG350" s="441"/>
      <c r="AH350" s="477"/>
      <c r="AI350" s="477"/>
      <c r="AJ350" s="478"/>
      <c r="AK350" s="478"/>
      <c r="AL350" s="478"/>
    </row>
    <row r="351">
      <c r="A351" s="443" t="s">
        <v>1150</v>
      </c>
      <c r="B351" s="444" t="s">
        <v>2083</v>
      </c>
      <c r="C351" s="445">
        <v>3891.0</v>
      </c>
      <c r="D351" s="446">
        <v>533.0</v>
      </c>
      <c r="E351" s="447">
        <v>240.0</v>
      </c>
      <c r="F351" s="448">
        <v>250.0</v>
      </c>
      <c r="G351" s="449">
        <v>257.0</v>
      </c>
      <c r="H351" s="450">
        <v>336.0</v>
      </c>
      <c r="I351" s="438"/>
      <c r="J351" s="438"/>
      <c r="K351" s="438"/>
      <c r="L351" s="438"/>
      <c r="M351" s="457"/>
      <c r="N351" s="457"/>
      <c r="O351" s="457"/>
      <c r="P351" s="457"/>
      <c r="Q351" s="457"/>
      <c r="R351" s="457"/>
      <c r="S351" s="457"/>
      <c r="T351" s="457"/>
      <c r="U351" s="457"/>
      <c r="V351" s="457"/>
      <c r="W351" s="457"/>
      <c r="X351" s="440"/>
      <c r="Y351" s="440"/>
      <c r="Z351" s="440"/>
      <c r="AA351" s="440"/>
      <c r="AB351" s="440"/>
      <c r="AC351" s="440"/>
      <c r="AD351" s="441"/>
      <c r="AE351" s="441"/>
      <c r="AF351" s="477"/>
      <c r="AG351" s="441"/>
      <c r="AH351" s="477"/>
      <c r="AI351" s="477"/>
      <c r="AJ351" s="478"/>
      <c r="AK351" s="478"/>
      <c r="AL351" s="478"/>
    </row>
    <row r="352">
      <c r="A352" s="430" t="s">
        <v>4020</v>
      </c>
      <c r="B352" s="431" t="s">
        <v>4025</v>
      </c>
      <c r="C352" s="451">
        <v>4436.0</v>
      </c>
      <c r="D352" s="452">
        <v>569.0</v>
      </c>
      <c r="E352" s="453">
        <v>247.0</v>
      </c>
      <c r="F352" s="454">
        <v>329.0</v>
      </c>
      <c r="G352" s="455">
        <v>280.0</v>
      </c>
      <c r="H352" s="456">
        <v>157.0</v>
      </c>
      <c r="I352" s="438"/>
      <c r="J352" s="438"/>
      <c r="K352" s="438"/>
      <c r="L352" s="438"/>
      <c r="M352" s="439"/>
      <c r="N352" s="439"/>
      <c r="O352" s="439"/>
      <c r="P352" s="439"/>
      <c r="Q352" s="439"/>
      <c r="R352" s="439"/>
      <c r="S352" s="439"/>
      <c r="T352" s="439"/>
      <c r="U352" s="439"/>
      <c r="V352" s="439"/>
      <c r="W352" s="439"/>
      <c r="X352" s="440"/>
      <c r="Y352" s="440"/>
      <c r="Z352" s="440"/>
      <c r="AA352" s="440"/>
      <c r="AB352" s="440"/>
      <c r="AC352" s="440"/>
      <c r="AD352" s="441"/>
      <c r="AE352" s="441"/>
      <c r="AF352" s="441"/>
      <c r="AG352" s="441"/>
      <c r="AH352" s="441"/>
      <c r="AI352" s="441"/>
      <c r="AJ352" s="442"/>
      <c r="AK352" s="442"/>
      <c r="AL352" s="442"/>
    </row>
    <row r="353">
      <c r="A353" s="443" t="s">
        <v>4020</v>
      </c>
      <c r="B353" s="444" t="s">
        <v>4028</v>
      </c>
      <c r="C353" s="445">
        <v>4436.0</v>
      </c>
      <c r="D353" s="446">
        <v>601.0</v>
      </c>
      <c r="E353" s="447">
        <v>247.0</v>
      </c>
      <c r="F353" s="448">
        <v>305.0</v>
      </c>
      <c r="G353" s="449">
        <v>291.0</v>
      </c>
      <c r="H353" s="450">
        <v>157.0</v>
      </c>
      <c r="I353" s="438"/>
      <c r="J353" s="438"/>
      <c r="K353" s="438"/>
      <c r="L353" s="438"/>
      <c r="M353" s="439"/>
      <c r="N353" s="439"/>
      <c r="O353" s="439"/>
      <c r="P353" s="439"/>
      <c r="Q353" s="439"/>
      <c r="R353" s="439"/>
      <c r="S353" s="439"/>
      <c r="T353" s="439"/>
      <c r="U353" s="439"/>
      <c r="V353" s="439"/>
      <c r="W353" s="439"/>
      <c r="X353" s="440"/>
      <c r="Y353" s="440"/>
      <c r="Z353" s="440"/>
      <c r="AA353" s="440"/>
      <c r="AB353" s="440"/>
      <c r="AC353" s="440"/>
      <c r="AD353" s="441"/>
      <c r="AE353" s="441"/>
      <c r="AF353" s="441"/>
      <c r="AG353" s="441"/>
      <c r="AH353" s="441"/>
      <c r="AI353" s="441"/>
      <c r="AJ353" s="442"/>
      <c r="AK353" s="442"/>
      <c r="AL353" s="442"/>
    </row>
    <row r="354">
      <c r="A354" s="430" t="s">
        <v>1437</v>
      </c>
      <c r="B354" s="431" t="s">
        <v>942</v>
      </c>
      <c r="C354" s="432">
        <f t="shared" ref="C354:C357" si="270">(M354+N354*($I354-1)/10)*(1+X354/10000)*(1+(10+SWITCH($J354,0,0,1,1,2,2,3,3,4,4,5,5,6,7,7,9,8,11,9,13,10,15)+switch($L354,10,5,0))/100)+AD354+$L354*AJ354</f>
        <v>4996.09067</v>
      </c>
      <c r="D354" s="433">
        <f t="shared" ref="D354:D357" si="271">(O354+P354*($I354-1)/10)*(1+Y354/10000)*(1+(10+SWITCH($K354,0,0,1,1,2,2,3,3,4,4,5,5,6,7,7,9,8,11,9,13,10,15)+switch($L354,10,5,0))/100)+AE354</f>
        <v>450.157685</v>
      </c>
      <c r="E354" s="434">
        <f t="shared" ref="E354:E357" si="272">(Q354+R354*($I354-1)/10)*(1+Z354/10000)*(1+(10+SWITCH($K354,0,0,1,1,2,2,3,3,4,4,5,5,6,7,7,9,8,11,9,13,10,15)+switch($L354,10,5,0))/100)+AF354</f>
        <v>230.73336</v>
      </c>
      <c r="F354" s="435">
        <f t="shared" ref="F354:F357" si="273">(S354+T354*($I354-1)/10)*(1+AA354/10000)*(1+(10+SWITCH($J354,0,0,1,1,2,2,3,3,4,4,5,5,6,7,7,9,8,11,9,13,10,15)+switch($L354,10,5,0))/100)+AG354+$L354*AK354</f>
        <v>402.43892</v>
      </c>
      <c r="G354" s="436">
        <f t="shared" ref="G354:G357" si="274">(U354+V354*($I354-1)/10)*(1+AB354/10000)*(1+(10+SWITCH($J354,0,0,1,1,2,2,3,3,4,4,5,5,6,7,7,9,8,11,9,13,10,15)+switch($L354,10,5,0))/100)+AH354+$L354*AL354</f>
        <v>246.888136</v>
      </c>
      <c r="H354" s="437">
        <f t="shared" ref="H354:H357" si="275">W354*(1+AC354/10000)*(1+(10+SWITCH($K354,0,0,1,1,2,2,3,3,4,4,5,5,6,7,7,9,8,11,9,13,10,15)+switch($L354,10,5,0))/100)+AI354</f>
        <v>89.96</v>
      </c>
      <c r="I354" s="438">
        <v>70.0</v>
      </c>
      <c r="J354" s="438">
        <v>10.0</v>
      </c>
      <c r="K354" s="438">
        <v>10.0</v>
      </c>
      <c r="L354" s="438">
        <v>10.0</v>
      </c>
      <c r="M354" s="439">
        <v>779.0</v>
      </c>
      <c r="N354" s="439">
        <v>120.0</v>
      </c>
      <c r="O354" s="439">
        <v>95.0</v>
      </c>
      <c r="P354" s="439">
        <v>15.0</v>
      </c>
      <c r="Q354" s="439">
        <v>63.0</v>
      </c>
      <c r="R354" s="439">
        <v>10.0</v>
      </c>
      <c r="S354" s="439">
        <v>60.0</v>
      </c>
      <c r="T354" s="439">
        <v>10.0</v>
      </c>
      <c r="U354" s="439">
        <v>48.0</v>
      </c>
      <c r="V354" s="439">
        <v>8.0</v>
      </c>
      <c r="W354" s="439">
        <v>50.0</v>
      </c>
      <c r="X354" s="440">
        <v>7137.0</v>
      </c>
      <c r="Y354" s="440">
        <v>5817.0</v>
      </c>
      <c r="Z354" s="440">
        <v>3446.0</v>
      </c>
      <c r="AA354" s="440">
        <v>7796.0</v>
      </c>
      <c r="AB354" s="440">
        <v>5421.0</v>
      </c>
      <c r="AC354" s="440">
        <v>3840.0</v>
      </c>
      <c r="AD354" s="441">
        <v>266.0</v>
      </c>
      <c r="AE354" s="441">
        <v>42.0</v>
      </c>
      <c r="AF354" s="441">
        <v>0.0</v>
      </c>
      <c r="AG354" s="441">
        <v>54.0</v>
      </c>
      <c r="AH354" s="441">
        <v>10.0</v>
      </c>
      <c r="AI354" s="441">
        <v>0.0</v>
      </c>
      <c r="AJ354" s="442">
        <v>115.0</v>
      </c>
      <c r="AK354" s="442">
        <v>5.0</v>
      </c>
      <c r="AL354" s="442">
        <v>3.0</v>
      </c>
    </row>
    <row r="355">
      <c r="A355" s="443" t="s">
        <v>1437</v>
      </c>
      <c r="B355" s="444" t="s">
        <v>1639</v>
      </c>
      <c r="C355" s="459">
        <f t="shared" si="270"/>
        <v>5310.21188</v>
      </c>
      <c r="D355" s="460">
        <f t="shared" si="271"/>
        <v>423.632576</v>
      </c>
      <c r="E355" s="461">
        <f t="shared" si="272"/>
        <v>209.932398</v>
      </c>
      <c r="F355" s="462">
        <f t="shared" si="273"/>
        <v>411.69284</v>
      </c>
      <c r="G355" s="463">
        <f t="shared" si="274"/>
        <v>179.328735</v>
      </c>
      <c r="H355" s="464">
        <f t="shared" si="275"/>
        <v>77.3656</v>
      </c>
      <c r="I355" s="438">
        <v>70.0</v>
      </c>
      <c r="J355" s="438">
        <v>10.0</v>
      </c>
      <c r="K355" s="438">
        <v>10.0</v>
      </c>
      <c r="L355" s="438">
        <v>10.0</v>
      </c>
      <c r="M355" s="439">
        <v>851.0</v>
      </c>
      <c r="N355" s="439">
        <v>130.0</v>
      </c>
      <c r="O355" s="439">
        <v>89.0</v>
      </c>
      <c r="P355" s="439">
        <v>14.0</v>
      </c>
      <c r="Q355" s="439">
        <v>58.0</v>
      </c>
      <c r="R355" s="439">
        <v>9.0</v>
      </c>
      <c r="S355" s="439">
        <v>64.0</v>
      </c>
      <c r="T355" s="439">
        <v>10.0</v>
      </c>
      <c r="U355" s="439">
        <v>35.0</v>
      </c>
      <c r="V355" s="439">
        <v>5.0</v>
      </c>
      <c r="W355" s="439">
        <v>43.0</v>
      </c>
      <c r="X355" s="440">
        <v>7137.0</v>
      </c>
      <c r="Y355" s="440">
        <v>5817.0</v>
      </c>
      <c r="Z355" s="440">
        <v>3446.0</v>
      </c>
      <c r="AA355" s="440">
        <v>7796.0</v>
      </c>
      <c r="AB355" s="440">
        <v>5421.0</v>
      </c>
      <c r="AC355" s="440">
        <v>3840.0</v>
      </c>
      <c r="AD355" s="441">
        <v>266.0</v>
      </c>
      <c r="AE355" s="441">
        <v>42.0</v>
      </c>
      <c r="AF355" s="441">
        <v>0.0</v>
      </c>
      <c r="AG355" s="441">
        <v>54.0</v>
      </c>
      <c r="AH355" s="441">
        <v>10.0</v>
      </c>
      <c r="AI355" s="441">
        <v>0.0</v>
      </c>
      <c r="AJ355" s="442">
        <v>115.0</v>
      </c>
      <c r="AK355" s="442">
        <v>5.0</v>
      </c>
      <c r="AL355" s="442">
        <v>3.0</v>
      </c>
    </row>
    <row r="356">
      <c r="A356" s="430" t="s">
        <v>729</v>
      </c>
      <c r="B356" s="431" t="s">
        <v>543</v>
      </c>
      <c r="C356" s="432">
        <f t="shared" si="270"/>
        <v>3939.03759</v>
      </c>
      <c r="D356" s="433">
        <f t="shared" si="271"/>
        <v>556.339862</v>
      </c>
      <c r="E356" s="434">
        <f t="shared" si="272"/>
        <v>246.950821</v>
      </c>
      <c r="F356" s="435">
        <f t="shared" si="273"/>
        <v>262.481922</v>
      </c>
      <c r="G356" s="436">
        <f t="shared" si="274"/>
        <v>315.128874</v>
      </c>
      <c r="H356" s="437">
        <f t="shared" si="275"/>
        <v>182.6605</v>
      </c>
      <c r="I356" s="438">
        <v>70.0</v>
      </c>
      <c r="J356" s="438">
        <v>10.0</v>
      </c>
      <c r="K356" s="438">
        <v>10.0</v>
      </c>
      <c r="L356" s="438">
        <v>10.0</v>
      </c>
      <c r="M356" s="439">
        <v>649.0</v>
      </c>
      <c r="N356" s="439">
        <v>100.0</v>
      </c>
      <c r="O356" s="439">
        <v>106.0</v>
      </c>
      <c r="P356" s="439">
        <v>17.0</v>
      </c>
      <c r="Q356" s="439">
        <v>58.0</v>
      </c>
      <c r="R356" s="439">
        <v>9.0</v>
      </c>
      <c r="S356" s="439">
        <v>53.0</v>
      </c>
      <c r="T356" s="439">
        <v>8.0</v>
      </c>
      <c r="U356" s="439">
        <v>57.0</v>
      </c>
      <c r="V356" s="439">
        <v>9.0</v>
      </c>
      <c r="W356" s="439">
        <v>75.0</v>
      </c>
      <c r="X356" s="440">
        <v>7137.0</v>
      </c>
      <c r="Y356" s="440">
        <v>6478.0</v>
      </c>
      <c r="Z356" s="440">
        <v>5817.0</v>
      </c>
      <c r="AA356" s="440">
        <v>5817.0</v>
      </c>
      <c r="AB356" s="440">
        <v>6478.0</v>
      </c>
      <c r="AC356" s="440">
        <v>6478.0</v>
      </c>
      <c r="AD356" s="441">
        <v>356.0</v>
      </c>
      <c r="AE356" s="441">
        <v>78.0</v>
      </c>
      <c r="AF356" s="441">
        <v>0.0</v>
      </c>
      <c r="AG356" s="441">
        <v>0.0</v>
      </c>
      <c r="AH356" s="441">
        <v>10.0</v>
      </c>
      <c r="AI356" s="441">
        <v>22.0</v>
      </c>
      <c r="AJ356" s="442">
        <v>60.0</v>
      </c>
      <c r="AK356" s="442">
        <v>4.0</v>
      </c>
      <c r="AL356" s="442">
        <v>5.0</v>
      </c>
    </row>
    <row r="357">
      <c r="A357" s="443" t="s">
        <v>729</v>
      </c>
      <c r="B357" s="444" t="s">
        <v>608</v>
      </c>
      <c r="C357" s="459">
        <f t="shared" si="270"/>
        <v>3490.133875</v>
      </c>
      <c r="D357" s="460">
        <f t="shared" si="271"/>
        <v>503.21479</v>
      </c>
      <c r="E357" s="461">
        <f t="shared" si="272"/>
        <v>271.41972</v>
      </c>
      <c r="F357" s="462">
        <f t="shared" si="273"/>
        <v>233.900603</v>
      </c>
      <c r="G357" s="463">
        <f t="shared" si="274"/>
        <v>315.128874</v>
      </c>
      <c r="H357" s="464">
        <f t="shared" si="275"/>
        <v>208.36618</v>
      </c>
      <c r="I357" s="438">
        <v>70.0</v>
      </c>
      <c r="J357" s="438">
        <v>10.0</v>
      </c>
      <c r="K357" s="438">
        <v>10.0</v>
      </c>
      <c r="L357" s="438">
        <v>10.0</v>
      </c>
      <c r="M357" s="439">
        <v>551.0</v>
      </c>
      <c r="N357" s="439">
        <v>85.0</v>
      </c>
      <c r="O357" s="439">
        <v>95.0</v>
      </c>
      <c r="P357" s="439">
        <v>15.0</v>
      </c>
      <c r="Q357" s="439">
        <v>63.0</v>
      </c>
      <c r="R357" s="439">
        <v>10.0</v>
      </c>
      <c r="S357" s="439">
        <v>46.0</v>
      </c>
      <c r="T357" s="439">
        <v>7.0</v>
      </c>
      <c r="U357" s="439">
        <v>57.0</v>
      </c>
      <c r="V357" s="439">
        <v>9.0</v>
      </c>
      <c r="W357" s="439">
        <v>87.0</v>
      </c>
      <c r="X357" s="440">
        <v>7137.0</v>
      </c>
      <c r="Y357" s="440">
        <v>6478.0</v>
      </c>
      <c r="Z357" s="440">
        <v>5817.0</v>
      </c>
      <c r="AA357" s="440">
        <v>5817.0</v>
      </c>
      <c r="AB357" s="440">
        <v>6478.0</v>
      </c>
      <c r="AC357" s="440">
        <v>6478.0</v>
      </c>
      <c r="AD357" s="441">
        <v>356.0</v>
      </c>
      <c r="AE357" s="441">
        <v>78.0</v>
      </c>
      <c r="AF357" s="441">
        <v>0.0</v>
      </c>
      <c r="AG357" s="441">
        <v>0.0</v>
      </c>
      <c r="AH357" s="441">
        <v>10.0</v>
      </c>
      <c r="AI357" s="441">
        <v>22.0</v>
      </c>
      <c r="AJ357" s="442">
        <v>60.0</v>
      </c>
      <c r="AK357" s="442">
        <v>4.0</v>
      </c>
      <c r="AL357" s="442">
        <v>5.0</v>
      </c>
    </row>
    <row r="358">
      <c r="A358" s="430" t="s">
        <v>4076</v>
      </c>
      <c r="B358" s="431" t="s">
        <v>4084</v>
      </c>
      <c r="C358" s="451">
        <v>4348.0</v>
      </c>
      <c r="D358" s="452">
        <v>589.0</v>
      </c>
      <c r="E358" s="453">
        <v>216.0</v>
      </c>
      <c r="F358" s="454">
        <v>291.0</v>
      </c>
      <c r="G358" s="455">
        <v>315.0</v>
      </c>
      <c r="H358" s="456">
        <v>179.0</v>
      </c>
      <c r="I358" s="438"/>
      <c r="J358" s="438"/>
      <c r="K358" s="438"/>
      <c r="L358" s="438"/>
      <c r="M358" s="439"/>
      <c r="N358" s="439"/>
      <c r="O358" s="439"/>
      <c r="P358" s="439"/>
      <c r="Q358" s="439"/>
      <c r="R358" s="439"/>
      <c r="S358" s="439"/>
      <c r="T358" s="439"/>
      <c r="U358" s="439"/>
      <c r="V358" s="439"/>
      <c r="W358" s="439"/>
      <c r="X358" s="440"/>
      <c r="Y358" s="440"/>
      <c r="Z358" s="440"/>
      <c r="AA358" s="440"/>
      <c r="AB358" s="440"/>
      <c r="AC358" s="440"/>
      <c r="AD358" s="441"/>
      <c r="AE358" s="441"/>
      <c r="AF358" s="441"/>
      <c r="AG358" s="441"/>
      <c r="AH358" s="441"/>
      <c r="AI358" s="441"/>
      <c r="AJ358" s="442"/>
      <c r="AK358" s="442"/>
      <c r="AL358" s="442"/>
    </row>
    <row r="359">
      <c r="A359" s="443" t="s">
        <v>4076</v>
      </c>
      <c r="B359" s="444" t="s">
        <v>4081</v>
      </c>
      <c r="C359" s="445">
        <v>4034.0</v>
      </c>
      <c r="D359" s="446">
        <v>589.0</v>
      </c>
      <c r="E359" s="447">
        <v>216.0</v>
      </c>
      <c r="F359" s="448">
        <v>267.0</v>
      </c>
      <c r="G359" s="449">
        <v>315.0</v>
      </c>
      <c r="H359" s="450">
        <v>179.0</v>
      </c>
      <c r="I359" s="438"/>
      <c r="J359" s="438"/>
      <c r="K359" s="438"/>
      <c r="L359" s="438"/>
      <c r="M359" s="439"/>
      <c r="N359" s="439"/>
      <c r="O359" s="439"/>
      <c r="P359" s="439"/>
      <c r="Q359" s="439"/>
      <c r="R359" s="439"/>
      <c r="S359" s="439"/>
      <c r="T359" s="439"/>
      <c r="U359" s="439"/>
      <c r="V359" s="439"/>
      <c r="W359" s="439"/>
      <c r="X359" s="440"/>
      <c r="Y359" s="440"/>
      <c r="Z359" s="440"/>
      <c r="AA359" s="440"/>
      <c r="AB359" s="440"/>
      <c r="AC359" s="440"/>
      <c r="AD359" s="441"/>
      <c r="AE359" s="441"/>
      <c r="AF359" s="441"/>
      <c r="AG359" s="441"/>
      <c r="AH359" s="441"/>
      <c r="AI359" s="441"/>
      <c r="AJ359" s="442"/>
      <c r="AK359" s="442"/>
      <c r="AL359" s="442"/>
    </row>
    <row r="360">
      <c r="A360" s="430" t="s">
        <v>1037</v>
      </c>
      <c r="B360" s="431" t="s">
        <v>738</v>
      </c>
      <c r="C360" s="432">
        <f t="shared" ref="C360:C361" si="276">(M360+N360*($I360-1)/10)*(1+X360/10000)*(1+(10+SWITCH($J360,0,0,1,1,2,2,3,3,4,4,5,5,6,7,7,9,8,11,9,13,10,15)+switch($L360,10,5,0))/100)+AD360+$L360*AJ360</f>
        <v>4154.55289</v>
      </c>
      <c r="D360" s="433">
        <f t="shared" ref="D360:D361" si="277">(O360+P360*($I360-1)/10)*(1+Y360/10000)*(1+(10+SWITCH($K360,0,0,1,1,2,2,3,3,4,4,5,5,6,7,7,9,8,11,9,13,10,15)+switch($L360,10,5,0))/100)+AE360</f>
        <v>613.860306</v>
      </c>
      <c r="E360" s="434">
        <f t="shared" ref="E360:E361" si="278">(Q360+R360*($I360-1)/10)*(1+Z360/10000)*(1+(10+SWITCH($K360,0,0,1,1,2,2,3,3,4,4,5,5,6,7,7,9,8,11,9,13,10,15)+switch($L360,10,5,0))/100)+AF360</f>
        <v>259.33193</v>
      </c>
      <c r="F360" s="435">
        <f t="shared" ref="F360:F361" si="279">(S360+T360*($I360-1)/10)*(1+AA360/10000)*(1+(10+SWITCH($J360,0,0,1,1,2,2,3,3,4,4,5,5,6,7,7,9,8,11,9,13,10,15)+switch($L360,10,5,0))/100)+AG360+$L360*AK360</f>
        <v>310.335618</v>
      </c>
      <c r="G360" s="436">
        <f t="shared" ref="G360:G361" si="280">(U360+V360*($I360-1)/10)*(1+AB360/10000)*(1+(10+SWITCH($J360,0,0,1,1,2,2,3,3,4,4,5,5,6,7,7,9,8,11,9,13,10,15)+switch($L360,10,5,0))/100)+AH360+$L360*AL360</f>
        <v>252.003802</v>
      </c>
      <c r="H360" s="437">
        <f t="shared" ref="H360:H361" si="281">W360*(1+AC360/10000)*(1+(10+SWITCH($K360,0,0,1,1,2,2,3,3,4,4,5,5,6,7,7,9,8,11,9,13,10,15)+switch($L360,10,5,0))/100)+AI360</f>
        <v>149.6731</v>
      </c>
      <c r="I360" s="438">
        <v>70.0</v>
      </c>
      <c r="J360" s="438">
        <v>10.0</v>
      </c>
      <c r="K360" s="438">
        <v>10.0</v>
      </c>
      <c r="L360" s="438">
        <v>10.0</v>
      </c>
      <c r="M360" s="512">
        <v>649.0</v>
      </c>
      <c r="N360" s="513">
        <v>100.0</v>
      </c>
      <c r="O360" s="513">
        <v>106.0</v>
      </c>
      <c r="P360" s="513">
        <v>17.0</v>
      </c>
      <c r="Q360" s="513">
        <v>58.0</v>
      </c>
      <c r="R360" s="513">
        <v>9.0</v>
      </c>
      <c r="S360" s="513">
        <v>53.0</v>
      </c>
      <c r="T360" s="513">
        <v>8.0</v>
      </c>
      <c r="U360" s="513">
        <v>46.0</v>
      </c>
      <c r="V360" s="513">
        <v>7.0</v>
      </c>
      <c r="W360" s="513">
        <v>67.0</v>
      </c>
      <c r="X360" s="514">
        <v>7927.0</v>
      </c>
      <c r="Y360" s="514">
        <v>9114.0</v>
      </c>
      <c r="Z360" s="514">
        <v>6610.0</v>
      </c>
      <c r="AA360" s="514">
        <v>6873.0</v>
      </c>
      <c r="AB360" s="514">
        <v>6478.0</v>
      </c>
      <c r="AC360" s="514">
        <v>6610.0</v>
      </c>
      <c r="AD360" s="515">
        <v>334.0</v>
      </c>
      <c r="AE360" s="515">
        <v>59.0</v>
      </c>
      <c r="AF360" s="516"/>
      <c r="AG360" s="515">
        <v>33.0</v>
      </c>
      <c r="AH360" s="515">
        <v>10.0</v>
      </c>
      <c r="AI360" s="515">
        <v>5.0</v>
      </c>
      <c r="AJ360" s="517">
        <v>70.0</v>
      </c>
      <c r="AK360" s="517">
        <v>4.0</v>
      </c>
      <c r="AL360" s="517">
        <v>4.0</v>
      </c>
    </row>
    <row r="361">
      <c r="A361" s="443" t="s">
        <v>1037</v>
      </c>
      <c r="B361" s="444" t="s">
        <v>397</v>
      </c>
      <c r="C361" s="459">
        <f t="shared" si="276"/>
        <v>4471.50225</v>
      </c>
      <c r="D361" s="460">
        <f t="shared" si="277"/>
        <v>581.806128</v>
      </c>
      <c r="E361" s="461">
        <f t="shared" si="278"/>
        <v>285.0276</v>
      </c>
      <c r="F361" s="462">
        <f t="shared" si="279"/>
        <v>334.244659</v>
      </c>
      <c r="G361" s="463">
        <f t="shared" si="280"/>
        <v>271.068848</v>
      </c>
      <c r="H361" s="464">
        <f t="shared" si="281"/>
        <v>149.6731</v>
      </c>
      <c r="I361" s="438">
        <v>70.0</v>
      </c>
      <c r="J361" s="438">
        <v>10.0</v>
      </c>
      <c r="K361" s="438">
        <v>10.0</v>
      </c>
      <c r="L361" s="438">
        <v>10.0</v>
      </c>
      <c r="M361" s="518">
        <v>716.0</v>
      </c>
      <c r="N361" s="519">
        <v>110.0</v>
      </c>
      <c r="O361" s="519">
        <v>100.0</v>
      </c>
      <c r="P361" s="519">
        <v>16.0</v>
      </c>
      <c r="Q361" s="519">
        <v>63.0</v>
      </c>
      <c r="R361" s="519">
        <v>10.0</v>
      </c>
      <c r="S361" s="519">
        <v>57.0</v>
      </c>
      <c r="T361" s="519">
        <v>9.0</v>
      </c>
      <c r="U361" s="519">
        <v>48.0</v>
      </c>
      <c r="V361" s="519">
        <v>8.0</v>
      </c>
      <c r="W361" s="519">
        <v>67.0</v>
      </c>
      <c r="X361" s="520">
        <v>7927.0</v>
      </c>
      <c r="Y361" s="520">
        <v>9114.0</v>
      </c>
      <c r="Z361" s="520">
        <v>6610.0</v>
      </c>
      <c r="AA361" s="520">
        <v>6873.0</v>
      </c>
      <c r="AB361" s="520">
        <v>6478.0</v>
      </c>
      <c r="AC361" s="520">
        <v>6610.0</v>
      </c>
      <c r="AD361" s="521">
        <v>334.0</v>
      </c>
      <c r="AE361" s="521">
        <v>59.0</v>
      </c>
      <c r="AF361" s="522"/>
      <c r="AG361" s="521">
        <v>33.0</v>
      </c>
      <c r="AH361" s="521">
        <v>10.0</v>
      </c>
      <c r="AI361" s="521">
        <v>5.0</v>
      </c>
      <c r="AJ361" s="523">
        <v>70.0</v>
      </c>
      <c r="AK361" s="523">
        <v>4.0</v>
      </c>
      <c r="AL361" s="523">
        <v>4.0</v>
      </c>
    </row>
    <row r="362">
      <c r="A362" s="430" t="s">
        <v>4118</v>
      </c>
      <c r="B362" s="431" t="s">
        <v>1029</v>
      </c>
      <c r="C362" s="451">
        <v>4749.0</v>
      </c>
      <c r="D362" s="452">
        <v>557.0</v>
      </c>
      <c r="E362" s="453">
        <v>235.0</v>
      </c>
      <c r="F362" s="454">
        <v>337.0</v>
      </c>
      <c r="G362" s="455">
        <v>240.0</v>
      </c>
      <c r="H362" s="456">
        <v>171.0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4118</v>
      </c>
      <c r="B363" s="444" t="s">
        <v>543</v>
      </c>
      <c r="C363" s="445">
        <v>4120.0</v>
      </c>
      <c r="D363" s="446">
        <v>587.0</v>
      </c>
      <c r="E363" s="447">
        <v>235.0</v>
      </c>
      <c r="F363" s="448">
        <v>313.0</v>
      </c>
      <c r="G363" s="449">
        <v>329.0</v>
      </c>
      <c r="H363" s="450">
        <v>171.0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4138</v>
      </c>
      <c r="B364" s="431" t="s">
        <v>1380</v>
      </c>
      <c r="C364" s="451">
        <v>4273.0</v>
      </c>
      <c r="D364" s="452">
        <v>564.0</v>
      </c>
      <c r="E364" s="453">
        <v>258.0</v>
      </c>
      <c r="F364" s="454">
        <v>351.0</v>
      </c>
      <c r="G364" s="455">
        <v>283.0</v>
      </c>
      <c r="H364" s="456">
        <v>154.0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4138</v>
      </c>
      <c r="B365" s="444" t="s">
        <v>4144</v>
      </c>
      <c r="C365" s="445">
        <v>4576.0</v>
      </c>
      <c r="D365" s="446">
        <v>564.0</v>
      </c>
      <c r="E365" s="447">
        <v>258.0</v>
      </c>
      <c r="F365" s="448">
        <v>351.0</v>
      </c>
      <c r="G365" s="449">
        <v>283.0</v>
      </c>
      <c r="H365" s="450">
        <v>116.0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4153</v>
      </c>
      <c r="B366" s="431" t="s">
        <v>4158</v>
      </c>
      <c r="C366" s="451">
        <v>4411.0</v>
      </c>
      <c r="D366" s="452">
        <v>614.0</v>
      </c>
      <c r="E366" s="453">
        <v>235.0</v>
      </c>
      <c r="F366" s="454">
        <v>337.0</v>
      </c>
      <c r="G366" s="455">
        <v>305.0</v>
      </c>
      <c r="H366" s="456">
        <v>162.0</v>
      </c>
      <c r="I366" s="438"/>
      <c r="J366" s="438"/>
      <c r="K366" s="438"/>
      <c r="L366" s="438"/>
      <c r="M366" s="524"/>
      <c r="N366" s="524"/>
      <c r="O366" s="524"/>
      <c r="P366" s="524"/>
      <c r="Q366" s="524"/>
      <c r="R366" s="524"/>
      <c r="S366" s="524"/>
      <c r="T366" s="524"/>
      <c r="U366" s="524"/>
      <c r="V366" s="524"/>
      <c r="W366" s="524"/>
      <c r="X366" s="525"/>
      <c r="Y366" s="525"/>
      <c r="Z366" s="525"/>
      <c r="AA366" s="525"/>
      <c r="AB366" s="525"/>
      <c r="AC366" s="525"/>
      <c r="AD366" s="526"/>
      <c r="AE366" s="526"/>
      <c r="AF366" s="491"/>
      <c r="AG366" s="526"/>
      <c r="AH366" s="526"/>
      <c r="AI366" s="526"/>
      <c r="AJ366" s="490"/>
      <c r="AK366" s="490"/>
      <c r="AL366" s="490"/>
    </row>
    <row r="367">
      <c r="A367" s="443" t="s">
        <v>4153</v>
      </c>
      <c r="B367" s="444" t="s">
        <v>4161</v>
      </c>
      <c r="C367" s="445">
        <v>5059.0</v>
      </c>
      <c r="D367" s="446">
        <v>614.0</v>
      </c>
      <c r="E367" s="447">
        <v>235.0</v>
      </c>
      <c r="F367" s="448">
        <v>388.0</v>
      </c>
      <c r="G367" s="449">
        <v>252.0</v>
      </c>
      <c r="H367" s="450">
        <v>162.0</v>
      </c>
      <c r="I367" s="438"/>
      <c r="J367" s="438"/>
      <c r="K367" s="438"/>
      <c r="L367" s="438"/>
      <c r="M367" s="524"/>
      <c r="N367" s="524"/>
      <c r="O367" s="524"/>
      <c r="P367" s="524"/>
      <c r="Q367" s="524"/>
      <c r="R367" s="524"/>
      <c r="S367" s="524"/>
      <c r="T367" s="524"/>
      <c r="U367" s="524"/>
      <c r="V367" s="524"/>
      <c r="W367" s="524"/>
      <c r="X367" s="525"/>
      <c r="Y367" s="525"/>
      <c r="Z367" s="525"/>
      <c r="AA367" s="525"/>
      <c r="AB367" s="525"/>
      <c r="AC367" s="525"/>
      <c r="AD367" s="526"/>
      <c r="AE367" s="526"/>
      <c r="AF367" s="491"/>
      <c r="AG367" s="526"/>
      <c r="AH367" s="526"/>
      <c r="AI367" s="526"/>
      <c r="AJ367" s="490"/>
      <c r="AK367" s="490"/>
      <c r="AL367" s="490"/>
    </row>
    <row r="368">
      <c r="A368" s="430" t="s">
        <v>747</v>
      </c>
      <c r="B368" s="431" t="s">
        <v>4180</v>
      </c>
      <c r="C368" s="451">
        <v>4269.0</v>
      </c>
      <c r="D368" s="452">
        <v>552.0</v>
      </c>
      <c r="E368" s="453">
        <v>244.0</v>
      </c>
      <c r="F368" s="454">
        <v>303.0</v>
      </c>
      <c r="G368" s="455">
        <v>260.0</v>
      </c>
      <c r="H368" s="456">
        <v>301.0</v>
      </c>
      <c r="I368" s="438"/>
      <c r="J368" s="438"/>
      <c r="K368" s="438"/>
      <c r="L368" s="438"/>
      <c r="M368" s="439"/>
      <c r="N368" s="439"/>
      <c r="O368" s="439"/>
      <c r="P368" s="439"/>
      <c r="Q368" s="439"/>
      <c r="R368" s="439"/>
      <c r="S368" s="439"/>
      <c r="T368" s="439"/>
      <c r="U368" s="439"/>
      <c r="V368" s="439"/>
      <c r="W368" s="439"/>
      <c r="X368" s="440"/>
      <c r="Y368" s="440"/>
      <c r="Z368" s="440"/>
      <c r="AA368" s="440"/>
      <c r="AB368" s="440"/>
      <c r="AC368" s="440"/>
      <c r="AD368" s="441"/>
      <c r="AE368" s="441"/>
      <c r="AF368" s="441"/>
      <c r="AG368" s="441"/>
      <c r="AH368" s="441"/>
      <c r="AI368" s="441"/>
      <c r="AJ368" s="442"/>
      <c r="AK368" s="442"/>
      <c r="AL368" s="442"/>
    </row>
    <row r="369">
      <c r="A369" s="443" t="s">
        <v>747</v>
      </c>
      <c r="B369" s="444" t="s">
        <v>1380</v>
      </c>
      <c r="C369" s="445">
        <v>4572.0</v>
      </c>
      <c r="D369" s="446">
        <v>583.0</v>
      </c>
      <c r="E369" s="447">
        <v>244.0</v>
      </c>
      <c r="F369" s="448">
        <v>339.0</v>
      </c>
      <c r="G369" s="449">
        <v>280.0</v>
      </c>
      <c r="H369" s="450">
        <v>181.0</v>
      </c>
      <c r="I369" s="438"/>
      <c r="J369" s="438"/>
      <c r="K369" s="438"/>
      <c r="L369" s="438"/>
      <c r="M369" s="439"/>
      <c r="N369" s="439"/>
      <c r="O369" s="439"/>
      <c r="P369" s="439"/>
      <c r="Q369" s="439"/>
      <c r="R369" s="439"/>
      <c r="S369" s="439"/>
      <c r="T369" s="439"/>
      <c r="U369" s="439"/>
      <c r="V369" s="439"/>
      <c r="W369" s="439"/>
      <c r="X369" s="440"/>
      <c r="Y369" s="440"/>
      <c r="Z369" s="440"/>
      <c r="AA369" s="440"/>
      <c r="AB369" s="440"/>
      <c r="AC369" s="440"/>
      <c r="AD369" s="441"/>
      <c r="AE369" s="441"/>
      <c r="AF369" s="441"/>
      <c r="AG369" s="441"/>
      <c r="AH369" s="441"/>
      <c r="AI369" s="441"/>
      <c r="AJ369" s="442"/>
      <c r="AK369" s="442"/>
      <c r="AL369" s="442"/>
    </row>
    <row r="370">
      <c r="A370" s="430" t="s">
        <v>1893</v>
      </c>
      <c r="B370" s="431" t="s">
        <v>4196</v>
      </c>
      <c r="C370" s="451">
        <v>4311.0</v>
      </c>
      <c r="D370" s="452">
        <v>572.0</v>
      </c>
      <c r="E370" s="453">
        <v>233.0</v>
      </c>
      <c r="F370" s="454">
        <v>288.0</v>
      </c>
      <c r="G370" s="455">
        <v>241.0</v>
      </c>
      <c r="H370" s="456">
        <v>122.0</v>
      </c>
      <c r="I370" s="438"/>
      <c r="J370" s="438"/>
      <c r="K370" s="438"/>
      <c r="L370" s="438"/>
      <c r="M370" s="524"/>
      <c r="N370" s="524"/>
      <c r="O370" s="524"/>
      <c r="P370" s="524"/>
      <c r="Q370" s="524"/>
      <c r="R370" s="524"/>
      <c r="S370" s="524"/>
      <c r="T370" s="524"/>
      <c r="U370" s="524"/>
      <c r="V370" s="524"/>
      <c r="W370" s="524"/>
      <c r="X370" s="525"/>
      <c r="Y370" s="525"/>
      <c r="Z370" s="525"/>
      <c r="AA370" s="525"/>
      <c r="AB370" s="525"/>
      <c r="AC370" s="525"/>
      <c r="AD370" s="526"/>
      <c r="AE370" s="526"/>
      <c r="AF370" s="491"/>
      <c r="AG370" s="526"/>
      <c r="AH370" s="526"/>
      <c r="AI370" s="526"/>
      <c r="AJ370" s="490"/>
      <c r="AK370" s="490"/>
      <c r="AL370" s="490"/>
    </row>
    <row r="371">
      <c r="A371" s="443" t="s">
        <v>1893</v>
      </c>
      <c r="B371" s="444" t="s">
        <v>852</v>
      </c>
      <c r="C371" s="445">
        <v>4632.0</v>
      </c>
      <c r="D371" s="446">
        <v>541.0</v>
      </c>
      <c r="E371" s="447">
        <v>233.0</v>
      </c>
      <c r="F371" s="448">
        <v>300.0</v>
      </c>
      <c r="G371" s="449">
        <v>270.0</v>
      </c>
      <c r="H371" s="450">
        <v>122.0</v>
      </c>
      <c r="I371" s="438"/>
      <c r="J371" s="438"/>
      <c r="K371" s="438"/>
      <c r="L371" s="438"/>
      <c r="M371" s="524"/>
      <c r="N371" s="524"/>
      <c r="O371" s="524"/>
      <c r="P371" s="524"/>
      <c r="Q371" s="524"/>
      <c r="R371" s="524"/>
      <c r="S371" s="524"/>
      <c r="T371" s="524"/>
      <c r="U371" s="524"/>
      <c r="V371" s="524"/>
      <c r="W371" s="524"/>
      <c r="X371" s="525"/>
      <c r="Y371" s="525"/>
      <c r="Z371" s="525"/>
      <c r="AA371" s="525"/>
      <c r="AB371" s="525"/>
      <c r="AC371" s="525"/>
      <c r="AD371" s="526"/>
      <c r="AE371" s="526"/>
      <c r="AF371" s="491"/>
      <c r="AG371" s="526"/>
      <c r="AH371" s="526"/>
      <c r="AI371" s="526"/>
      <c r="AJ371" s="490"/>
      <c r="AK371" s="490"/>
      <c r="AL371" s="490"/>
    </row>
    <row r="372">
      <c r="A372" s="430" t="s">
        <v>3581</v>
      </c>
      <c r="B372" s="431" t="s">
        <v>2638</v>
      </c>
      <c r="C372" s="432">
        <f t="shared" ref="C372:C381" si="282">(M372+N372*($I372-1)/10)*(1+X372/10000)*(1+(10+SWITCH($J372,0,0,1,1,2,2,3,3,4,4,5,5,6,7,7,9,8,11,9,13,10,15)+switch($L372,10,5,0))/100)+AD372+$L372*AJ372</f>
        <v>2713.1485</v>
      </c>
      <c r="D372" s="433">
        <f t="shared" ref="D372:D381" si="283">(O372+P372*($I372-1)/10)*(1+Y372/10000)*(1+(10+SWITCH($K372,0,0,1,1,2,2,3,3,4,4,5,5,6,7,7,9,8,11,9,13,10,15)+switch($L372,10,5,0))/100)+AE372</f>
        <v>311.746728</v>
      </c>
      <c r="E372" s="434">
        <f t="shared" ref="E372:E381" si="284">(Q372+R372*($I372-1)/10)*(1+Z372/10000)*(1+(10+SWITCH($K372,0,0,1,1,2,2,3,3,4,4,5,5,6,7,7,9,8,11,9,13,10,15)+switch($L372,10,5,0))/100)+AF372</f>
        <v>504.058318</v>
      </c>
      <c r="F372" s="435">
        <f t="shared" ref="F372:F381" si="285">(S372+T372*($I372-1)/10)*(1+AA372/10000)*(1+(10+SWITCH($J372,0,0,1,1,2,2,3,3,4,4,5,5,6,7,7,9,8,11,9,13,10,15)+switch($L372,10,5,0))/100)+AG372+$L372*AK372</f>
        <v>210.967358</v>
      </c>
      <c r="G372" s="436">
        <f t="shared" ref="G372:G381" si="286">(U372+V372*($I372-1)/10)*(1+AB372/10000)*(1+(10+SWITCH($J372,0,0,1,1,2,2,3,3,4,4,5,5,6,7,7,9,8,11,9,13,10,15)+switch($L372,10,5,0))/100)+AH372+$L372*AL372</f>
        <v>309.93407</v>
      </c>
      <c r="H372" s="437">
        <f t="shared" ref="H372:H381" si="287">W372*(1+AC372/10000)*(1+(10+SWITCH($K372,0,0,1,1,2,2,3,3,4,4,5,5,6,7,7,9,8,11,9,13,10,15)+switch($L372,10,5,0))/100)+AI372</f>
        <v>80.32271</v>
      </c>
      <c r="I372" s="438">
        <v>70.0</v>
      </c>
      <c r="J372" s="438">
        <v>10.0</v>
      </c>
      <c r="K372" s="438">
        <v>10.0</v>
      </c>
      <c r="L372" s="438">
        <v>10.0</v>
      </c>
      <c r="M372" s="479">
        <v>551.0</v>
      </c>
      <c r="N372" s="479">
        <v>85.0</v>
      </c>
      <c r="O372" s="479">
        <v>76.0</v>
      </c>
      <c r="P372" s="479">
        <v>12.0</v>
      </c>
      <c r="Q372" s="479">
        <v>80.0</v>
      </c>
      <c r="R372" s="479">
        <v>13.0</v>
      </c>
      <c r="S372" s="479">
        <v>46.0</v>
      </c>
      <c r="T372" s="479">
        <v>7.0</v>
      </c>
      <c r="U372" s="479">
        <v>64.0</v>
      </c>
      <c r="V372" s="479">
        <v>10.0</v>
      </c>
      <c r="W372" s="479">
        <v>43.0</v>
      </c>
      <c r="X372" s="440">
        <v>4236.0</v>
      </c>
      <c r="Y372" s="440">
        <v>4762.0</v>
      </c>
      <c r="Z372" s="440">
        <v>10038.0</v>
      </c>
      <c r="AA372" s="440">
        <v>4762.0</v>
      </c>
      <c r="AB372" s="440">
        <v>3183.0</v>
      </c>
      <c r="AC372" s="440">
        <v>4369.0</v>
      </c>
      <c r="AD372" s="441">
        <v>308.0</v>
      </c>
      <c r="AE372" s="441">
        <v>7.0</v>
      </c>
      <c r="AF372" s="441">
        <v>62.0</v>
      </c>
      <c r="AG372" s="441">
        <v>10.0</v>
      </c>
      <c r="AH372" s="441">
        <v>32.0</v>
      </c>
      <c r="AI372" s="458"/>
      <c r="AJ372" s="478">
        <v>30.0</v>
      </c>
      <c r="AK372" s="478">
        <v>2.0</v>
      </c>
      <c r="AL372" s="478">
        <v>5.0</v>
      </c>
    </row>
    <row r="373">
      <c r="A373" s="443" t="s">
        <v>3581</v>
      </c>
      <c r="B373" s="444" t="s">
        <v>1608</v>
      </c>
      <c r="C373" s="459">
        <f t="shared" si="282"/>
        <v>2843.62144</v>
      </c>
      <c r="D373" s="460">
        <f t="shared" si="283"/>
        <v>311.746728</v>
      </c>
      <c r="E373" s="461">
        <f t="shared" si="284"/>
        <v>545.476864</v>
      </c>
      <c r="F373" s="462">
        <f t="shared" si="285"/>
        <v>228.046992</v>
      </c>
      <c r="G373" s="463">
        <f t="shared" si="286"/>
        <v>303.07891</v>
      </c>
      <c r="H373" s="464">
        <f t="shared" si="287"/>
        <v>80.32271</v>
      </c>
      <c r="I373" s="438">
        <v>70.0</v>
      </c>
      <c r="J373" s="438">
        <v>10.0</v>
      </c>
      <c r="K373" s="438">
        <v>10.0</v>
      </c>
      <c r="L373" s="438">
        <v>10.0</v>
      </c>
      <c r="M373" s="479">
        <v>587.0</v>
      </c>
      <c r="N373" s="479">
        <v>90.0</v>
      </c>
      <c r="O373" s="479">
        <v>76.0</v>
      </c>
      <c r="P373" s="479">
        <v>12.0</v>
      </c>
      <c r="Q373" s="479">
        <v>89.0</v>
      </c>
      <c r="R373" s="479">
        <v>14.0</v>
      </c>
      <c r="S373" s="479">
        <v>48.0</v>
      </c>
      <c r="T373" s="479">
        <v>8.0</v>
      </c>
      <c r="U373" s="479">
        <v>60.0</v>
      </c>
      <c r="V373" s="479">
        <v>10.0</v>
      </c>
      <c r="W373" s="479">
        <v>43.0</v>
      </c>
      <c r="X373" s="440">
        <v>4236.0</v>
      </c>
      <c r="Y373" s="440">
        <v>4762.0</v>
      </c>
      <c r="Z373" s="440">
        <v>10038.0</v>
      </c>
      <c r="AA373" s="440">
        <v>4762.0</v>
      </c>
      <c r="AB373" s="440">
        <v>3183.0</v>
      </c>
      <c r="AC373" s="440">
        <v>4369.0</v>
      </c>
      <c r="AD373" s="441">
        <v>308.0</v>
      </c>
      <c r="AE373" s="441">
        <v>7.0</v>
      </c>
      <c r="AF373" s="441">
        <v>62.0</v>
      </c>
      <c r="AG373" s="441">
        <v>10.0</v>
      </c>
      <c r="AH373" s="441">
        <v>32.0</v>
      </c>
      <c r="AI373" s="458"/>
      <c r="AJ373" s="478">
        <v>30.0</v>
      </c>
      <c r="AK373" s="478">
        <v>2.0</v>
      </c>
      <c r="AL373" s="478">
        <v>5.0</v>
      </c>
    </row>
    <row r="374">
      <c r="A374" s="430" t="s">
        <v>1439</v>
      </c>
      <c r="B374" s="431" t="s">
        <v>258</v>
      </c>
      <c r="C374" s="432">
        <f t="shared" si="282"/>
        <v>3379.06824</v>
      </c>
      <c r="D374" s="433">
        <f t="shared" si="283"/>
        <v>315.64676</v>
      </c>
      <c r="E374" s="434">
        <f t="shared" si="284"/>
        <v>526.443008</v>
      </c>
      <c r="F374" s="435">
        <f t="shared" si="285"/>
        <v>256.368168</v>
      </c>
      <c r="G374" s="436">
        <f t="shared" si="286"/>
        <v>415.07984</v>
      </c>
      <c r="H374" s="437">
        <f t="shared" si="287"/>
        <v>95.79583</v>
      </c>
      <c r="I374" s="438">
        <v>70.0</v>
      </c>
      <c r="J374" s="438">
        <v>10.0</v>
      </c>
      <c r="K374" s="438">
        <v>10.0</v>
      </c>
      <c r="L374" s="438">
        <v>10.0</v>
      </c>
      <c r="M374" s="482" t="s">
        <v>4831</v>
      </c>
      <c r="N374" s="482" t="s">
        <v>4832</v>
      </c>
      <c r="O374" s="482" t="s">
        <v>4833</v>
      </c>
      <c r="P374" s="482" t="s">
        <v>4834</v>
      </c>
      <c r="Q374" s="482" t="s">
        <v>4835</v>
      </c>
      <c r="R374" s="482" t="s">
        <v>4836</v>
      </c>
      <c r="S374" s="482" t="s">
        <v>4837</v>
      </c>
      <c r="T374" s="482" t="s">
        <v>4818</v>
      </c>
      <c r="U374" s="482" t="s">
        <v>4815</v>
      </c>
      <c r="V374" s="482" t="s">
        <v>4816</v>
      </c>
      <c r="W374" s="482" t="s">
        <v>4819</v>
      </c>
      <c r="X374" s="483">
        <v>7531.0</v>
      </c>
      <c r="Y374" s="483">
        <v>5290.0</v>
      </c>
      <c r="Z374" s="483">
        <v>8586.0</v>
      </c>
      <c r="AA374" s="483">
        <v>6873.0</v>
      </c>
      <c r="AB374" s="483">
        <v>8192.0</v>
      </c>
      <c r="AC374" s="483">
        <v>7137.0</v>
      </c>
      <c r="AD374" s="484">
        <v>276.0</v>
      </c>
      <c r="AE374" s="484"/>
      <c r="AF374" s="484">
        <v>78.0</v>
      </c>
      <c r="AG374" s="485"/>
      <c r="AH374" s="484">
        <v>40.0</v>
      </c>
      <c r="AI374" s="485"/>
      <c r="AJ374" s="486">
        <v>35.0</v>
      </c>
      <c r="AK374" s="486">
        <v>3.0</v>
      </c>
      <c r="AL374" s="486">
        <v>7.0</v>
      </c>
    </row>
    <row r="375">
      <c r="A375" s="443" t="s">
        <v>1439</v>
      </c>
      <c r="B375" s="444" t="s">
        <v>224</v>
      </c>
      <c r="C375" s="459">
        <f t="shared" si="282"/>
        <v>3218.396625</v>
      </c>
      <c r="D375" s="460">
        <f t="shared" si="283"/>
        <v>262.3764</v>
      </c>
      <c r="E375" s="461">
        <f t="shared" si="284"/>
        <v>557.61173</v>
      </c>
      <c r="F375" s="462">
        <f t="shared" si="285"/>
        <v>236.846107</v>
      </c>
      <c r="G375" s="463">
        <f t="shared" si="286"/>
        <v>415.07984</v>
      </c>
      <c r="H375" s="464">
        <f t="shared" si="287"/>
        <v>95.79583</v>
      </c>
      <c r="I375" s="438">
        <v>70.0</v>
      </c>
      <c r="J375" s="438">
        <v>10.0</v>
      </c>
      <c r="K375" s="438">
        <v>10.0</v>
      </c>
      <c r="L375" s="438">
        <v>10.0</v>
      </c>
      <c r="M375" s="482" t="s">
        <v>4838</v>
      </c>
      <c r="N375" s="482" t="s">
        <v>4839</v>
      </c>
      <c r="O375" s="482" t="s">
        <v>4840</v>
      </c>
      <c r="P375" s="482" t="s">
        <v>4816</v>
      </c>
      <c r="Q375" s="482" t="s">
        <v>4841</v>
      </c>
      <c r="R375" s="482" t="s">
        <v>4842</v>
      </c>
      <c r="S375" s="482" t="s">
        <v>4843</v>
      </c>
      <c r="T375" s="482" t="s">
        <v>4844</v>
      </c>
      <c r="U375" s="482" t="s">
        <v>4815</v>
      </c>
      <c r="V375" s="482" t="s">
        <v>4816</v>
      </c>
      <c r="W375" s="482" t="s">
        <v>4819</v>
      </c>
      <c r="X375" s="483">
        <v>7531.0</v>
      </c>
      <c r="Y375" s="483">
        <v>5290.0</v>
      </c>
      <c r="Z375" s="483">
        <v>8586.0</v>
      </c>
      <c r="AA375" s="483">
        <v>6873.0</v>
      </c>
      <c r="AB375" s="483">
        <v>8192.0</v>
      </c>
      <c r="AC375" s="483">
        <v>7137.0</v>
      </c>
      <c r="AD375" s="484">
        <v>276.0</v>
      </c>
      <c r="AE375" s="484"/>
      <c r="AF375" s="484">
        <v>78.0</v>
      </c>
      <c r="AG375" s="485"/>
      <c r="AH375" s="484">
        <v>40.0</v>
      </c>
      <c r="AI375" s="485"/>
      <c r="AJ375" s="486">
        <v>35.0</v>
      </c>
      <c r="AK375" s="486">
        <v>3.0</v>
      </c>
      <c r="AL375" s="486">
        <v>7.0</v>
      </c>
    </row>
    <row r="376">
      <c r="A376" s="430" t="s">
        <v>4262</v>
      </c>
      <c r="B376" s="431" t="s">
        <v>4270</v>
      </c>
      <c r="C376" s="432">
        <f t="shared" si="282"/>
        <v>4614.74625</v>
      </c>
      <c r="D376" s="433">
        <f t="shared" si="283"/>
        <v>266.90664</v>
      </c>
      <c r="E376" s="434">
        <f t="shared" si="284"/>
        <v>570.587584</v>
      </c>
      <c r="F376" s="435">
        <f t="shared" si="285"/>
        <v>313.272932</v>
      </c>
      <c r="G376" s="436">
        <f t="shared" si="286"/>
        <v>323.4384</v>
      </c>
      <c r="H376" s="437">
        <f t="shared" si="287"/>
        <v>174.78825</v>
      </c>
      <c r="I376" s="438">
        <v>70.0</v>
      </c>
      <c r="J376" s="438">
        <v>10.0</v>
      </c>
      <c r="K376" s="438">
        <v>10.0</v>
      </c>
      <c r="L376" s="438">
        <v>10.0</v>
      </c>
      <c r="M376" s="457">
        <v>716.0</v>
      </c>
      <c r="N376" s="457">
        <v>110.0</v>
      </c>
      <c r="O376" s="457">
        <v>63.0</v>
      </c>
      <c r="P376" s="457">
        <v>10.0</v>
      </c>
      <c r="Q376" s="457">
        <v>100.0</v>
      </c>
      <c r="R376" s="457">
        <v>16.0</v>
      </c>
      <c r="S376" s="457">
        <v>57.0</v>
      </c>
      <c r="T376" s="457">
        <v>9.0</v>
      </c>
      <c r="U376" s="457">
        <v>48.0</v>
      </c>
      <c r="V376" s="457">
        <v>8.0</v>
      </c>
      <c r="W376" s="457">
        <v>75.0</v>
      </c>
      <c r="X376" s="440">
        <v>8455.0</v>
      </c>
      <c r="Y376" s="440">
        <v>5554.0</v>
      </c>
      <c r="Z376" s="440">
        <v>8192.0</v>
      </c>
      <c r="AA376" s="440">
        <v>7004.0</v>
      </c>
      <c r="AB376" s="440">
        <v>7400.0</v>
      </c>
      <c r="AC376" s="440">
        <v>7927.0</v>
      </c>
      <c r="AD376" s="441">
        <v>276.0</v>
      </c>
      <c r="AE376" s="477"/>
      <c r="AF376" s="441">
        <v>73.0</v>
      </c>
      <c r="AG376" s="477"/>
      <c r="AH376" s="441">
        <v>30.0</v>
      </c>
      <c r="AI376" s="477"/>
      <c r="AJ376" s="478">
        <v>80.0</v>
      </c>
      <c r="AK376" s="478">
        <v>5.0</v>
      </c>
      <c r="AL376" s="478">
        <v>6.0</v>
      </c>
    </row>
    <row r="377">
      <c r="A377" s="443" t="s">
        <v>4262</v>
      </c>
      <c r="B377" s="444" t="s">
        <v>4273</v>
      </c>
      <c r="C377" s="459">
        <f t="shared" si="282"/>
        <v>4288.46185</v>
      </c>
      <c r="D377" s="460">
        <f t="shared" si="283"/>
        <v>295.012718</v>
      </c>
      <c r="E377" s="461">
        <f t="shared" si="284"/>
        <v>570.587584</v>
      </c>
      <c r="F377" s="462">
        <f t="shared" si="285"/>
        <v>278.125664</v>
      </c>
      <c r="G377" s="463">
        <f t="shared" si="286"/>
        <v>334.7484</v>
      </c>
      <c r="H377" s="464">
        <f t="shared" si="287"/>
        <v>174.78825</v>
      </c>
      <c r="I377" s="438">
        <v>70.0</v>
      </c>
      <c r="J377" s="438">
        <v>10.0</v>
      </c>
      <c r="K377" s="438">
        <v>10.0</v>
      </c>
      <c r="L377" s="438">
        <v>10.0</v>
      </c>
      <c r="M377" s="457">
        <v>649.0</v>
      </c>
      <c r="N377" s="457">
        <v>100.0</v>
      </c>
      <c r="O377" s="457">
        <v>70.0</v>
      </c>
      <c r="P377" s="457">
        <v>11.0</v>
      </c>
      <c r="Q377" s="457">
        <v>100.0</v>
      </c>
      <c r="R377" s="457">
        <v>16.0</v>
      </c>
      <c r="S377" s="457">
        <v>48.0</v>
      </c>
      <c r="T377" s="457">
        <v>8.0</v>
      </c>
      <c r="U377" s="457">
        <v>53.0</v>
      </c>
      <c r="V377" s="457">
        <v>8.0</v>
      </c>
      <c r="W377" s="457">
        <v>75.0</v>
      </c>
      <c r="X377" s="440">
        <v>8455.0</v>
      </c>
      <c r="Y377" s="440">
        <v>5554.0</v>
      </c>
      <c r="Z377" s="440">
        <v>8192.0</v>
      </c>
      <c r="AA377" s="440">
        <v>7004.0</v>
      </c>
      <c r="AB377" s="440">
        <v>7400.0</v>
      </c>
      <c r="AC377" s="440">
        <v>7927.0</v>
      </c>
      <c r="AD377" s="441">
        <v>276.0</v>
      </c>
      <c r="AE377" s="477"/>
      <c r="AF377" s="441">
        <v>73.0</v>
      </c>
      <c r="AG377" s="477"/>
      <c r="AH377" s="441">
        <v>30.0</v>
      </c>
      <c r="AI377" s="477"/>
      <c r="AJ377" s="478">
        <v>80.0</v>
      </c>
      <c r="AK377" s="478">
        <v>5.0</v>
      </c>
      <c r="AL377" s="478">
        <v>6.0</v>
      </c>
    </row>
    <row r="378">
      <c r="A378" s="430" t="s">
        <v>4289</v>
      </c>
      <c r="B378" s="431" t="s">
        <v>4301</v>
      </c>
      <c r="C378" s="432">
        <f t="shared" si="282"/>
        <v>4177.35808</v>
      </c>
      <c r="D378" s="433">
        <f t="shared" si="283"/>
        <v>587.095568</v>
      </c>
      <c r="E378" s="434">
        <f t="shared" si="284"/>
        <v>257.86332</v>
      </c>
      <c r="F378" s="435">
        <f t="shared" si="285"/>
        <v>319.178264</v>
      </c>
      <c r="G378" s="436">
        <f t="shared" si="286"/>
        <v>326.591046</v>
      </c>
      <c r="H378" s="437">
        <f t="shared" si="287"/>
        <v>165.00316</v>
      </c>
      <c r="I378" s="438">
        <v>70.0</v>
      </c>
      <c r="J378" s="438">
        <v>10.0</v>
      </c>
      <c r="K378" s="438">
        <v>10.0</v>
      </c>
      <c r="L378" s="438">
        <v>10.0</v>
      </c>
      <c r="M378" s="457">
        <v>649.0</v>
      </c>
      <c r="N378" s="457">
        <v>110.0</v>
      </c>
      <c r="O378" s="457">
        <v>106.0</v>
      </c>
      <c r="P378" s="457">
        <v>17.0</v>
      </c>
      <c r="Q378" s="457">
        <v>63.0</v>
      </c>
      <c r="R378" s="457">
        <v>10.0</v>
      </c>
      <c r="S378" s="457">
        <v>53.0</v>
      </c>
      <c r="T378" s="457">
        <v>8.0</v>
      </c>
      <c r="U378" s="457">
        <v>53.0</v>
      </c>
      <c r="V378" s="457">
        <v>8.0</v>
      </c>
      <c r="W378" s="457">
        <v>67.0</v>
      </c>
      <c r="X378" s="440">
        <v>7927.0</v>
      </c>
      <c r="Y378" s="440">
        <v>8192.0</v>
      </c>
      <c r="Z378" s="440">
        <v>5027.0</v>
      </c>
      <c r="AA378" s="440">
        <v>7004.0</v>
      </c>
      <c r="AB378" s="440">
        <v>7531.0</v>
      </c>
      <c r="AC378" s="440">
        <v>7796.0</v>
      </c>
      <c r="AD378" s="441">
        <v>196.0</v>
      </c>
      <c r="AE378" s="441">
        <v>59.0</v>
      </c>
      <c r="AF378" s="477"/>
      <c r="AG378" s="441">
        <v>20.0</v>
      </c>
      <c r="AH378" s="441">
        <v>20.0</v>
      </c>
      <c r="AI378" s="441">
        <v>10.0</v>
      </c>
      <c r="AJ378" s="478">
        <v>70.0</v>
      </c>
      <c r="AK378" s="478">
        <v>6.0</v>
      </c>
      <c r="AL378" s="478">
        <v>6.0</v>
      </c>
    </row>
    <row r="379">
      <c r="A379" s="443" t="s">
        <v>4289</v>
      </c>
      <c r="B379" s="444" t="s">
        <v>4298</v>
      </c>
      <c r="C379" s="459">
        <f t="shared" si="282"/>
        <v>3788.16291</v>
      </c>
      <c r="D379" s="460">
        <f t="shared" si="283"/>
        <v>556.587584</v>
      </c>
      <c r="E379" s="461">
        <f t="shared" si="284"/>
        <v>257.86332</v>
      </c>
      <c r="F379" s="462">
        <f t="shared" si="285"/>
        <v>319.178264</v>
      </c>
      <c r="G379" s="463">
        <f t="shared" si="286"/>
        <v>351.432473</v>
      </c>
      <c r="H379" s="464">
        <f t="shared" si="287"/>
        <v>165.00316</v>
      </c>
      <c r="I379" s="438">
        <v>70.0</v>
      </c>
      <c r="J379" s="438">
        <v>10.0</v>
      </c>
      <c r="K379" s="438">
        <v>10.0</v>
      </c>
      <c r="L379" s="438">
        <v>10.0</v>
      </c>
      <c r="M379" s="457">
        <v>551.0</v>
      </c>
      <c r="N379" s="457">
        <v>100.0</v>
      </c>
      <c r="O379" s="457">
        <v>100.0</v>
      </c>
      <c r="P379" s="457">
        <v>16.0</v>
      </c>
      <c r="Q379" s="457">
        <v>63.0</v>
      </c>
      <c r="R379" s="457">
        <v>10.0</v>
      </c>
      <c r="S379" s="457">
        <v>53.0</v>
      </c>
      <c r="T379" s="457">
        <v>8.0</v>
      </c>
      <c r="U379" s="457">
        <v>57.0</v>
      </c>
      <c r="V379" s="457">
        <v>9.0</v>
      </c>
      <c r="W379" s="457">
        <v>67.0</v>
      </c>
      <c r="X379" s="440">
        <v>7927.0</v>
      </c>
      <c r="Y379" s="440">
        <v>8192.0</v>
      </c>
      <c r="Z379" s="440">
        <v>5027.0</v>
      </c>
      <c r="AA379" s="440">
        <v>7004.0</v>
      </c>
      <c r="AB379" s="440">
        <v>7531.0</v>
      </c>
      <c r="AC379" s="440">
        <v>7796.0</v>
      </c>
      <c r="AD379" s="441">
        <v>196.0</v>
      </c>
      <c r="AE379" s="441">
        <v>59.0</v>
      </c>
      <c r="AF379" s="477"/>
      <c r="AG379" s="441">
        <v>20.0</v>
      </c>
      <c r="AH379" s="441">
        <v>20.0</v>
      </c>
      <c r="AI379" s="441">
        <v>10.0</v>
      </c>
      <c r="AJ379" s="478">
        <v>70.0</v>
      </c>
      <c r="AK379" s="478">
        <v>6.0</v>
      </c>
      <c r="AL379" s="478">
        <v>6.0</v>
      </c>
    </row>
    <row r="380">
      <c r="A380" s="430" t="s">
        <v>1587</v>
      </c>
      <c r="B380" s="431" t="s">
        <v>4319</v>
      </c>
      <c r="C380" s="432">
        <f t="shared" si="282"/>
        <v>4026.01975</v>
      </c>
      <c r="D380" s="433">
        <f t="shared" si="283"/>
        <v>562.364272</v>
      </c>
      <c r="E380" s="434">
        <f t="shared" si="284"/>
        <v>239.77668</v>
      </c>
      <c r="F380" s="435">
        <f t="shared" si="285"/>
        <v>324.4042</v>
      </c>
      <c r="G380" s="436">
        <f t="shared" si="286"/>
        <v>301.508632</v>
      </c>
      <c r="H380" s="437">
        <f t="shared" si="287"/>
        <v>206.48294</v>
      </c>
      <c r="I380" s="438">
        <v>70.0</v>
      </c>
      <c r="J380" s="438">
        <v>10.0</v>
      </c>
      <c r="K380" s="438">
        <v>10.0</v>
      </c>
      <c r="L380" s="438">
        <v>10.0</v>
      </c>
      <c r="M380" s="439">
        <v>716.0</v>
      </c>
      <c r="N380" s="439">
        <v>110.0</v>
      </c>
      <c r="O380" s="439">
        <v>100.0</v>
      </c>
      <c r="P380" s="439">
        <v>16.0</v>
      </c>
      <c r="Q380" s="439">
        <v>63.0</v>
      </c>
      <c r="R380" s="439">
        <v>10.0</v>
      </c>
      <c r="S380" s="439">
        <v>57.0</v>
      </c>
      <c r="T380" s="439">
        <v>9.0</v>
      </c>
      <c r="U380" s="439">
        <v>48.0</v>
      </c>
      <c r="V380" s="439">
        <v>8.0</v>
      </c>
      <c r="W380" s="439">
        <v>67.0</v>
      </c>
      <c r="X380" s="440">
        <v>7137.0</v>
      </c>
      <c r="Y380" s="440">
        <v>8586.0</v>
      </c>
      <c r="Z380" s="440">
        <v>3973.0</v>
      </c>
      <c r="AA380" s="440">
        <v>7400.0</v>
      </c>
      <c r="AB380" s="440">
        <v>7927.0</v>
      </c>
      <c r="AC380" s="440">
        <v>9114.0</v>
      </c>
      <c r="AD380" s="441">
        <v>90.0</v>
      </c>
      <c r="AE380" s="441">
        <v>54.0</v>
      </c>
      <c r="AF380" s="458"/>
      <c r="AG380" s="441">
        <v>5.0</v>
      </c>
      <c r="AH380" s="441">
        <v>21.0</v>
      </c>
      <c r="AI380" s="441">
        <v>40.0</v>
      </c>
      <c r="AJ380" s="442">
        <v>65.0</v>
      </c>
      <c r="AK380" s="442">
        <v>5.0</v>
      </c>
      <c r="AL380" s="442">
        <v>4.0</v>
      </c>
    </row>
    <row r="381">
      <c r="A381" s="443" t="s">
        <v>1587</v>
      </c>
      <c r="B381" s="444" t="s">
        <v>2083</v>
      </c>
      <c r="C381" s="459">
        <f t="shared" si="282"/>
        <v>3723.03759</v>
      </c>
      <c r="D381" s="460">
        <f t="shared" si="283"/>
        <v>533.61173</v>
      </c>
      <c r="E381" s="461">
        <f t="shared" si="284"/>
        <v>239.77668</v>
      </c>
      <c r="F381" s="462">
        <f t="shared" si="285"/>
        <v>288.4384</v>
      </c>
      <c r="G381" s="463">
        <f t="shared" si="286"/>
        <v>280.767093</v>
      </c>
      <c r="H381" s="464">
        <f t="shared" si="287"/>
        <v>330.72394</v>
      </c>
      <c r="I381" s="438">
        <v>70.0</v>
      </c>
      <c r="J381" s="438">
        <v>10.0</v>
      </c>
      <c r="K381" s="438">
        <v>10.0</v>
      </c>
      <c r="L381" s="438">
        <v>10.0</v>
      </c>
      <c r="M381" s="439">
        <v>649.0</v>
      </c>
      <c r="N381" s="439">
        <v>100.0</v>
      </c>
      <c r="O381" s="439">
        <v>95.0</v>
      </c>
      <c r="P381" s="439">
        <v>15.0</v>
      </c>
      <c r="Q381" s="439">
        <v>63.0</v>
      </c>
      <c r="R381" s="439">
        <v>10.0</v>
      </c>
      <c r="S381" s="439">
        <v>48.0</v>
      </c>
      <c r="T381" s="439">
        <v>8.0</v>
      </c>
      <c r="U381" s="439">
        <v>46.0</v>
      </c>
      <c r="V381" s="439">
        <v>7.0</v>
      </c>
      <c r="W381" s="439">
        <v>117.0</v>
      </c>
      <c r="X381" s="440">
        <v>7137.0</v>
      </c>
      <c r="Y381" s="440">
        <v>8586.0</v>
      </c>
      <c r="Z381" s="440">
        <v>3973.0</v>
      </c>
      <c r="AA381" s="440">
        <v>7400.0</v>
      </c>
      <c r="AB381" s="440">
        <v>7927.0</v>
      </c>
      <c r="AC381" s="440">
        <v>9114.0</v>
      </c>
      <c r="AD381" s="441">
        <v>90.0</v>
      </c>
      <c r="AE381" s="441">
        <v>54.0</v>
      </c>
      <c r="AF381" s="458"/>
      <c r="AG381" s="441">
        <v>5.0</v>
      </c>
      <c r="AH381" s="441">
        <v>21.0</v>
      </c>
      <c r="AI381" s="441">
        <v>40.0</v>
      </c>
      <c r="AJ381" s="442">
        <v>65.0</v>
      </c>
      <c r="AK381" s="442">
        <v>5.0</v>
      </c>
      <c r="AL381" s="442">
        <v>4.0</v>
      </c>
    </row>
  </sheetData>
  <autoFilter ref="$A$1:$AL$381"/>
  <customSheetViews>
    <customSheetView guid="{117F3292-86CE-42E1-85EF-68FF3250D235}" filter="1" showAutoFilter="1">
      <autoFilter ref="$A$1:$AL$381">
        <sortState ref="A1:AL381">
          <sortCondition ref="A1:A381"/>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4845</v>
      </c>
      <c r="C1" s="527" t="s">
        <v>131</v>
      </c>
      <c r="D1" s="527" t="s">
        <v>4846</v>
      </c>
      <c r="E1" s="527" t="s">
        <v>157</v>
      </c>
      <c r="F1" s="527" t="s">
        <v>4847</v>
      </c>
      <c r="G1" s="527" t="s">
        <v>4848</v>
      </c>
      <c r="H1" s="527" t="s">
        <v>155</v>
      </c>
      <c r="I1" s="528" t="s">
        <v>4849</v>
      </c>
      <c r="J1" s="527" t="s">
        <v>4850</v>
      </c>
      <c r="K1" s="527" t="s">
        <v>4851</v>
      </c>
      <c r="L1" s="83" t="s">
        <v>4852</v>
      </c>
      <c r="M1" s="527" t="s">
        <v>112</v>
      </c>
      <c r="N1" s="527" t="s">
        <v>113</v>
      </c>
      <c r="O1" s="527" t="s">
        <v>114</v>
      </c>
      <c r="P1" s="527" t="s">
        <v>115</v>
      </c>
      <c r="Q1" s="527" t="s">
        <v>116</v>
      </c>
      <c r="R1" s="527" t="s">
        <v>117</v>
      </c>
      <c r="S1" s="83" t="s">
        <v>4853</v>
      </c>
      <c r="T1" s="529" t="s">
        <v>4854</v>
      </c>
      <c r="U1" s="530" t="s">
        <v>4855</v>
      </c>
      <c r="V1" s="530" t="s">
        <v>4856</v>
      </c>
      <c r="W1" s="530" t="s">
        <v>4857</v>
      </c>
      <c r="X1" s="531" t="s">
        <v>4858</v>
      </c>
      <c r="Y1" s="529" t="s">
        <v>4854</v>
      </c>
      <c r="Z1" s="530" t="s">
        <v>4855</v>
      </c>
      <c r="AA1" s="530" t="s">
        <v>4856</v>
      </c>
      <c r="AB1" s="530" t="s">
        <v>4857</v>
      </c>
      <c r="AC1" s="531" t="s">
        <v>4858</v>
      </c>
      <c r="AD1" s="532" t="s">
        <v>4854</v>
      </c>
      <c r="AE1" s="532" t="s">
        <v>4855</v>
      </c>
      <c r="AF1" s="532" t="s">
        <v>4856</v>
      </c>
      <c r="AG1" s="532" t="s">
        <v>4857</v>
      </c>
      <c r="AH1" s="532" t="s">
        <v>4858</v>
      </c>
      <c r="AI1" s="533" t="s">
        <v>4859</v>
      </c>
      <c r="AJ1" s="532" t="s">
        <v>4860</v>
      </c>
      <c r="AK1" s="532" t="s">
        <v>4861</v>
      </c>
      <c r="AL1" s="532" t="s">
        <v>4862</v>
      </c>
      <c r="AM1" s="532" t="s">
        <v>4863</v>
      </c>
      <c r="AN1" s="534" t="s">
        <v>4864</v>
      </c>
      <c r="AO1" s="535" t="s">
        <v>4859</v>
      </c>
      <c r="AP1" s="535" t="s">
        <v>4860</v>
      </c>
      <c r="AQ1" s="535" t="s">
        <v>4861</v>
      </c>
      <c r="AR1" s="535" t="s">
        <v>4862</v>
      </c>
      <c r="AS1" s="535" t="s">
        <v>4863</v>
      </c>
      <c r="AT1" s="535" t="s">
        <v>4864</v>
      </c>
      <c r="AU1" s="536" t="s">
        <v>4865</v>
      </c>
      <c r="AV1" s="535" t="s">
        <v>4866</v>
      </c>
      <c r="AW1" s="535" t="s">
        <v>4867</v>
      </c>
      <c r="AX1" s="535" t="s">
        <v>4868</v>
      </c>
      <c r="AY1" s="535" t="s">
        <v>4869</v>
      </c>
      <c r="AZ1" s="537" t="s">
        <v>4870</v>
      </c>
      <c r="BA1" s="538" t="s">
        <v>4865</v>
      </c>
      <c r="BB1" s="538" t="s">
        <v>4866</v>
      </c>
      <c r="BC1" s="538" t="s">
        <v>4867</v>
      </c>
      <c r="BD1" s="538" t="s">
        <v>4868</v>
      </c>
      <c r="BE1" s="538" t="s">
        <v>4869</v>
      </c>
      <c r="BF1" s="538" t="s">
        <v>4870</v>
      </c>
      <c r="BG1" s="539" t="s">
        <v>4871</v>
      </c>
      <c r="BH1" s="538" t="s">
        <v>4872</v>
      </c>
      <c r="BI1" s="538" t="s">
        <v>4873</v>
      </c>
      <c r="BJ1" s="538" t="s">
        <v>4874</v>
      </c>
      <c r="BK1" s="538" t="s">
        <v>4875</v>
      </c>
      <c r="BL1" s="540" t="s">
        <v>4876</v>
      </c>
      <c r="BM1" s="541" t="s">
        <v>4871</v>
      </c>
      <c r="BN1" s="541" t="s">
        <v>4872</v>
      </c>
      <c r="BO1" s="541" t="s">
        <v>4873</v>
      </c>
      <c r="BP1" s="541" t="s">
        <v>4874</v>
      </c>
      <c r="BQ1" s="541" t="s">
        <v>4875</v>
      </c>
      <c r="BR1" s="541" t="s">
        <v>4876</v>
      </c>
      <c r="BS1" s="542" t="s">
        <v>4877</v>
      </c>
      <c r="BT1" s="541" t="s">
        <v>4878</v>
      </c>
      <c r="BU1" s="541" t="s">
        <v>4879</v>
      </c>
      <c r="BV1" s="541" t="s">
        <v>4880</v>
      </c>
      <c r="BW1" s="541" t="s">
        <v>4881</v>
      </c>
      <c r="BX1" s="543" t="s">
        <v>4882</v>
      </c>
      <c r="BY1" s="544" t="s">
        <v>4877</v>
      </c>
      <c r="BZ1" s="544" t="s">
        <v>4878</v>
      </c>
      <c r="CA1" s="544" t="s">
        <v>4879</v>
      </c>
      <c r="CB1" s="544" t="s">
        <v>4880</v>
      </c>
      <c r="CC1" s="544" t="s">
        <v>4881</v>
      </c>
      <c r="CD1" s="544" t="s">
        <v>4882</v>
      </c>
      <c r="CE1" s="545" t="s">
        <v>4883</v>
      </c>
      <c r="CF1" s="544" t="s">
        <v>4884</v>
      </c>
      <c r="CG1" s="544" t="s">
        <v>4885</v>
      </c>
      <c r="CH1" s="544" t="s">
        <v>4886</v>
      </c>
      <c r="CI1" s="544" t="s">
        <v>4887</v>
      </c>
      <c r="CJ1" s="544" t="s">
        <v>4888</v>
      </c>
      <c r="CK1" s="544" t="s">
        <v>4889</v>
      </c>
      <c r="CL1" s="546" t="s">
        <v>4890</v>
      </c>
      <c r="CM1" s="547" t="s">
        <v>4883</v>
      </c>
      <c r="CN1" s="547" t="s">
        <v>4884</v>
      </c>
      <c r="CO1" s="547" t="s">
        <v>4885</v>
      </c>
      <c r="CP1" s="547" t="s">
        <v>4886</v>
      </c>
      <c r="CQ1" s="547" t="s">
        <v>4887</v>
      </c>
      <c r="CR1" s="547" t="s">
        <v>4888</v>
      </c>
      <c r="CS1" s="547" t="s">
        <v>4889</v>
      </c>
      <c r="CT1" s="547" t="s">
        <v>4890</v>
      </c>
      <c r="CU1" s="548" t="s">
        <v>4891</v>
      </c>
      <c r="CV1" s="547" t="s">
        <v>4892</v>
      </c>
      <c r="CW1" s="547" t="s">
        <v>4893</v>
      </c>
      <c r="CX1" s="547" t="s">
        <v>4894</v>
      </c>
      <c r="CY1" s="547" t="s">
        <v>4895</v>
      </c>
      <c r="CZ1" s="547" t="s">
        <v>4896</v>
      </c>
      <c r="DA1" s="549" t="s">
        <v>4897</v>
      </c>
      <c r="DB1" s="550" t="s">
        <v>4891</v>
      </c>
      <c r="DC1" s="550" t="s">
        <v>4892</v>
      </c>
      <c r="DD1" s="550" t="s">
        <v>4893</v>
      </c>
      <c r="DE1" s="550" t="s">
        <v>4894</v>
      </c>
      <c r="DF1" s="550" t="s">
        <v>4895</v>
      </c>
      <c r="DG1" s="550" t="s">
        <v>4896</v>
      </c>
      <c r="DH1" s="550" t="s">
        <v>4897</v>
      </c>
      <c r="DI1" s="551" t="s">
        <v>4898</v>
      </c>
      <c r="DJ1" s="550" t="s">
        <v>4899</v>
      </c>
      <c r="DK1" s="550" t="s">
        <v>4900</v>
      </c>
      <c r="DL1" s="550" t="s">
        <v>4901</v>
      </c>
      <c r="DM1" s="550" t="s">
        <v>4902</v>
      </c>
      <c r="DN1" s="550" t="s">
        <v>4903</v>
      </c>
      <c r="DO1" s="550" t="s">
        <v>4904</v>
      </c>
      <c r="DP1" s="550" t="s">
        <v>4905</v>
      </c>
      <c r="DQ1" s="552" t="s">
        <v>4906</v>
      </c>
      <c r="DR1" s="553"/>
    </row>
    <row r="2">
      <c r="A2" s="429"/>
      <c r="B2" s="527"/>
      <c r="C2" s="554"/>
      <c r="D2" s="527"/>
      <c r="E2" s="554"/>
      <c r="F2" s="554"/>
      <c r="G2" s="554"/>
      <c r="H2" s="554"/>
      <c r="I2" s="555"/>
      <c r="J2" s="554"/>
      <c r="K2" s="554"/>
      <c r="L2" s="83"/>
      <c r="M2" s="554"/>
      <c r="N2" s="554"/>
      <c r="O2" s="554"/>
      <c r="P2" s="554"/>
      <c r="Q2" s="554"/>
      <c r="R2" s="554"/>
      <c r="S2" s="83"/>
      <c r="T2" s="556" t="s">
        <v>4907</v>
      </c>
      <c r="U2" s="24"/>
      <c r="V2" s="24"/>
      <c r="W2" s="24"/>
      <c r="X2" s="9"/>
      <c r="Y2" s="557" t="s">
        <v>4908</v>
      </c>
      <c r="Z2" s="24"/>
      <c r="AA2" s="24"/>
      <c r="AB2" s="24"/>
      <c r="AC2" s="9"/>
      <c r="AD2" s="558" t="s">
        <v>4909</v>
      </c>
      <c r="AE2" s="559"/>
      <c r="AF2" s="559"/>
      <c r="AG2" s="559"/>
      <c r="AH2" s="559"/>
      <c r="AI2" s="559"/>
      <c r="AJ2" s="559"/>
      <c r="AK2" s="559"/>
      <c r="AL2" s="559"/>
      <c r="AM2" s="559"/>
      <c r="AN2" s="560"/>
      <c r="AO2" s="561" t="s">
        <v>4910</v>
      </c>
      <c r="AP2" s="24"/>
      <c r="AQ2" s="24"/>
      <c r="AR2" s="24"/>
      <c r="AS2" s="24"/>
      <c r="AT2" s="24"/>
      <c r="AU2" s="24"/>
      <c r="AV2" s="24"/>
      <c r="AW2" s="24"/>
      <c r="AX2" s="24"/>
      <c r="AY2" s="24"/>
      <c r="AZ2" s="9"/>
      <c r="BA2" s="562" t="s">
        <v>4911</v>
      </c>
      <c r="BB2" s="24"/>
      <c r="BC2" s="24"/>
      <c r="BD2" s="24"/>
      <c r="BE2" s="24"/>
      <c r="BF2" s="24"/>
      <c r="BG2" s="24"/>
      <c r="BH2" s="24"/>
      <c r="BI2" s="24"/>
      <c r="BJ2" s="24"/>
      <c r="BK2" s="24"/>
      <c r="BL2" s="9"/>
      <c r="BM2" s="563" t="s">
        <v>4912</v>
      </c>
      <c r="BN2" s="24"/>
      <c r="BO2" s="24"/>
      <c r="BP2" s="24"/>
      <c r="BQ2" s="24"/>
      <c r="BR2" s="24"/>
      <c r="BS2" s="24"/>
      <c r="BT2" s="24"/>
      <c r="BU2" s="24"/>
      <c r="BV2" s="24"/>
      <c r="BW2" s="24"/>
      <c r="BX2" s="9"/>
      <c r="BY2" s="564" t="s">
        <v>4913</v>
      </c>
      <c r="BZ2" s="24"/>
      <c r="CA2" s="24"/>
      <c r="CB2" s="24"/>
      <c r="CC2" s="24"/>
      <c r="CD2" s="24"/>
      <c r="CE2" s="24"/>
      <c r="CF2" s="24"/>
      <c r="CG2" s="24"/>
      <c r="CH2" s="24"/>
      <c r="CI2" s="24"/>
      <c r="CJ2" s="24"/>
      <c r="CK2" s="24"/>
      <c r="CL2" s="9"/>
      <c r="CM2" s="565" t="s">
        <v>4914</v>
      </c>
      <c r="CN2" s="559"/>
      <c r="CO2" s="559"/>
      <c r="CP2" s="559"/>
      <c r="CQ2" s="559"/>
      <c r="CR2" s="559"/>
      <c r="CS2" s="559"/>
      <c r="CT2" s="559"/>
      <c r="CU2" s="559"/>
      <c r="CV2" s="559"/>
      <c r="CW2" s="559"/>
      <c r="CX2" s="559"/>
      <c r="CY2" s="559"/>
      <c r="CZ2" s="559"/>
      <c r="DA2" s="560"/>
      <c r="DB2" s="566" t="s">
        <v>4915</v>
      </c>
      <c r="DC2" s="559"/>
      <c r="DD2" s="559"/>
      <c r="DE2" s="559"/>
      <c r="DF2" s="559"/>
      <c r="DG2" s="559"/>
      <c r="DH2" s="559"/>
      <c r="DI2" s="559"/>
      <c r="DJ2" s="559"/>
      <c r="DK2" s="559"/>
      <c r="DL2" s="559"/>
      <c r="DM2" s="559"/>
      <c r="DN2" s="559"/>
      <c r="DO2" s="559"/>
      <c r="DP2" s="559"/>
      <c r="DQ2" s="560"/>
      <c r="DR2" s="567"/>
    </row>
    <row r="3" ht="15.75" customHeight="1">
      <c r="A3" s="568" t="s">
        <v>4916</v>
      </c>
      <c r="B3" s="569">
        <v>0.0</v>
      </c>
      <c r="C3" s="570" t="str">
        <f t="array" ref="C3">index(Images!$A$1:$K$1, 1, 1)</f>
        <v/>
      </c>
      <c r="D3" s="569" t="s">
        <v>4917</v>
      </c>
      <c r="E3" s="569">
        <v>1.0</v>
      </c>
      <c r="F3" s="569">
        <v>3.0</v>
      </c>
      <c r="G3" s="569" t="s">
        <v>4918</v>
      </c>
      <c r="H3" s="569"/>
      <c r="I3" s="569" t="s">
        <v>113</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393</v>
      </c>
      <c r="B4" s="569">
        <v>1.0</v>
      </c>
      <c r="C4" s="570" t="str">
        <f t="array" ref="C4">index(Images!$A$1:$K$1, 1, 1)</f>
        <v/>
      </c>
      <c r="D4" s="569" t="s">
        <v>4917</v>
      </c>
      <c r="E4" s="569">
        <v>1.0</v>
      </c>
      <c r="F4" s="569">
        <v>3.0</v>
      </c>
      <c r="G4" s="569" t="s">
        <v>4918</v>
      </c>
      <c r="H4" s="573" t="s">
        <v>184</v>
      </c>
      <c r="I4" s="569" t="s">
        <v>113</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2208</v>
      </c>
      <c r="B5" s="569">
        <v>1.0</v>
      </c>
      <c r="C5" s="570" t="str">
        <f t="array" ref="C5">index(Images!$A$1:$K$1, 1, 1)</f>
        <v/>
      </c>
      <c r="D5" s="569" t="s">
        <v>4917</v>
      </c>
      <c r="E5" s="569">
        <v>1.0</v>
      </c>
      <c r="F5" s="569">
        <v>3.0</v>
      </c>
      <c r="G5" s="569" t="s">
        <v>4918</v>
      </c>
      <c r="H5" s="569"/>
      <c r="I5" s="569" t="s">
        <v>113</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4268</v>
      </c>
      <c r="B6" s="569">
        <v>1.0</v>
      </c>
      <c r="C6" s="570" t="str">
        <f t="array" ref="C6">index(Images!$A$1:$K$1, 1, 1)</f>
        <v/>
      </c>
      <c r="D6" s="569" t="s">
        <v>4919</v>
      </c>
      <c r="E6" s="569">
        <v>1.0</v>
      </c>
      <c r="F6" s="569">
        <v>3.0</v>
      </c>
      <c r="G6" s="569" t="s">
        <v>4918</v>
      </c>
      <c r="H6" s="569"/>
      <c r="I6" s="569" t="s">
        <v>114</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360</v>
      </c>
      <c r="B7" s="569">
        <v>1.0</v>
      </c>
      <c r="C7" s="570" t="str">
        <f t="array" ref="C7">index(Images!$A$1:$K$1, 1, 1)</f>
        <v/>
      </c>
      <c r="D7" s="569" t="s">
        <v>4917</v>
      </c>
      <c r="E7" s="569">
        <v>1.0</v>
      </c>
      <c r="F7" s="569">
        <v>3.0</v>
      </c>
      <c r="G7" s="569" t="s">
        <v>4918</v>
      </c>
      <c r="H7" s="573" t="s">
        <v>184</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2258</v>
      </c>
      <c r="B8" s="569">
        <v>1.0</v>
      </c>
      <c r="C8" s="570" t="str">
        <f t="array" ref="C8">index(Images!$A$1:$K$1, 1, 1)</f>
        <v/>
      </c>
      <c r="D8" s="569" t="s">
        <v>4919</v>
      </c>
      <c r="E8" s="569">
        <v>1.0</v>
      </c>
      <c r="F8" s="569">
        <v>3.0</v>
      </c>
      <c r="G8" s="569" t="s">
        <v>4918</v>
      </c>
      <c r="H8" s="573" t="s">
        <v>184</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2002</v>
      </c>
      <c r="B9" s="569">
        <v>1.0</v>
      </c>
      <c r="C9" s="570" t="str">
        <f t="array" ref="C9">index(Images!$A$1:$K$1, 1, 1)</f>
        <v/>
      </c>
      <c r="D9" s="569" t="s">
        <v>4919</v>
      </c>
      <c r="E9" s="569">
        <v>1.0</v>
      </c>
      <c r="F9" s="569">
        <v>3.0</v>
      </c>
      <c r="G9" s="569" t="s">
        <v>4918</v>
      </c>
      <c r="H9" s="573" t="s">
        <v>184</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1317</v>
      </c>
      <c r="B10" s="569">
        <v>1.0</v>
      </c>
      <c r="C10" s="570" t="str">
        <f t="array" ref="C10">index(Images!$A$1:$K$1, 1, 1)</f>
        <v/>
      </c>
      <c r="D10" s="569" t="s">
        <v>4917</v>
      </c>
      <c r="E10" s="569">
        <v>1.0</v>
      </c>
      <c r="F10" s="569">
        <v>3.0</v>
      </c>
      <c r="G10" s="569" t="s">
        <v>4918</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1784</v>
      </c>
      <c r="B11" s="569">
        <v>1.0</v>
      </c>
      <c r="C11" s="570" t="str">
        <f t="array" ref="C11">index(Images!$A$1:$K$1, 1, 1)</f>
        <v/>
      </c>
      <c r="D11" s="569" t="s">
        <v>4917</v>
      </c>
      <c r="E11" s="569">
        <v>1.0</v>
      </c>
      <c r="F11" s="569">
        <v>4.0</v>
      </c>
      <c r="G11" s="569" t="s">
        <v>4920</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1686</v>
      </c>
      <c r="B12" s="569">
        <v>1.0</v>
      </c>
      <c r="C12" s="570" t="str">
        <f t="array" ref="C12">index(Images!$A$1:$K$1, 1, 1)</f>
        <v/>
      </c>
      <c r="D12" s="569" t="s">
        <v>4917</v>
      </c>
      <c r="E12" s="569">
        <v>1.0</v>
      </c>
      <c r="F12" s="569">
        <v>3.0</v>
      </c>
      <c r="G12" s="569" t="s">
        <v>4918</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3746</v>
      </c>
      <c r="B13" s="569">
        <v>1.0</v>
      </c>
      <c r="C13" s="570" t="str">
        <f t="array" ref="C13">index(Images!$A$1:$K$1, 1, 1)</f>
        <v/>
      </c>
      <c r="D13" s="569" t="s">
        <v>4917</v>
      </c>
      <c r="E13" s="569">
        <v>1.0</v>
      </c>
      <c r="F13" s="569">
        <v>3.0</v>
      </c>
      <c r="G13" s="569" t="s">
        <v>4918</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188</v>
      </c>
      <c r="B14" s="569">
        <v>2.0</v>
      </c>
      <c r="C14" s="570" t="str">
        <f t="array" ref="C14">index(Images!$A$1:$K$1, 1, 1)</f>
        <v/>
      </c>
      <c r="D14" s="569" t="s">
        <v>4917</v>
      </c>
      <c r="E14" s="569">
        <v>1.0</v>
      </c>
      <c r="F14" s="569">
        <v>3.0</v>
      </c>
      <c r="G14" s="569" t="s">
        <v>4918</v>
      </c>
      <c r="H14" s="569"/>
      <c r="I14" s="569" t="s">
        <v>113</v>
      </c>
      <c r="J14" s="569" t="s">
        <v>115</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3532</v>
      </c>
      <c r="B15" s="569">
        <v>2.0</v>
      </c>
      <c r="C15" s="570" t="str">
        <f t="array" ref="C15">index(Images!$A$1:$K$1, 1, 1)</f>
        <v/>
      </c>
      <c r="D15" s="569" t="s">
        <v>4917</v>
      </c>
      <c r="E15" s="569">
        <v>1.0</v>
      </c>
      <c r="F15" s="569">
        <v>3.0</v>
      </c>
      <c r="G15" s="569" t="s">
        <v>4918</v>
      </c>
      <c r="H15" s="569"/>
      <c r="I15" s="569" t="s">
        <v>113</v>
      </c>
      <c r="J15" s="569" t="s">
        <v>117</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2578</v>
      </c>
      <c r="B16" s="569">
        <v>2.0</v>
      </c>
      <c r="C16" s="570" t="str">
        <f t="array" ref="C16">index(Images!$A$1:$K$1, 1, 1)</f>
        <v/>
      </c>
      <c r="D16" s="569" t="s">
        <v>4917</v>
      </c>
      <c r="E16" s="569">
        <v>1.0</v>
      </c>
      <c r="F16" s="569">
        <v>3.0</v>
      </c>
      <c r="G16" s="569" t="s">
        <v>4918</v>
      </c>
      <c r="H16" s="569"/>
      <c r="I16" s="569" t="s">
        <v>113</v>
      </c>
      <c r="J16" s="569" t="s">
        <v>112</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4142</v>
      </c>
      <c r="B17" s="569">
        <v>2.0</v>
      </c>
      <c r="C17" s="570" t="str">
        <f t="array" ref="C17">index(Images!$A$1:$K$1, 1, 1)</f>
        <v/>
      </c>
      <c r="D17" s="569" t="s">
        <v>4917</v>
      </c>
      <c r="E17" s="569">
        <v>1.0</v>
      </c>
      <c r="F17" s="569">
        <v>4.0</v>
      </c>
      <c r="G17" s="569" t="s">
        <v>4921</v>
      </c>
      <c r="H17" s="569"/>
      <c r="I17" s="569" t="s">
        <v>113</v>
      </c>
      <c r="J17" s="569" t="s">
        <v>112</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2210</v>
      </c>
      <c r="B18" s="569">
        <v>2.0</v>
      </c>
      <c r="C18" s="570" t="str">
        <f t="array" ref="C18">index(Images!$A$1:$K$1, 1, 1)</f>
        <v/>
      </c>
      <c r="D18" s="569" t="s">
        <v>4917</v>
      </c>
      <c r="E18" s="569">
        <v>1.0</v>
      </c>
      <c r="F18" s="569">
        <v>3.0</v>
      </c>
      <c r="G18" s="569" t="s">
        <v>4918</v>
      </c>
      <c r="H18" s="569"/>
      <c r="I18" s="569" t="s">
        <v>113</v>
      </c>
      <c r="J18" s="569" t="s">
        <v>117</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197</v>
      </c>
      <c r="B19" s="569">
        <v>2.0</v>
      </c>
      <c r="C19" s="570" t="str">
        <f t="array" ref="C19">index(Images!$A$1:$K$1, 1, 1)</f>
        <v/>
      </c>
      <c r="D19" s="569" t="s">
        <v>4917</v>
      </c>
      <c r="E19" s="569">
        <v>1.0</v>
      </c>
      <c r="F19" s="569">
        <v>3.0</v>
      </c>
      <c r="G19" s="569" t="s">
        <v>4918</v>
      </c>
      <c r="H19" s="573" t="s">
        <v>184</v>
      </c>
      <c r="I19" s="569" t="s">
        <v>113</v>
      </c>
      <c r="J19" s="569" t="s">
        <v>117</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3304</v>
      </c>
      <c r="B20" s="569">
        <v>2.0</v>
      </c>
      <c r="C20" s="570" t="str">
        <f t="array" ref="C20">index(Images!$A$1:$K$1, 1, 1)</f>
        <v/>
      </c>
      <c r="D20" s="569" t="s">
        <v>4917</v>
      </c>
      <c r="E20" s="569">
        <v>1.0</v>
      </c>
      <c r="F20" s="569">
        <v>3.0</v>
      </c>
      <c r="G20" s="569" t="s">
        <v>4918</v>
      </c>
      <c r="H20" s="569"/>
      <c r="I20" s="569" t="s">
        <v>113</v>
      </c>
      <c r="J20" s="569" t="s">
        <v>117</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4269</v>
      </c>
      <c r="B21" s="569">
        <v>2.0</v>
      </c>
      <c r="C21" s="570" t="str">
        <f t="array" ref="C21">index(Images!$A$1:$K$1, 1, 1)</f>
        <v/>
      </c>
      <c r="D21" s="569" t="s">
        <v>4919</v>
      </c>
      <c r="E21" s="569">
        <v>1.0</v>
      </c>
      <c r="F21" s="569">
        <v>3.0</v>
      </c>
      <c r="G21" s="569" t="s">
        <v>4918</v>
      </c>
      <c r="H21" s="569"/>
      <c r="I21" s="569" t="s">
        <v>116</v>
      </c>
      <c r="J21" s="569" t="s">
        <v>114</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1225</v>
      </c>
      <c r="B22" s="569">
        <v>2.0</v>
      </c>
      <c r="C22" s="570" t="str">
        <f t="array" ref="C22">index(Images!$A$1:$K$1, 1, 1)</f>
        <v/>
      </c>
      <c r="D22" s="569" t="s">
        <v>4919</v>
      </c>
      <c r="E22" s="569">
        <v>1.0</v>
      </c>
      <c r="F22" s="569">
        <v>3.0</v>
      </c>
      <c r="G22" s="569" t="s">
        <v>4918</v>
      </c>
      <c r="H22" s="569"/>
      <c r="I22" s="569" t="s">
        <v>116</v>
      </c>
      <c r="J22" s="569" t="s">
        <v>114</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367</v>
      </c>
      <c r="B23" s="569">
        <v>2.0</v>
      </c>
      <c r="C23" s="570" t="str">
        <f t="array" ref="C23">index(Images!$A$1:$K$1, 1, 1)</f>
        <v/>
      </c>
      <c r="D23" s="569" t="s">
        <v>4917</v>
      </c>
      <c r="E23" s="569">
        <v>1.0</v>
      </c>
      <c r="F23" s="569">
        <v>3.0</v>
      </c>
      <c r="G23" s="569" t="s">
        <v>4918</v>
      </c>
      <c r="H23" s="573" t="s">
        <v>184</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1194</v>
      </c>
      <c r="B24" s="569">
        <v>2.0</v>
      </c>
      <c r="C24" s="570" t="str">
        <f t="array" ref="C24">index(Images!$A$1:$K$1, 1, 1)</f>
        <v/>
      </c>
      <c r="D24" s="569" t="s">
        <v>4917</v>
      </c>
      <c r="E24" s="569">
        <v>1.0</v>
      </c>
      <c r="F24" s="569">
        <v>3.0</v>
      </c>
      <c r="G24" s="569" t="s">
        <v>4918</v>
      </c>
      <c r="H24" s="573" t="s">
        <v>184</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2260</v>
      </c>
      <c r="B25" s="569">
        <v>2.0</v>
      </c>
      <c r="C25" s="570" t="str">
        <f t="array" ref="C25">index(Images!$A$1:$K$1, 1, 1)</f>
        <v/>
      </c>
      <c r="D25" s="569" t="s">
        <v>4919</v>
      </c>
      <c r="E25" s="569">
        <v>1.0</v>
      </c>
      <c r="F25" s="569">
        <v>3.0</v>
      </c>
      <c r="G25" s="569" t="s">
        <v>4918</v>
      </c>
      <c r="H25" s="573" t="s">
        <v>184</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2948</v>
      </c>
      <c r="B26" s="569">
        <v>2.0</v>
      </c>
      <c r="C26" s="570" t="str">
        <f t="array" ref="C26">index(Images!$A$1:$K$1, 1, 1)</f>
        <v/>
      </c>
      <c r="D26" s="569" t="s">
        <v>4917</v>
      </c>
      <c r="E26" s="569">
        <v>1.0</v>
      </c>
      <c r="F26" s="569">
        <v>3.0</v>
      </c>
      <c r="G26" s="569" t="s">
        <v>4918</v>
      </c>
      <c r="H26" s="573" t="s">
        <v>184</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3556</v>
      </c>
      <c r="B27" s="569">
        <v>2.0</v>
      </c>
      <c r="C27" s="570" t="str">
        <f t="array" ref="C27">index(Images!$A$1:$K$1, 1, 1)</f>
        <v/>
      </c>
      <c r="D27" s="569" t="s">
        <v>4917</v>
      </c>
      <c r="E27" s="569">
        <v>1.0</v>
      </c>
      <c r="F27" s="569">
        <v>3.0</v>
      </c>
      <c r="G27" s="569" t="s">
        <v>4918</v>
      </c>
      <c r="H27" s="573" t="s">
        <v>184</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1358</v>
      </c>
      <c r="B28" s="569">
        <v>2.0</v>
      </c>
      <c r="C28" s="570" t="str">
        <f t="array" ref="C28">index(Images!$A$1:$K$1, 1, 1)</f>
        <v/>
      </c>
      <c r="D28" s="569" t="s">
        <v>4919</v>
      </c>
      <c r="E28" s="569">
        <v>1.0</v>
      </c>
      <c r="F28" s="569">
        <v>3.0</v>
      </c>
      <c r="G28" s="569" t="s">
        <v>4918</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1321</v>
      </c>
      <c r="B29" s="569">
        <v>2.0</v>
      </c>
      <c r="C29" s="570" t="str">
        <f t="array" ref="C29">index(Images!$A$1:$K$1, 1, 1)</f>
        <v/>
      </c>
      <c r="D29" s="569" t="s">
        <v>4917</v>
      </c>
      <c r="E29" s="569">
        <v>1.0</v>
      </c>
      <c r="F29" s="569">
        <v>3.0</v>
      </c>
      <c r="G29" s="569" t="s">
        <v>4918</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1687</v>
      </c>
      <c r="B30" s="569">
        <v>2.0</v>
      </c>
      <c r="C30" s="570" t="str">
        <f t="array" ref="C30">index(Images!$A$1:$K$1, 1, 1)</f>
        <v/>
      </c>
      <c r="D30" s="569" t="s">
        <v>4917</v>
      </c>
      <c r="E30" s="569">
        <v>1.0</v>
      </c>
      <c r="F30" s="569">
        <v>3.0</v>
      </c>
      <c r="G30" s="569" t="s">
        <v>4918</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3747</v>
      </c>
      <c r="B31" s="569">
        <v>2.0</v>
      </c>
      <c r="C31" s="570" t="str">
        <f t="array" ref="C31">index(Images!$A$1:$K$1, 1, 1)</f>
        <v/>
      </c>
      <c r="D31" s="569" t="s">
        <v>4917</v>
      </c>
      <c r="E31" s="569">
        <v>1.0</v>
      </c>
      <c r="F31" s="569">
        <v>3.0</v>
      </c>
      <c r="G31" s="569" t="s">
        <v>4918</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1786</v>
      </c>
      <c r="B32" s="569">
        <v>2.0</v>
      </c>
      <c r="C32" s="570" t="str">
        <f t="array" ref="C32">index(Images!$A$1:$K$1, 1, 1)</f>
        <v/>
      </c>
      <c r="D32" s="569" t="s">
        <v>4917</v>
      </c>
      <c r="E32" s="569">
        <v>1.0</v>
      </c>
      <c r="F32" s="569">
        <v>4.0</v>
      </c>
      <c r="G32" s="569" t="s">
        <v>4920</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942</v>
      </c>
      <c r="B33" s="569">
        <v>3.0</v>
      </c>
      <c r="C33" s="570" t="str">
        <f t="array" ref="C33">index(Images!$A$1:$K$1, 1, 1)</f>
        <v/>
      </c>
      <c r="D33" s="569" t="s">
        <v>4917</v>
      </c>
      <c r="E33" s="569">
        <v>1.0</v>
      </c>
      <c r="F33" s="569">
        <v>3.0</v>
      </c>
      <c r="G33" s="569" t="s">
        <v>4918</v>
      </c>
      <c r="H33" s="569"/>
      <c r="I33" s="569" t="s">
        <v>113</v>
      </c>
      <c r="J33" s="569" t="s">
        <v>115</v>
      </c>
      <c r="K33" s="569" t="s">
        <v>117</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972</v>
      </c>
      <c r="B34" s="569">
        <v>3.0</v>
      </c>
      <c r="C34" s="570" t="str">
        <f t="array" ref="C34">index(Images!$A$1:$K$1, 1, 1)</f>
        <v/>
      </c>
      <c r="D34" s="569" t="s">
        <v>4917</v>
      </c>
      <c r="E34" s="569">
        <v>1.0</v>
      </c>
      <c r="F34" s="569">
        <v>3.0</v>
      </c>
      <c r="G34" s="569" t="s">
        <v>4918</v>
      </c>
      <c r="H34" s="569"/>
      <c r="I34" s="569" t="s">
        <v>113</v>
      </c>
      <c r="J34" s="569" t="s">
        <v>115</v>
      </c>
      <c r="K34" s="569" t="s">
        <v>117</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3577</v>
      </c>
      <c r="B35" s="569">
        <v>3.0</v>
      </c>
      <c r="C35" s="570" t="str">
        <f t="array" ref="C35">index(Images!$A$1:$K$1, 1, 1)</f>
        <v/>
      </c>
      <c r="D35" s="569" t="s">
        <v>4917</v>
      </c>
      <c r="E35" s="569">
        <v>1.0</v>
      </c>
      <c r="F35" s="569">
        <v>3.0</v>
      </c>
      <c r="G35" s="569" t="s">
        <v>4918</v>
      </c>
      <c r="H35" s="569"/>
      <c r="I35" s="569" t="s">
        <v>113</v>
      </c>
      <c r="J35" s="569" t="s">
        <v>115</v>
      </c>
      <c r="K35" s="569" t="s">
        <v>117</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2211</v>
      </c>
      <c r="B36" s="569">
        <v>3.0</v>
      </c>
      <c r="C36" s="570" t="str">
        <f t="array" ref="C36">index(Images!$A$1:$K$1, 1, 1)</f>
        <v/>
      </c>
      <c r="D36" s="569" t="s">
        <v>4917</v>
      </c>
      <c r="E36" s="569">
        <v>1.0</v>
      </c>
      <c r="F36" s="569">
        <v>3.0</v>
      </c>
      <c r="G36" s="569" t="s">
        <v>4918</v>
      </c>
      <c r="H36" s="569"/>
      <c r="I36" s="569" t="s">
        <v>113</v>
      </c>
      <c r="J36" s="569" t="s">
        <v>117</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1168</v>
      </c>
      <c r="B37" s="569">
        <v>3.0</v>
      </c>
      <c r="C37" s="570" t="str">
        <f t="array" ref="C37">index(Images!$A$1:$K$1, 1, 1)</f>
        <v/>
      </c>
      <c r="D37" s="569" t="s">
        <v>4917</v>
      </c>
      <c r="E37" s="569">
        <v>1.0</v>
      </c>
      <c r="F37" s="569">
        <v>3.0</v>
      </c>
      <c r="G37" s="569" t="s">
        <v>4918</v>
      </c>
      <c r="H37" s="569"/>
      <c r="I37" s="569" t="s">
        <v>113</v>
      </c>
      <c r="J37" s="569" t="s">
        <v>117</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3534</v>
      </c>
      <c r="B38" s="569">
        <v>3.0</v>
      </c>
      <c r="C38" s="570" t="str">
        <f t="array" ref="C38">index(Images!$A$1:$K$1, 1, 1)</f>
        <v/>
      </c>
      <c r="D38" s="569" t="s">
        <v>4917</v>
      </c>
      <c r="E38" s="569">
        <v>1.0</v>
      </c>
      <c r="F38" s="569">
        <v>3.0</v>
      </c>
      <c r="G38" s="569" t="s">
        <v>4918</v>
      </c>
      <c r="H38" s="569"/>
      <c r="I38" s="569" t="s">
        <v>113</v>
      </c>
      <c r="J38" s="569" t="s">
        <v>117</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1380</v>
      </c>
      <c r="B39" s="569">
        <v>3.0</v>
      </c>
      <c r="C39" s="570" t="str">
        <f t="array" ref="C39">index(Images!$A$1:$K$1, 1, 1)</f>
        <v/>
      </c>
      <c r="D39" s="569" t="s">
        <v>4917</v>
      </c>
      <c r="E39" s="569">
        <v>1.0</v>
      </c>
      <c r="F39" s="569">
        <v>3.0</v>
      </c>
      <c r="G39" s="569" t="s">
        <v>4918</v>
      </c>
      <c r="H39" s="569"/>
      <c r="I39" s="569" t="s">
        <v>113</v>
      </c>
      <c r="J39" s="569" t="s">
        <v>112</v>
      </c>
      <c r="K39" s="569" t="s">
        <v>117</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3305</v>
      </c>
      <c r="B40" s="569">
        <v>3.0</v>
      </c>
      <c r="C40" s="570" t="str">
        <f t="array" ref="C40">index(Images!$A$1:$K$1, 1, 1)</f>
        <v/>
      </c>
      <c r="D40" s="569" t="s">
        <v>4917</v>
      </c>
      <c r="E40" s="569">
        <v>1.0</v>
      </c>
      <c r="F40" s="569">
        <v>3.0</v>
      </c>
      <c r="G40" s="569" t="s">
        <v>4918</v>
      </c>
      <c r="H40" s="569"/>
      <c r="I40" s="569" t="s">
        <v>113</v>
      </c>
      <c r="J40" s="569" t="s">
        <v>112</v>
      </c>
      <c r="K40" s="569" t="s">
        <v>117</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2511</v>
      </c>
      <c r="B41" s="569">
        <v>3.0</v>
      </c>
      <c r="C41" s="570" t="str">
        <f t="array" ref="C41">index(Images!$A$1:$K$1, 1, 1)</f>
        <v/>
      </c>
      <c r="D41" s="569" t="s">
        <v>4917</v>
      </c>
      <c r="E41" s="569">
        <v>1.0</v>
      </c>
      <c r="F41" s="569">
        <v>3.0</v>
      </c>
      <c r="G41" s="569" t="s">
        <v>4918</v>
      </c>
      <c r="H41" s="569"/>
      <c r="I41" s="569" t="s">
        <v>113</v>
      </c>
      <c r="J41" s="569" t="s">
        <v>112</v>
      </c>
      <c r="K41" s="569" t="s">
        <v>117</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397</v>
      </c>
      <c r="B42" s="569">
        <v>3.0</v>
      </c>
      <c r="C42" s="570" t="str">
        <f t="array" ref="C42">index(Images!$A$1:$K$1, 1, 1)</f>
        <v/>
      </c>
      <c r="D42" s="569" t="s">
        <v>4917</v>
      </c>
      <c r="E42" s="569">
        <v>1.0</v>
      </c>
      <c r="F42" s="569">
        <v>3.0</v>
      </c>
      <c r="G42" s="569" t="s">
        <v>4918</v>
      </c>
      <c r="H42" s="573" t="s">
        <v>184</v>
      </c>
      <c r="I42" s="569" t="s">
        <v>113</v>
      </c>
      <c r="J42" s="569" t="s">
        <v>117</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770</v>
      </c>
      <c r="B43" s="569">
        <v>3.0</v>
      </c>
      <c r="C43" s="570" t="str">
        <f t="array" ref="C43">index(Images!$A$1:$K$1, 1, 1)</f>
        <v/>
      </c>
      <c r="D43" s="569" t="s">
        <v>4917</v>
      </c>
      <c r="E43" s="569">
        <v>1.0</v>
      </c>
      <c r="F43" s="569">
        <v>3.0</v>
      </c>
      <c r="G43" s="569" t="s">
        <v>4918</v>
      </c>
      <c r="H43" s="569"/>
      <c r="I43" s="569" t="s">
        <v>113</v>
      </c>
      <c r="J43" s="569" t="s">
        <v>117</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2575</v>
      </c>
      <c r="B44" s="569">
        <v>3.0</v>
      </c>
      <c r="C44" s="570" t="str">
        <f t="array" ref="C44">index(Images!$A$1:$K$1, 1, 1)</f>
        <v/>
      </c>
      <c r="D44" s="569" t="s">
        <v>4917</v>
      </c>
      <c r="E44" s="569">
        <v>1.0</v>
      </c>
      <c r="F44" s="569">
        <v>3.0</v>
      </c>
      <c r="G44" s="569" t="s">
        <v>4918</v>
      </c>
      <c r="H44" s="569"/>
      <c r="I44" s="569" t="s">
        <v>113</v>
      </c>
      <c r="J44" s="569" t="s">
        <v>117</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4144</v>
      </c>
      <c r="B45" s="569">
        <v>3.0</v>
      </c>
      <c r="C45" s="570" t="str">
        <f t="array" ref="C45">index(Images!$A$1:$K$1, 1, 1)</f>
        <v/>
      </c>
      <c r="D45" s="569" t="s">
        <v>4917</v>
      </c>
      <c r="E45" s="569">
        <v>1.0</v>
      </c>
      <c r="F45" s="569">
        <v>4.0</v>
      </c>
      <c r="G45" s="569" t="s">
        <v>4921</v>
      </c>
      <c r="H45" s="569"/>
      <c r="I45" s="569" t="s">
        <v>113</v>
      </c>
      <c r="J45" s="569" t="s">
        <v>117</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1318</v>
      </c>
      <c r="B46" s="569">
        <v>3.0</v>
      </c>
      <c r="C46" s="570" t="str">
        <f t="array" ref="C46">index(Images!$A$1:$K$1, 1, 1)</f>
        <v/>
      </c>
      <c r="D46" s="569" t="s">
        <v>4917</v>
      </c>
      <c r="E46" s="569">
        <v>1.0</v>
      </c>
      <c r="F46" s="569">
        <v>3.0</v>
      </c>
      <c r="G46" s="569" t="s">
        <v>4918</v>
      </c>
      <c r="H46" s="569"/>
      <c r="I46" s="569" t="s">
        <v>113</v>
      </c>
      <c r="J46" s="569" t="s">
        <v>117</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2579</v>
      </c>
      <c r="B47" s="569">
        <v>3.0</v>
      </c>
      <c r="C47" s="570" t="str">
        <f t="array" ref="C47">index(Images!$A$1:$K$1, 1, 1)</f>
        <v/>
      </c>
      <c r="D47" s="569" t="s">
        <v>4917</v>
      </c>
      <c r="E47" s="569">
        <v>1.0</v>
      </c>
      <c r="F47" s="569">
        <v>3.0</v>
      </c>
      <c r="G47" s="569" t="s">
        <v>4918</v>
      </c>
      <c r="H47" s="569"/>
      <c r="I47" s="569" t="s">
        <v>113</v>
      </c>
      <c r="J47" s="569" t="s">
        <v>117</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1482</v>
      </c>
      <c r="B48" s="569">
        <v>3.0</v>
      </c>
      <c r="C48" s="570" t="str">
        <f t="array" ref="C48">index(Images!$A$1:$K$1, 1, 1)</f>
        <v/>
      </c>
      <c r="D48" s="569" t="s">
        <v>4917</v>
      </c>
      <c r="E48" s="569">
        <v>1.0</v>
      </c>
      <c r="F48" s="569">
        <v>3.0</v>
      </c>
      <c r="G48" s="569" t="s">
        <v>4918</v>
      </c>
      <c r="H48" s="569"/>
      <c r="I48" s="569" t="s">
        <v>113</v>
      </c>
      <c r="J48" s="569" t="s">
        <v>117</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4270</v>
      </c>
      <c r="B49" s="569">
        <v>3.0</v>
      </c>
      <c r="C49" s="570" t="str">
        <f t="array" ref="C49">index(Images!$A$1:$K$1, 1, 1)</f>
        <v/>
      </c>
      <c r="D49" s="569" t="s">
        <v>4919</v>
      </c>
      <c r="E49" s="569">
        <v>1.0</v>
      </c>
      <c r="F49" s="569">
        <v>3.0</v>
      </c>
      <c r="G49" s="569" t="s">
        <v>4918</v>
      </c>
      <c r="H49" s="569"/>
      <c r="I49" s="569" t="s">
        <v>116</v>
      </c>
      <c r="J49" s="569" t="s">
        <v>114</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1227</v>
      </c>
      <c r="B50" s="569">
        <v>3.0</v>
      </c>
      <c r="C50" s="570" t="str">
        <f t="array" ref="C50">index(Images!$A$1:$K$1, 1, 1)</f>
        <v/>
      </c>
      <c r="D50" s="569" t="s">
        <v>4919</v>
      </c>
      <c r="E50" s="569">
        <v>1.0</v>
      </c>
      <c r="F50" s="569">
        <v>3.0</v>
      </c>
      <c r="G50" s="569" t="s">
        <v>4918</v>
      </c>
      <c r="H50" s="569"/>
      <c r="I50" s="569" t="s">
        <v>116</v>
      </c>
      <c r="J50" s="569" t="s">
        <v>114</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355</v>
      </c>
      <c r="B51" s="569">
        <v>3.0</v>
      </c>
      <c r="C51" s="570" t="str">
        <f t="array" ref="C51">index(Images!$A$1:$K$1, 1, 1)</f>
        <v/>
      </c>
      <c r="D51" s="569" t="s">
        <v>4917</v>
      </c>
      <c r="E51" s="569">
        <v>1.0</v>
      </c>
      <c r="F51" s="569">
        <v>3.0</v>
      </c>
      <c r="G51" s="569" t="s">
        <v>4918</v>
      </c>
      <c r="H51" s="573" t="s">
        <v>184</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1196</v>
      </c>
      <c r="B52" s="569">
        <v>3.0</v>
      </c>
      <c r="C52" s="570" t="str">
        <f t="array" ref="C52">index(Images!$A$1:$K$1, 1, 1)</f>
        <v/>
      </c>
      <c r="D52" s="569" t="s">
        <v>4917</v>
      </c>
      <c r="E52" s="569">
        <v>1.0</v>
      </c>
      <c r="F52" s="569">
        <v>3.0</v>
      </c>
      <c r="G52" s="569" t="s">
        <v>4918</v>
      </c>
      <c r="H52" s="573" t="s">
        <v>184</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865</v>
      </c>
      <c r="B53" s="569">
        <v>3.0</v>
      </c>
      <c r="C53" s="570" t="str">
        <f t="array" ref="C53">index(Images!$A$1:$K$1, 1, 1)</f>
        <v/>
      </c>
      <c r="D53" s="569" t="s">
        <v>4917</v>
      </c>
      <c r="E53" s="569">
        <v>1.0</v>
      </c>
      <c r="F53" s="569">
        <v>3.0</v>
      </c>
      <c r="G53" s="569" t="s">
        <v>4918</v>
      </c>
      <c r="H53" s="573" t="s">
        <v>184</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1144</v>
      </c>
      <c r="B54" s="569">
        <v>3.0</v>
      </c>
      <c r="C54" s="570" t="str">
        <f t="array" ref="C54">index(Images!$A$1:$K$1, 1, 1)</f>
        <v/>
      </c>
      <c r="D54" s="569" t="s">
        <v>4917</v>
      </c>
      <c r="E54" s="569">
        <v>1.0</v>
      </c>
      <c r="F54" s="569">
        <v>3.0</v>
      </c>
      <c r="G54" s="569" t="s">
        <v>4918</v>
      </c>
      <c r="H54" s="573" t="s">
        <v>184</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2261</v>
      </c>
      <c r="B55" s="569">
        <v>3.0</v>
      </c>
      <c r="C55" s="570" t="str">
        <f t="array" ref="C55">index(Images!$A$1:$K$1, 1, 1)</f>
        <v/>
      </c>
      <c r="D55" s="569" t="s">
        <v>4919</v>
      </c>
      <c r="E55" s="569">
        <v>1.0</v>
      </c>
      <c r="F55" s="569">
        <v>3.0</v>
      </c>
      <c r="G55" s="569" t="s">
        <v>4918</v>
      </c>
      <c r="H55" s="573" t="s">
        <v>184</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3943</v>
      </c>
      <c r="B56" s="569">
        <v>3.0</v>
      </c>
      <c r="C56" s="570" t="str">
        <f t="array" ref="C56">index(Images!$A$1:$K$1, 1, 1)</f>
        <v/>
      </c>
      <c r="D56" s="569" t="s">
        <v>4917</v>
      </c>
      <c r="E56" s="569">
        <v>1.0</v>
      </c>
      <c r="F56" s="569">
        <v>3.0</v>
      </c>
      <c r="G56" s="569" t="s">
        <v>4918</v>
      </c>
      <c r="H56" s="573" t="s">
        <v>184</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2004</v>
      </c>
      <c r="B57" s="569">
        <v>3.0</v>
      </c>
      <c r="C57" s="570" t="str">
        <f t="array" ref="C57">index(Images!$A$1:$K$1, 1, 1)</f>
        <v/>
      </c>
      <c r="D57" s="569" t="s">
        <v>4919</v>
      </c>
      <c r="E57" s="569">
        <v>1.0</v>
      </c>
      <c r="F57" s="569">
        <v>3.0</v>
      </c>
      <c r="G57" s="569" t="s">
        <v>4918</v>
      </c>
      <c r="H57" s="573" t="s">
        <v>184</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3557</v>
      </c>
      <c r="B58" s="569">
        <v>3.0</v>
      </c>
      <c r="C58" s="570" t="str">
        <f t="array" ref="C58">index(Images!$A$1:$K$1, 1, 1)</f>
        <v/>
      </c>
      <c r="D58" s="569" t="s">
        <v>4917</v>
      </c>
      <c r="E58" s="569">
        <v>1.0</v>
      </c>
      <c r="F58" s="569">
        <v>3.0</v>
      </c>
      <c r="G58" s="569" t="s">
        <v>4918</v>
      </c>
      <c r="H58" s="573" t="s">
        <v>184</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1323</v>
      </c>
      <c r="B59" s="569">
        <v>3.0</v>
      </c>
      <c r="C59" s="570" t="str">
        <f t="array" ref="C59">index(Images!$A$1:$K$1, 1, 1)</f>
        <v/>
      </c>
      <c r="D59" s="569" t="s">
        <v>4917</v>
      </c>
      <c r="E59" s="569">
        <v>1.0</v>
      </c>
      <c r="F59" s="569">
        <v>3.0</v>
      </c>
      <c r="G59" s="569" t="s">
        <v>4918</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1689</v>
      </c>
      <c r="B60" s="569">
        <v>3.0</v>
      </c>
      <c r="C60" s="570" t="str">
        <f t="array" ref="C60">index(Images!$A$1:$K$1, 1, 1)</f>
        <v/>
      </c>
      <c r="D60" s="569" t="s">
        <v>4917</v>
      </c>
      <c r="E60" s="569">
        <v>1.0</v>
      </c>
      <c r="F60" s="569">
        <v>3.0</v>
      </c>
      <c r="G60" s="569" t="s">
        <v>4918</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1787</v>
      </c>
      <c r="B61" s="569">
        <v>3.0</v>
      </c>
      <c r="C61" s="570" t="str">
        <f t="array" ref="C61">index(Images!$A$1:$K$1, 1, 1)</f>
        <v/>
      </c>
      <c r="D61" s="569" t="s">
        <v>4917</v>
      </c>
      <c r="E61" s="569">
        <v>1.0</v>
      </c>
      <c r="F61" s="569">
        <v>4.0</v>
      </c>
      <c r="G61" s="569" t="s">
        <v>4920</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3749</v>
      </c>
      <c r="B62" s="569">
        <v>3.0</v>
      </c>
      <c r="C62" s="570" t="str">
        <f t="array" ref="C62">index(Images!$A$1:$K$1, 1, 1)</f>
        <v/>
      </c>
      <c r="D62" s="569" t="s">
        <v>4917</v>
      </c>
      <c r="E62" s="569">
        <v>1.0</v>
      </c>
      <c r="F62" s="569">
        <v>3.0</v>
      </c>
      <c r="G62" s="569" t="s">
        <v>4918</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4922</v>
      </c>
      <c r="B63" s="587">
        <v>0.0</v>
      </c>
      <c r="C63" s="588" t="str">
        <f t="array" ref="C63">index(Images!$A$1:$K$1, 1, 2)</f>
        <v/>
      </c>
      <c r="D63" s="587" t="s">
        <v>4917</v>
      </c>
      <c r="E63" s="587">
        <v>1.0</v>
      </c>
      <c r="F63" s="587">
        <v>3.0</v>
      </c>
      <c r="G63" s="587" t="s">
        <v>4918</v>
      </c>
      <c r="H63" s="587"/>
      <c r="I63" s="587" t="s">
        <v>115</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185</v>
      </c>
      <c r="B64" s="587">
        <v>1.0</v>
      </c>
      <c r="C64" s="588" t="str">
        <f t="array" ref="C64">index(Images!$A$1:$K$1, 1, 2)</f>
        <v/>
      </c>
      <c r="D64" s="587" t="s">
        <v>4917</v>
      </c>
      <c r="E64" s="587">
        <v>1.0</v>
      </c>
      <c r="F64" s="587">
        <v>3.0</v>
      </c>
      <c r="G64" s="587" t="s">
        <v>4918</v>
      </c>
      <c r="H64" s="587"/>
      <c r="I64" s="587" t="s">
        <v>115</v>
      </c>
      <c r="J64" s="587" t="s">
        <v>112</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1510</v>
      </c>
      <c r="B65" s="587">
        <v>1.0</v>
      </c>
      <c r="C65" s="588" t="str">
        <f t="array" ref="C65">index(Images!$A$1:$K$1, 1, 2)</f>
        <v/>
      </c>
      <c r="D65" s="587" t="s">
        <v>4917</v>
      </c>
      <c r="E65" s="587">
        <v>1.0</v>
      </c>
      <c r="F65" s="587">
        <v>3.0</v>
      </c>
      <c r="G65" s="587" t="s">
        <v>4918</v>
      </c>
      <c r="H65" s="587"/>
      <c r="I65" s="587" t="s">
        <v>115</v>
      </c>
      <c r="J65" s="587" t="s">
        <v>112</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1427</v>
      </c>
      <c r="B66" s="587">
        <v>1.0</v>
      </c>
      <c r="C66" s="588" t="str">
        <f t="array" ref="C66">index(Images!$A$1:$K$1, 1, 2)</f>
        <v/>
      </c>
      <c r="D66" s="587" t="s">
        <v>4917</v>
      </c>
      <c r="E66" s="587">
        <v>1.0</v>
      </c>
      <c r="F66" s="587">
        <v>3.0</v>
      </c>
      <c r="G66" s="587" t="s">
        <v>4918</v>
      </c>
      <c r="H66" s="587"/>
      <c r="I66" s="587" t="s">
        <v>115</v>
      </c>
      <c r="J66" s="587" t="s">
        <v>116</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2987</v>
      </c>
      <c r="B67" s="587">
        <v>1.0</v>
      </c>
      <c r="C67" s="588" t="str">
        <f t="array" ref="C67">index(Images!$A$1:$K$1, 1, 2)</f>
        <v/>
      </c>
      <c r="D67" s="587" t="s">
        <v>4917</v>
      </c>
      <c r="E67" s="587">
        <v>1.0</v>
      </c>
      <c r="F67" s="587">
        <v>3.0</v>
      </c>
      <c r="G67" s="587" t="s">
        <v>4918</v>
      </c>
      <c r="H67" s="587" t="s">
        <v>184</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190</v>
      </c>
      <c r="B68" s="587">
        <v>2.0</v>
      </c>
      <c r="C68" s="588" t="str">
        <f t="array" ref="C68">index(Images!$A$1:$K$1, 1, 2)</f>
        <v/>
      </c>
      <c r="D68" s="587" t="s">
        <v>4917</v>
      </c>
      <c r="E68" s="587">
        <v>1.0</v>
      </c>
      <c r="F68" s="587">
        <v>3.0</v>
      </c>
      <c r="G68" s="587" t="s">
        <v>4918</v>
      </c>
      <c r="H68" s="587"/>
      <c r="I68" s="587" t="s">
        <v>115</v>
      </c>
      <c r="J68" s="587" t="s">
        <v>113</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4923</v>
      </c>
      <c r="B69" s="587">
        <v>2.0</v>
      </c>
      <c r="C69" s="588" t="str">
        <f t="array" ref="C69">index(Images!$A$1:$K$1, 1, 2)</f>
        <v/>
      </c>
      <c r="D69" s="587" t="s">
        <v>4917</v>
      </c>
      <c r="E69" s="587">
        <v>1.0</v>
      </c>
      <c r="F69" s="587">
        <v>3.0</v>
      </c>
      <c r="G69" s="587" t="s">
        <v>4918</v>
      </c>
      <c r="H69" s="587"/>
      <c r="I69" s="587" t="s">
        <v>115</v>
      </c>
      <c r="J69" s="587" t="s">
        <v>113</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1428</v>
      </c>
      <c r="B70" s="587">
        <v>2.0</v>
      </c>
      <c r="C70" s="588" t="str">
        <f t="array" ref="C70">index(Images!$A$1:$K$1, 1, 2)</f>
        <v/>
      </c>
      <c r="D70" s="587" t="s">
        <v>4917</v>
      </c>
      <c r="E70" s="587">
        <v>1.0</v>
      </c>
      <c r="F70" s="587">
        <v>3.0</v>
      </c>
      <c r="G70" s="587" t="s">
        <v>4918</v>
      </c>
      <c r="H70" s="587"/>
      <c r="I70" s="587" t="s">
        <v>115</v>
      </c>
      <c r="J70" s="587" t="s">
        <v>116</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2213</v>
      </c>
      <c r="B71" s="587">
        <v>2.0</v>
      </c>
      <c r="C71" s="588" t="str">
        <f t="array" ref="C71">index(Images!$A$1:$K$1, 1, 2)</f>
        <v/>
      </c>
      <c r="D71" s="587" t="s">
        <v>4917</v>
      </c>
      <c r="E71" s="587">
        <v>1.0</v>
      </c>
      <c r="F71" s="587">
        <v>3.0</v>
      </c>
      <c r="G71" s="587" t="s">
        <v>4918</v>
      </c>
      <c r="H71" s="587"/>
      <c r="I71" s="587" t="s">
        <v>115</v>
      </c>
      <c r="J71" s="587" t="s">
        <v>113</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1513</v>
      </c>
      <c r="B72" s="587">
        <v>2.0</v>
      </c>
      <c r="C72" s="588" t="str">
        <f t="array" ref="C72">index(Images!$A$1:$K$1, 1, 2)</f>
        <v/>
      </c>
      <c r="D72" s="587" t="s">
        <v>4917</v>
      </c>
      <c r="E72" s="587">
        <v>1.0</v>
      </c>
      <c r="F72" s="587">
        <v>3.0</v>
      </c>
      <c r="G72" s="587" t="s">
        <v>4918</v>
      </c>
      <c r="H72" s="587"/>
      <c r="I72" s="587" t="s">
        <v>115</v>
      </c>
      <c r="J72" s="587" t="s">
        <v>112</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500</v>
      </c>
      <c r="B73" s="587">
        <v>2.0</v>
      </c>
      <c r="C73" s="588" t="str">
        <f t="array" ref="C73">index(Images!$A$1:$K$1, 1, 2)</f>
        <v/>
      </c>
      <c r="D73" s="587" t="s">
        <v>4917</v>
      </c>
      <c r="E73" s="587">
        <v>1.0</v>
      </c>
      <c r="F73" s="587">
        <v>3.0</v>
      </c>
      <c r="G73" s="587" t="s">
        <v>4918</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2989</v>
      </c>
      <c r="B74" s="587">
        <v>2.0</v>
      </c>
      <c r="C74" s="588" t="str">
        <f t="array" ref="C74">index(Images!$A$1:$K$1, 1, 2)</f>
        <v/>
      </c>
      <c r="D74" s="587" t="s">
        <v>4917</v>
      </c>
      <c r="E74" s="587">
        <v>1.0</v>
      </c>
      <c r="F74" s="587">
        <v>3.0</v>
      </c>
      <c r="G74" s="587" t="s">
        <v>4918</v>
      </c>
      <c r="H74" s="587" t="s">
        <v>184</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3645</v>
      </c>
      <c r="B75" s="587">
        <v>2.0</v>
      </c>
      <c r="C75" s="588" t="str">
        <f t="array" ref="C75">index(Images!$A$1:$K$1, 1, 2)</f>
        <v/>
      </c>
      <c r="D75" s="587" t="s">
        <v>4917</v>
      </c>
      <c r="E75" s="587">
        <v>1.0</v>
      </c>
      <c r="F75" s="587">
        <v>4.0</v>
      </c>
      <c r="G75" s="587" t="s">
        <v>4921</v>
      </c>
      <c r="H75" s="587" t="s">
        <v>184</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3607</v>
      </c>
      <c r="B76" s="587">
        <v>2.0</v>
      </c>
      <c r="C76" s="588" t="str">
        <f t="array" ref="C76">index(Images!$A$1:$K$1, 1, 2)</f>
        <v/>
      </c>
      <c r="D76" s="587" t="s">
        <v>4917</v>
      </c>
      <c r="E76" s="587">
        <v>1.0</v>
      </c>
      <c r="F76" s="587">
        <v>3.0</v>
      </c>
      <c r="G76" s="587" t="s">
        <v>4918</v>
      </c>
      <c r="H76" s="587" t="s">
        <v>184</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3806</v>
      </c>
      <c r="B77" s="587">
        <v>2.0</v>
      </c>
      <c r="C77" s="588" t="str">
        <f t="array" ref="C77">index(Images!$A$1:$K$1, 1, 2)</f>
        <v/>
      </c>
      <c r="D77" s="587" t="s">
        <v>4917</v>
      </c>
      <c r="E77" s="587">
        <v>1.0</v>
      </c>
      <c r="F77" s="587">
        <v>3.0</v>
      </c>
      <c r="G77" s="587" t="s">
        <v>4918</v>
      </c>
      <c r="H77" s="587" t="s">
        <v>184</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2215</v>
      </c>
      <c r="B78" s="587">
        <v>3.0</v>
      </c>
      <c r="C78" s="588" t="str">
        <f t="array" ref="C78">index(Images!$A$1:$K$1, 1, 2)</f>
        <v/>
      </c>
      <c r="D78" s="587" t="s">
        <v>4917</v>
      </c>
      <c r="E78" s="587">
        <v>1.0</v>
      </c>
      <c r="F78" s="587">
        <v>3.0</v>
      </c>
      <c r="G78" s="587" t="s">
        <v>4918</v>
      </c>
      <c r="H78" s="587"/>
      <c r="I78" s="587" t="s">
        <v>115</v>
      </c>
      <c r="J78" s="587" t="s">
        <v>113</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192</v>
      </c>
      <c r="B79" s="587">
        <v>3.0</v>
      </c>
      <c r="C79" s="588" t="str">
        <f t="array" ref="C79">index(Images!$A$1:$K$1, 1, 2)</f>
        <v/>
      </c>
      <c r="D79" s="587" t="s">
        <v>4917</v>
      </c>
      <c r="E79" s="587">
        <v>1.0</v>
      </c>
      <c r="F79" s="587">
        <v>3.0</v>
      </c>
      <c r="G79" s="587" t="s">
        <v>4918</v>
      </c>
      <c r="H79" s="587"/>
      <c r="I79" s="587" t="s">
        <v>115</v>
      </c>
      <c r="J79" s="587" t="s">
        <v>113</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1515</v>
      </c>
      <c r="B80" s="587">
        <v>3.0</v>
      </c>
      <c r="C80" s="588" t="str">
        <f t="array" ref="C80">index(Images!$A$1:$K$1, 1, 2)</f>
        <v/>
      </c>
      <c r="D80" s="587" t="s">
        <v>4917</v>
      </c>
      <c r="E80" s="587">
        <v>1.0</v>
      </c>
      <c r="F80" s="587">
        <v>3.0</v>
      </c>
      <c r="G80" s="587" t="s">
        <v>4918</v>
      </c>
      <c r="H80" s="587"/>
      <c r="I80" s="587" t="s">
        <v>115</v>
      </c>
      <c r="J80" s="587" t="s">
        <v>113</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4924</v>
      </c>
      <c r="B81" s="587">
        <v>3.0</v>
      </c>
      <c r="C81" s="588" t="str">
        <f t="array" ref="C81">index(Images!$A$1:$K$1, 1, 2)</f>
        <v/>
      </c>
      <c r="D81" s="587" t="s">
        <v>4917</v>
      </c>
      <c r="E81" s="587">
        <v>1.0</v>
      </c>
      <c r="F81" s="587">
        <v>3.0</v>
      </c>
      <c r="G81" s="587" t="s">
        <v>4918</v>
      </c>
      <c r="H81" s="587"/>
      <c r="I81" s="587" t="s">
        <v>115</v>
      </c>
      <c r="J81" s="587" t="s">
        <v>113</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799</v>
      </c>
      <c r="B82" s="587">
        <v>3.0</v>
      </c>
      <c r="C82" s="588" t="str">
        <f t="array" ref="C82">index(Images!$A$1:$K$1, 1, 2)</f>
        <v/>
      </c>
      <c r="D82" s="587" t="s">
        <v>4917</v>
      </c>
      <c r="E82" s="587">
        <v>1.0</v>
      </c>
      <c r="F82" s="587">
        <v>3.0</v>
      </c>
      <c r="G82" s="587" t="s">
        <v>4918</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1429</v>
      </c>
      <c r="B83" s="587">
        <v>3.0</v>
      </c>
      <c r="C83" s="588" t="str">
        <f t="array" ref="C83">index(Images!$A$1:$K$1, 1, 2)</f>
        <v/>
      </c>
      <c r="D83" s="587" t="s">
        <v>4917</v>
      </c>
      <c r="E83" s="587">
        <v>1.0</v>
      </c>
      <c r="F83" s="587">
        <v>3.0</v>
      </c>
      <c r="G83" s="587" t="s">
        <v>4918</v>
      </c>
      <c r="H83" s="587"/>
      <c r="I83" s="587" t="s">
        <v>112</v>
      </c>
      <c r="J83" s="587" t="s">
        <v>115</v>
      </c>
      <c r="K83" s="587" t="s">
        <v>116</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1639</v>
      </c>
      <c r="B84" s="587">
        <v>3.0</v>
      </c>
      <c r="C84" s="588" t="str">
        <f t="array" ref="C84">index(Images!$A$1:$K$1, 1, 2)</f>
        <v/>
      </c>
      <c r="D84" s="587" t="s">
        <v>4917</v>
      </c>
      <c r="E84" s="587">
        <v>1.0</v>
      </c>
      <c r="F84" s="587">
        <v>3.0</v>
      </c>
      <c r="G84" s="587" t="s">
        <v>4918</v>
      </c>
      <c r="H84" s="587"/>
      <c r="I84" s="587" t="s">
        <v>115</v>
      </c>
      <c r="J84" s="587" t="s">
        <v>112</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1517</v>
      </c>
      <c r="B85" s="587">
        <v>3.0</v>
      </c>
      <c r="C85" s="588" t="str">
        <f t="array" ref="C85">index(Images!$A$1:$K$1, 1, 2)</f>
        <v/>
      </c>
      <c r="D85" s="587" t="s">
        <v>4917</v>
      </c>
      <c r="E85" s="587">
        <v>1.0</v>
      </c>
      <c r="F85" s="587">
        <v>3.0</v>
      </c>
      <c r="G85" s="587" t="s">
        <v>4918</v>
      </c>
      <c r="H85" s="587"/>
      <c r="I85" s="587" t="s">
        <v>115</v>
      </c>
      <c r="J85" s="587" t="s">
        <v>112</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1029</v>
      </c>
      <c r="B86" s="587">
        <v>3.0</v>
      </c>
      <c r="C86" s="588" t="str">
        <f t="array" ref="C86">index(Images!$A$1:$K$1, 1, 2)</f>
        <v/>
      </c>
      <c r="D86" s="587" t="s">
        <v>4917</v>
      </c>
      <c r="E86" s="587">
        <v>1.0</v>
      </c>
      <c r="F86" s="587">
        <v>3.0</v>
      </c>
      <c r="G86" s="587" t="s">
        <v>4918</v>
      </c>
      <c r="H86" s="587" t="s">
        <v>184</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502</v>
      </c>
      <c r="B87" s="587">
        <v>3.0</v>
      </c>
      <c r="C87" s="588" t="str">
        <f t="array" ref="C87">index(Images!$A$1:$K$1, 1, 2)</f>
        <v/>
      </c>
      <c r="D87" s="587" t="s">
        <v>4917</v>
      </c>
      <c r="E87" s="587">
        <v>1.0</v>
      </c>
      <c r="F87" s="587">
        <v>3.0</v>
      </c>
      <c r="G87" s="587" t="s">
        <v>4918</v>
      </c>
      <c r="H87" s="587" t="s">
        <v>184</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2990</v>
      </c>
      <c r="B88" s="587">
        <v>3.0</v>
      </c>
      <c r="C88" s="588" t="str">
        <f t="array" ref="C88">index(Images!$A$1:$K$1, 1, 2)</f>
        <v/>
      </c>
      <c r="D88" s="587" t="s">
        <v>4917</v>
      </c>
      <c r="E88" s="587">
        <v>1.0</v>
      </c>
      <c r="F88" s="587">
        <v>3.0</v>
      </c>
      <c r="G88" s="587" t="s">
        <v>4918</v>
      </c>
      <c r="H88" s="587" t="s">
        <v>184</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3646</v>
      </c>
      <c r="B89" s="587">
        <v>3.0</v>
      </c>
      <c r="C89" s="588" t="str">
        <f t="array" ref="C89">index(Images!$A$1:$K$1, 1, 2)</f>
        <v/>
      </c>
      <c r="D89" s="587" t="s">
        <v>4917</v>
      </c>
      <c r="E89" s="587">
        <v>1.0</v>
      </c>
      <c r="F89" s="587">
        <v>4.0</v>
      </c>
      <c r="G89" s="587" t="s">
        <v>4921</v>
      </c>
      <c r="H89" s="587" t="s">
        <v>184</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3608</v>
      </c>
      <c r="B90" s="587">
        <v>3.0</v>
      </c>
      <c r="C90" s="588" t="str">
        <f t="array" ref="C90">index(Images!$A$1:$K$1, 1, 2)</f>
        <v/>
      </c>
      <c r="D90" s="587" t="s">
        <v>4917</v>
      </c>
      <c r="E90" s="587">
        <v>1.0</v>
      </c>
      <c r="F90" s="587">
        <v>3.0</v>
      </c>
      <c r="G90" s="587" t="s">
        <v>4918</v>
      </c>
      <c r="H90" s="587" t="s">
        <v>184</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3805</v>
      </c>
      <c r="B91" s="587">
        <v>3.0</v>
      </c>
      <c r="C91" s="588" t="str">
        <f t="array" ref="C91">index(Images!$A$1:$K$1, 1, 2)</f>
        <v/>
      </c>
      <c r="D91" s="587" t="s">
        <v>4917</v>
      </c>
      <c r="E91" s="587">
        <v>1.0</v>
      </c>
      <c r="F91" s="587">
        <v>3.0</v>
      </c>
      <c r="G91" s="587" t="s">
        <v>4918</v>
      </c>
      <c r="H91" s="587" t="s">
        <v>184</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848</v>
      </c>
      <c r="B92" s="602">
        <v>1.0</v>
      </c>
      <c r="C92" s="603" t="str">
        <f t="array" ref="C92">index(Images!$A$1:$K$1, 1, 3)</f>
        <v/>
      </c>
      <c r="D92" s="602" t="s">
        <v>4917</v>
      </c>
      <c r="E92" s="602">
        <v>1.0</v>
      </c>
      <c r="F92" s="602">
        <v>5.0</v>
      </c>
      <c r="G92" s="602" t="s">
        <v>4925</v>
      </c>
      <c r="H92" s="602"/>
      <c r="I92" s="602" t="s">
        <v>113</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3912</v>
      </c>
      <c r="B93" s="602">
        <v>1.0</v>
      </c>
      <c r="C93" s="603" t="str">
        <f t="array" ref="C93">index(Images!$A$1:$K$1, 1, 3)</f>
        <v/>
      </c>
      <c r="D93" s="602" t="s">
        <v>4917</v>
      </c>
      <c r="E93" s="602">
        <v>1.0</v>
      </c>
      <c r="F93" s="602">
        <v>5.0</v>
      </c>
      <c r="G93" s="602" t="s">
        <v>4925</v>
      </c>
      <c r="H93" s="602"/>
      <c r="I93" s="602" t="s">
        <v>113</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2343</v>
      </c>
      <c r="B94" s="602">
        <v>1.0</v>
      </c>
      <c r="C94" s="603" t="str">
        <f t="array" ref="C94">index(Images!$A$1:$K$1, 1, 3)</f>
        <v/>
      </c>
      <c r="D94" s="602" t="s">
        <v>4919</v>
      </c>
      <c r="E94" s="602">
        <v>1.0</v>
      </c>
      <c r="F94" s="602">
        <v>5.0</v>
      </c>
      <c r="G94" s="602" t="s">
        <v>4925</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630</v>
      </c>
      <c r="B95" s="602">
        <v>1.0</v>
      </c>
      <c r="C95" s="603" t="str">
        <f t="array" ref="C95">index(Images!$A$1:$K$1, 1, 3)</f>
        <v/>
      </c>
      <c r="D95" s="602" t="s">
        <v>4917</v>
      </c>
      <c r="E95" s="602">
        <v>1.0</v>
      </c>
      <c r="F95" s="602">
        <v>5.0</v>
      </c>
      <c r="G95" s="602" t="s">
        <v>4925</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1335</v>
      </c>
      <c r="B96" s="602">
        <v>1.0</v>
      </c>
      <c r="C96" s="603" t="str">
        <f t="array" ref="C96">index(Images!$A$1:$K$1, 1, 3)</f>
        <v/>
      </c>
      <c r="D96" s="602" t="s">
        <v>4917</v>
      </c>
      <c r="E96" s="602">
        <v>1.0</v>
      </c>
      <c r="F96" s="602">
        <v>5.0</v>
      </c>
      <c r="G96" s="602" t="s">
        <v>4925</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3529</v>
      </c>
      <c r="B97" s="602">
        <v>2.0</v>
      </c>
      <c r="C97" s="603" t="str">
        <f t="array" ref="C97">index(Images!$A$1:$K$1, 1, 3)</f>
        <v/>
      </c>
      <c r="D97" s="602" t="s">
        <v>4917</v>
      </c>
      <c r="E97" s="602">
        <v>1.0</v>
      </c>
      <c r="F97" s="602">
        <v>4.0</v>
      </c>
      <c r="G97" s="602" t="s">
        <v>4918</v>
      </c>
      <c r="H97" s="602"/>
      <c r="I97" s="602" t="s">
        <v>113</v>
      </c>
      <c r="J97" s="602" t="s">
        <v>115</v>
      </c>
      <c r="K97" s="602" t="s">
        <v>112</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2114</v>
      </c>
      <c r="B98" s="602">
        <v>2.0</v>
      </c>
      <c r="C98" s="603" t="str">
        <f t="array" ref="C98">index(Images!$A$1:$K$1, 1, 3)</f>
        <v/>
      </c>
      <c r="D98" s="602" t="s">
        <v>4917</v>
      </c>
      <c r="E98" s="602">
        <v>1.0</v>
      </c>
      <c r="F98" s="602">
        <v>5.0</v>
      </c>
      <c r="G98" s="602" t="s">
        <v>4921</v>
      </c>
      <c r="H98" s="602"/>
      <c r="I98" s="602" t="s">
        <v>112</v>
      </c>
      <c r="J98" s="602" t="s">
        <v>113</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547</v>
      </c>
      <c r="B99" s="602">
        <v>2.0</v>
      </c>
      <c r="C99" s="603" t="str">
        <f t="array" ref="C99">index(Images!$A$1:$K$1, 1, 3)</f>
        <v/>
      </c>
      <c r="D99" s="602" t="s">
        <v>4917</v>
      </c>
      <c r="E99" s="602">
        <v>1.0</v>
      </c>
      <c r="F99" s="602">
        <v>5.0</v>
      </c>
      <c r="G99" s="602" t="s">
        <v>4925</v>
      </c>
      <c r="H99" s="602"/>
      <c r="I99" s="602" t="s">
        <v>113</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1061</v>
      </c>
      <c r="B100" s="602">
        <v>2.0</v>
      </c>
      <c r="C100" s="603" t="str">
        <f t="array" ref="C100">index(Images!$A$1:$K$1, 1, 3)</f>
        <v/>
      </c>
      <c r="D100" s="602" t="s">
        <v>4917</v>
      </c>
      <c r="E100" s="602">
        <v>1.0</v>
      </c>
      <c r="F100" s="602">
        <v>5.0</v>
      </c>
      <c r="G100" s="602" t="s">
        <v>4925</v>
      </c>
      <c r="H100" s="602"/>
      <c r="I100" s="602" t="s">
        <v>113</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3916</v>
      </c>
      <c r="B101" s="602">
        <v>2.0</v>
      </c>
      <c r="C101" s="603" t="str">
        <f t="array" ref="C101">index(Images!$A$1:$K$1, 1, 3)</f>
        <v/>
      </c>
      <c r="D101" s="602" t="s">
        <v>4917</v>
      </c>
      <c r="E101" s="602">
        <v>1.0</v>
      </c>
      <c r="F101" s="602">
        <v>5.0</v>
      </c>
      <c r="G101" s="602" t="s">
        <v>4925</v>
      </c>
      <c r="H101" s="602"/>
      <c r="I101" s="602" t="s">
        <v>113</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2345</v>
      </c>
      <c r="B102" s="602">
        <v>2.0</v>
      </c>
      <c r="C102" s="603" t="str">
        <f t="array" ref="C102">index(Images!$A$1:$K$1, 1, 3)</f>
        <v/>
      </c>
      <c r="D102" s="602" t="s">
        <v>4919</v>
      </c>
      <c r="E102" s="602">
        <v>1.0</v>
      </c>
      <c r="F102" s="602">
        <v>5.0</v>
      </c>
      <c r="G102" s="602" t="s">
        <v>4925</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321</v>
      </c>
      <c r="B103" s="602">
        <v>2.0</v>
      </c>
      <c r="C103" s="603" t="str">
        <f t="array" ref="C103">index(Images!$A$1:$K$1, 1, 3)</f>
        <v/>
      </c>
      <c r="D103" s="602" t="s">
        <v>4917</v>
      </c>
      <c r="E103" s="602">
        <v>1.0</v>
      </c>
      <c r="F103" s="602">
        <v>5.0</v>
      </c>
      <c r="G103" s="602" t="s">
        <v>4925</v>
      </c>
      <c r="H103" s="606" t="s">
        <v>184</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1458</v>
      </c>
      <c r="B104" s="602">
        <v>2.0</v>
      </c>
      <c r="C104" s="603" t="str">
        <f t="array" ref="C104">index(Images!$A$1:$K$1, 1, 3)</f>
        <v/>
      </c>
      <c r="D104" s="602" t="s">
        <v>4917</v>
      </c>
      <c r="E104" s="602">
        <v>1.0</v>
      </c>
      <c r="F104" s="602">
        <v>5.0</v>
      </c>
      <c r="G104" s="602" t="s">
        <v>4921</v>
      </c>
      <c r="H104" s="606" t="s">
        <v>184</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1057</v>
      </c>
      <c r="B105" s="602">
        <v>2.0</v>
      </c>
      <c r="C105" s="603" t="str">
        <f t="array" ref="C105">index(Images!$A$1:$K$1, 1, 3)</f>
        <v/>
      </c>
      <c r="D105" s="602" t="s">
        <v>4917</v>
      </c>
      <c r="E105" s="602">
        <v>1.0</v>
      </c>
      <c r="F105" s="602">
        <v>5.0</v>
      </c>
      <c r="G105" s="602" t="s">
        <v>4925</v>
      </c>
      <c r="H105" s="606" t="s">
        <v>184</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2029</v>
      </c>
      <c r="B106" s="602">
        <v>2.0</v>
      </c>
      <c r="C106" s="603" t="str">
        <f t="array" ref="C106">index(Images!$A$1:$K$1, 1, 3)</f>
        <v/>
      </c>
      <c r="D106" s="602" t="s">
        <v>4917</v>
      </c>
      <c r="E106" s="602">
        <v>1.0</v>
      </c>
      <c r="F106" s="602">
        <v>5.0</v>
      </c>
      <c r="G106" s="602" t="s">
        <v>4921</v>
      </c>
      <c r="H106" s="606" t="s">
        <v>184</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633</v>
      </c>
      <c r="B107" s="602">
        <v>2.0</v>
      </c>
      <c r="C107" s="603" t="str">
        <f t="array" ref="C107">index(Images!$A$1:$K$1, 1, 3)</f>
        <v/>
      </c>
      <c r="D107" s="602" t="s">
        <v>4917</v>
      </c>
      <c r="E107" s="602">
        <v>1.0</v>
      </c>
      <c r="F107" s="602">
        <v>5.0</v>
      </c>
      <c r="G107" s="602" t="s">
        <v>4925</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637</v>
      </c>
      <c r="B108" s="602">
        <v>2.0</v>
      </c>
      <c r="C108" s="603" t="str">
        <f t="array" ref="C108">index(Images!$A$1:$K$1, 1, 3)</f>
        <v/>
      </c>
      <c r="D108" s="602" t="s">
        <v>4917</v>
      </c>
      <c r="E108" s="602">
        <v>1.0</v>
      </c>
      <c r="F108" s="602">
        <v>5.0</v>
      </c>
      <c r="G108" s="602" t="s">
        <v>4925</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1336</v>
      </c>
      <c r="B109" s="602">
        <v>2.0</v>
      </c>
      <c r="C109" s="603" t="str">
        <f t="array" ref="C109">index(Images!$A$1:$K$1, 1, 3)</f>
        <v/>
      </c>
      <c r="D109" s="602" t="s">
        <v>4917</v>
      </c>
      <c r="E109" s="602">
        <v>1.0</v>
      </c>
      <c r="F109" s="602">
        <v>5.0</v>
      </c>
      <c r="G109" s="602" t="s">
        <v>4925</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3530</v>
      </c>
      <c r="B110" s="602">
        <v>3.0</v>
      </c>
      <c r="C110" s="603" t="str">
        <f t="array" ref="C110">index(Images!$A$1:$K$1, 1, 3)</f>
        <v/>
      </c>
      <c r="D110" s="602" t="s">
        <v>4917</v>
      </c>
      <c r="E110" s="602">
        <v>1.0</v>
      </c>
      <c r="F110" s="602">
        <v>4.0</v>
      </c>
      <c r="G110" s="602" t="s">
        <v>4918</v>
      </c>
      <c r="H110" s="602"/>
      <c r="I110" s="602" t="s">
        <v>113</v>
      </c>
      <c r="J110" s="602" t="s">
        <v>115</v>
      </c>
      <c r="K110" s="602" t="s">
        <v>112</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2115</v>
      </c>
      <c r="B111" s="602">
        <v>3.0</v>
      </c>
      <c r="C111" s="603" t="str">
        <f t="array" ref="C111">index(Images!$A$1:$K$1, 1, 3)</f>
        <v/>
      </c>
      <c r="D111" s="602" t="s">
        <v>4917</v>
      </c>
      <c r="E111" s="602">
        <v>1.0</v>
      </c>
      <c r="F111" s="602">
        <v>5.0</v>
      </c>
      <c r="G111" s="602" t="s">
        <v>4921</v>
      </c>
      <c r="H111" s="602"/>
      <c r="I111" s="602" t="s">
        <v>112</v>
      </c>
      <c r="J111" s="602" t="s">
        <v>113</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1664</v>
      </c>
      <c r="B112" s="602">
        <v>3.0</v>
      </c>
      <c r="C112" s="603" t="str">
        <f t="array" ref="C112">index(Images!$A$1:$K$1, 1, 3)</f>
        <v/>
      </c>
      <c r="D112" s="602" t="s">
        <v>4917</v>
      </c>
      <c r="E112" s="602">
        <v>1.0</v>
      </c>
      <c r="F112" s="602">
        <v>5.0</v>
      </c>
      <c r="G112" s="602" t="s">
        <v>4925</v>
      </c>
      <c r="H112" s="602"/>
      <c r="I112" s="602" t="s">
        <v>113</v>
      </c>
      <c r="J112" s="602" t="s">
        <v>115</v>
      </c>
      <c r="K112" s="602" t="s">
        <v>114</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1405</v>
      </c>
      <c r="B113" s="602">
        <v>3.0</v>
      </c>
      <c r="C113" s="603" t="str">
        <f t="array" ref="C113">index(Images!$A$1:$K$1, 1, 3)</f>
        <v/>
      </c>
      <c r="D113" s="602" t="s">
        <v>4917</v>
      </c>
      <c r="E113" s="602">
        <v>1.0</v>
      </c>
      <c r="F113" s="602">
        <v>5.0</v>
      </c>
      <c r="G113" s="602" t="s">
        <v>4925</v>
      </c>
      <c r="H113" s="602"/>
      <c r="I113" s="602" t="s">
        <v>113</v>
      </c>
      <c r="J113" s="602" t="s">
        <v>115</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852</v>
      </c>
      <c r="B114" s="602">
        <v>3.0</v>
      </c>
      <c r="C114" s="603" t="str">
        <f t="array" ref="C114">index(Images!$A$1:$K$1, 1, 3)</f>
        <v/>
      </c>
      <c r="D114" s="602" t="s">
        <v>4917</v>
      </c>
      <c r="E114" s="602">
        <v>1.0</v>
      </c>
      <c r="F114" s="602">
        <v>5.0</v>
      </c>
      <c r="G114" s="602" t="s">
        <v>4925</v>
      </c>
      <c r="H114" s="602"/>
      <c r="I114" s="602" t="s">
        <v>113</v>
      </c>
      <c r="J114" s="602" t="s">
        <v>115</v>
      </c>
      <c r="K114" s="602" t="s">
        <v>112</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3918</v>
      </c>
      <c r="B115" s="602">
        <v>3.0</v>
      </c>
      <c r="C115" s="603" t="str">
        <f t="array" ref="C115">index(Images!$A$1:$K$1, 1, 3)</f>
        <v/>
      </c>
      <c r="D115" s="602" t="s">
        <v>4917</v>
      </c>
      <c r="E115" s="602">
        <v>1.0</v>
      </c>
      <c r="F115" s="602">
        <v>5.0</v>
      </c>
      <c r="G115" s="602" t="s">
        <v>4925</v>
      </c>
      <c r="H115" s="602"/>
      <c r="I115" s="602" t="s">
        <v>113</v>
      </c>
      <c r="J115" s="602" t="s">
        <v>115</v>
      </c>
      <c r="K115" s="602" t="s">
        <v>112</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1062</v>
      </c>
      <c r="B116" s="602">
        <v>3.0</v>
      </c>
      <c r="C116" s="603" t="str">
        <f t="array" ref="C116">index(Images!$A$1:$K$1, 1, 3)</f>
        <v/>
      </c>
      <c r="D116" s="602" t="s">
        <v>4917</v>
      </c>
      <c r="E116" s="602">
        <v>1.0</v>
      </c>
      <c r="F116" s="602">
        <v>5.0</v>
      </c>
      <c r="G116" s="602" t="s">
        <v>4925</v>
      </c>
      <c r="H116" s="602"/>
      <c r="I116" s="602" t="s">
        <v>113</v>
      </c>
      <c r="J116" s="602" t="s">
        <v>117</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3765</v>
      </c>
      <c r="B117" s="602">
        <v>3.0</v>
      </c>
      <c r="C117" s="603" t="str">
        <f t="array" ref="C117">index(Images!$A$1:$K$1, 1, 3)</f>
        <v/>
      </c>
      <c r="D117" s="602" t="s">
        <v>4917</v>
      </c>
      <c r="E117" s="602">
        <v>1.0</v>
      </c>
      <c r="F117" s="602">
        <v>5.0</v>
      </c>
      <c r="G117" s="602" t="s">
        <v>4925</v>
      </c>
      <c r="H117" s="602"/>
      <c r="I117" s="602" t="s">
        <v>113</v>
      </c>
      <c r="J117" s="602" t="s">
        <v>117</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2346</v>
      </c>
      <c r="B118" s="602">
        <v>3.0</v>
      </c>
      <c r="C118" s="603" t="str">
        <f t="array" ref="C118">index(Images!$A$1:$K$1, 1, 3)</f>
        <v/>
      </c>
      <c r="D118" s="602" t="s">
        <v>4919</v>
      </c>
      <c r="E118" s="602">
        <v>1.0</v>
      </c>
      <c r="F118" s="602">
        <v>5.0</v>
      </c>
      <c r="G118" s="602" t="s">
        <v>4925</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1460</v>
      </c>
      <c r="B119" s="602">
        <v>3.0</v>
      </c>
      <c r="C119" s="603" t="str">
        <f t="array" ref="C119">index(Images!$A$1:$K$1, 1, 3)</f>
        <v/>
      </c>
      <c r="D119" s="602" t="s">
        <v>4917</v>
      </c>
      <c r="E119" s="602">
        <v>1.0</v>
      </c>
      <c r="F119" s="602">
        <v>5.0</v>
      </c>
      <c r="G119" s="602" t="s">
        <v>4921</v>
      </c>
      <c r="H119" s="606" t="s">
        <v>184</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323</v>
      </c>
      <c r="B120" s="602">
        <v>3.0</v>
      </c>
      <c r="C120" s="603" t="str">
        <f t="array" ref="C120">index(Images!$A$1:$K$1, 1, 3)</f>
        <v/>
      </c>
      <c r="D120" s="602" t="s">
        <v>4917</v>
      </c>
      <c r="E120" s="602">
        <v>1.0</v>
      </c>
      <c r="F120" s="602">
        <v>5.0</v>
      </c>
      <c r="G120" s="602" t="s">
        <v>4925</v>
      </c>
      <c r="H120" s="606" t="s">
        <v>184</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4196</v>
      </c>
      <c r="B121" s="602">
        <v>3.0</v>
      </c>
      <c r="C121" s="603" t="str">
        <f t="array" ref="C121">index(Images!$A$1:$K$1, 1, 3)</f>
        <v/>
      </c>
      <c r="D121" s="602" t="s">
        <v>4917</v>
      </c>
      <c r="E121" s="602">
        <v>1.0</v>
      </c>
      <c r="F121" s="602">
        <v>5.0</v>
      </c>
      <c r="G121" s="602" t="s">
        <v>4925</v>
      </c>
      <c r="H121" s="606" t="s">
        <v>184</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2030</v>
      </c>
      <c r="B122" s="602">
        <v>3.0</v>
      </c>
      <c r="C122" s="603" t="str">
        <f t="array" ref="C122">index(Images!$A$1:$K$1, 1, 3)</f>
        <v/>
      </c>
      <c r="D122" s="602" t="s">
        <v>4917</v>
      </c>
      <c r="E122" s="602">
        <v>1.0</v>
      </c>
      <c r="F122" s="602">
        <v>5.0</v>
      </c>
      <c r="G122" s="602" t="s">
        <v>4921</v>
      </c>
      <c r="H122" s="606" t="s">
        <v>184</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1059</v>
      </c>
      <c r="B123" s="602">
        <v>3.0</v>
      </c>
      <c r="C123" s="603" t="str">
        <f t="array" ref="C123">index(Images!$A$1:$K$1, 1, 3)</f>
        <v/>
      </c>
      <c r="D123" s="602" t="s">
        <v>4917</v>
      </c>
      <c r="E123" s="602">
        <v>1.0</v>
      </c>
      <c r="F123" s="602">
        <v>5.0</v>
      </c>
      <c r="G123" s="602" t="s">
        <v>4925</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639</v>
      </c>
      <c r="B124" s="602">
        <v>3.0</v>
      </c>
      <c r="C124" s="603" t="str">
        <f t="array" ref="C124">index(Images!$A$1:$K$1, 1, 3)</f>
        <v/>
      </c>
      <c r="D124" s="602" t="s">
        <v>4917</v>
      </c>
      <c r="E124" s="602">
        <v>1.0</v>
      </c>
      <c r="F124" s="602">
        <v>5.0</v>
      </c>
      <c r="G124" s="602" t="s">
        <v>4925</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635</v>
      </c>
      <c r="B125" s="602">
        <v>3.0</v>
      </c>
      <c r="C125" s="603" t="str">
        <f t="array" ref="C125">index(Images!$A$1:$K$1, 1, 3)</f>
        <v/>
      </c>
      <c r="D125" s="602" t="s">
        <v>4917</v>
      </c>
      <c r="E125" s="602">
        <v>1.0</v>
      </c>
      <c r="F125" s="602">
        <v>5.0</v>
      </c>
      <c r="G125" s="602" t="s">
        <v>4925</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1337</v>
      </c>
      <c r="B126" s="602">
        <v>3.0</v>
      </c>
      <c r="C126" s="603" t="str">
        <f t="array" ref="C126">index(Images!$A$1:$K$1, 1, 3)</f>
        <v/>
      </c>
      <c r="D126" s="602" t="s">
        <v>4917</v>
      </c>
      <c r="E126" s="602">
        <v>1.0</v>
      </c>
      <c r="F126" s="602">
        <v>5.0</v>
      </c>
      <c r="G126" s="602" t="s">
        <v>4925</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536</v>
      </c>
      <c r="B127" s="617">
        <v>1.0</v>
      </c>
      <c r="C127" s="618" t="str">
        <f t="array" ref="C127">index(Images!$A$1:$K$1, 1, 4)</f>
        <v/>
      </c>
      <c r="D127" s="617" t="s">
        <v>4917</v>
      </c>
      <c r="E127" s="617">
        <v>1.0</v>
      </c>
      <c r="F127" s="617">
        <v>5.0</v>
      </c>
      <c r="G127" s="617" t="s">
        <v>4920</v>
      </c>
      <c r="H127" s="617"/>
      <c r="I127" s="617" t="s">
        <v>113</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689</v>
      </c>
      <c r="B128" s="617">
        <v>1.0</v>
      </c>
      <c r="C128" s="618" t="str">
        <f t="array" ref="C128">index(Images!$A$1:$K$1, 1, 4)</f>
        <v/>
      </c>
      <c r="D128" s="617" t="s">
        <v>4917</v>
      </c>
      <c r="E128" s="617">
        <v>1.0</v>
      </c>
      <c r="F128" s="617">
        <v>5.0</v>
      </c>
      <c r="G128" s="617" t="s">
        <v>4920</v>
      </c>
      <c r="H128" s="617"/>
      <c r="I128" s="617" t="s">
        <v>116</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4364</v>
      </c>
      <c r="B129" s="617">
        <v>1.0</v>
      </c>
      <c r="C129" s="618" t="str">
        <f t="array" ref="C129">index(Images!$A$1:$K$1, 1, 4)</f>
        <v/>
      </c>
      <c r="D129" s="617" t="s">
        <v>4917</v>
      </c>
      <c r="E129" s="617">
        <v>1.0</v>
      </c>
      <c r="F129" s="617">
        <v>5.0</v>
      </c>
      <c r="G129" s="617" t="s">
        <v>4920</v>
      </c>
      <c r="H129" s="621" t="s">
        <v>184</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541</v>
      </c>
      <c r="B130" s="617">
        <v>2.0</v>
      </c>
      <c r="C130" s="618" t="str">
        <f t="array" ref="C130">index(Images!$A$1:$K$1, 1, 4)</f>
        <v/>
      </c>
      <c r="D130" s="617" t="s">
        <v>4917</v>
      </c>
      <c r="E130" s="617">
        <v>1.0</v>
      </c>
      <c r="F130" s="617">
        <v>5.0</v>
      </c>
      <c r="G130" s="617" t="s">
        <v>4920</v>
      </c>
      <c r="H130" s="617"/>
      <c r="I130" s="617" t="s">
        <v>113</v>
      </c>
      <c r="J130" s="617" t="s">
        <v>117</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1087</v>
      </c>
      <c r="B131" s="617">
        <v>2.0</v>
      </c>
      <c r="C131" s="618" t="str">
        <f t="array" ref="C131">index(Images!$A$1:$K$1, 1, 4)</f>
        <v/>
      </c>
      <c r="D131" s="617" t="s">
        <v>4917</v>
      </c>
      <c r="E131" s="617">
        <v>1.0</v>
      </c>
      <c r="F131" s="617">
        <v>5.0</v>
      </c>
      <c r="G131" s="617" t="s">
        <v>4920</v>
      </c>
      <c r="H131" s="617"/>
      <c r="I131" s="617" t="s">
        <v>116</v>
      </c>
      <c r="J131" s="617" t="s">
        <v>113</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581</v>
      </c>
      <c r="B132" s="617">
        <v>2.0</v>
      </c>
      <c r="C132" s="618" t="str">
        <f t="array" ref="C132">index(Images!$A$1:$K$1, 1, 4)</f>
        <v/>
      </c>
      <c r="D132" s="617" t="s">
        <v>4919</v>
      </c>
      <c r="E132" s="617">
        <v>2.0</v>
      </c>
      <c r="F132" s="617">
        <v>4.0</v>
      </c>
      <c r="G132" s="617" t="s">
        <v>4920</v>
      </c>
      <c r="H132" s="621" t="s">
        <v>184</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4157</v>
      </c>
      <c r="B133" s="617">
        <v>2.0</v>
      </c>
      <c r="C133" s="618" t="str">
        <f t="array" ref="C133">index(Images!$A$1:$K$1, 1, 4)</f>
        <v/>
      </c>
      <c r="D133" s="617" t="s">
        <v>4917</v>
      </c>
      <c r="E133" s="617">
        <v>1.0</v>
      </c>
      <c r="F133" s="617">
        <v>5.0</v>
      </c>
      <c r="G133" s="617" t="s">
        <v>4920</v>
      </c>
      <c r="H133" s="621" t="s">
        <v>184</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769</v>
      </c>
      <c r="B134" s="617">
        <v>2.0</v>
      </c>
      <c r="C134" s="618" t="str">
        <f t="array" ref="C134">index(Images!$A$1:$K$1, 1, 4)</f>
        <v/>
      </c>
      <c r="D134" s="617" t="s">
        <v>4917</v>
      </c>
      <c r="E134" s="617">
        <v>1.0</v>
      </c>
      <c r="F134" s="617">
        <v>5.0</v>
      </c>
      <c r="G134" s="617" t="s">
        <v>4920</v>
      </c>
      <c r="H134" s="621" t="s">
        <v>184</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543</v>
      </c>
      <c r="B135" s="617">
        <v>3.0</v>
      </c>
      <c r="C135" s="618" t="str">
        <f t="array" ref="C135">index(Images!$A$1:$K$1, 1, 4)</f>
        <v/>
      </c>
      <c r="D135" s="617" t="s">
        <v>4917</v>
      </c>
      <c r="E135" s="617">
        <v>1.0</v>
      </c>
      <c r="F135" s="617">
        <v>5.0</v>
      </c>
      <c r="G135" s="617" t="s">
        <v>4920</v>
      </c>
      <c r="H135" s="617"/>
      <c r="I135" s="617" t="s">
        <v>113</v>
      </c>
      <c r="J135" s="617" t="s">
        <v>117</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2836</v>
      </c>
      <c r="B136" s="617">
        <v>3.0</v>
      </c>
      <c r="C136" s="618" t="str">
        <f t="array" ref="C136">index(Images!$A$1:$K$1, 1, 4)</f>
        <v/>
      </c>
      <c r="D136" s="617" t="s">
        <v>4917</v>
      </c>
      <c r="E136" s="617">
        <v>1.0</v>
      </c>
      <c r="F136" s="617">
        <v>5.0</v>
      </c>
      <c r="G136" s="617" t="s">
        <v>4920</v>
      </c>
      <c r="H136" s="617"/>
      <c r="I136" s="617" t="s">
        <v>116</v>
      </c>
      <c r="J136" s="617" t="s">
        <v>113</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583</v>
      </c>
      <c r="B137" s="617">
        <v>3.0</v>
      </c>
      <c r="C137" s="618" t="str">
        <f t="array" ref="C137">index(Images!$A$1:$K$1, 1, 4)</f>
        <v/>
      </c>
      <c r="D137" s="617" t="s">
        <v>4919</v>
      </c>
      <c r="E137" s="617">
        <v>2.0</v>
      </c>
      <c r="F137" s="617">
        <v>4.0</v>
      </c>
      <c r="G137" s="617" t="s">
        <v>4920</v>
      </c>
      <c r="H137" s="621" t="s">
        <v>184</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4158</v>
      </c>
      <c r="B138" s="617">
        <v>3.0</v>
      </c>
      <c r="C138" s="618" t="str">
        <f t="array" ref="C138">index(Images!$A$1:$K$1, 1, 4)</f>
        <v/>
      </c>
      <c r="D138" s="617" t="s">
        <v>4917</v>
      </c>
      <c r="E138" s="617">
        <v>1.0</v>
      </c>
      <c r="F138" s="617">
        <v>5.0</v>
      </c>
      <c r="G138" s="617" t="s">
        <v>4920</v>
      </c>
      <c r="H138" s="621" t="s">
        <v>184</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3944</v>
      </c>
      <c r="B139" s="617">
        <v>3.0</v>
      </c>
      <c r="C139" s="618" t="str">
        <f t="array" ref="C139">index(Images!$A$1:$K$1, 1, 4)</f>
        <v/>
      </c>
      <c r="D139" s="617" t="s">
        <v>4917</v>
      </c>
      <c r="E139" s="617">
        <v>1.0</v>
      </c>
      <c r="F139" s="617">
        <v>5.0</v>
      </c>
      <c r="G139" s="617" t="s">
        <v>4920</v>
      </c>
      <c r="H139" s="621" t="s">
        <v>184</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4081</v>
      </c>
      <c r="B140" s="617">
        <v>3.0</v>
      </c>
      <c r="C140" s="618" t="str">
        <f t="array" ref="C140">index(Images!$A$1:$K$1, 1, 4)</f>
        <v/>
      </c>
      <c r="D140" s="617" t="s">
        <v>4917</v>
      </c>
      <c r="E140" s="617">
        <v>1.0</v>
      </c>
      <c r="F140" s="617">
        <v>5.0</v>
      </c>
      <c r="G140" s="617" t="s">
        <v>4920</v>
      </c>
      <c r="H140" s="621" t="s">
        <v>184</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1789</v>
      </c>
      <c r="B141" s="617">
        <v>3.0</v>
      </c>
      <c r="C141" s="618" t="str">
        <f t="array" ref="C141">index(Images!$A$1:$K$1, 1, 4)</f>
        <v/>
      </c>
      <c r="D141" s="617" t="s">
        <v>4917</v>
      </c>
      <c r="E141" s="617">
        <v>1.0</v>
      </c>
      <c r="F141" s="617">
        <v>5.0</v>
      </c>
      <c r="G141" s="617" t="s">
        <v>4920</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2595</v>
      </c>
      <c r="B142" s="635">
        <v>1.0</v>
      </c>
      <c r="C142" s="636" t="str">
        <f t="array" ref="C142">index(Images!$A$1:$K$1, 1, 5)</f>
        <v/>
      </c>
      <c r="D142" s="635" t="s">
        <v>4917</v>
      </c>
      <c r="E142" s="635">
        <v>1.0</v>
      </c>
      <c r="F142" s="635">
        <v>3.0</v>
      </c>
      <c r="G142" s="635" t="s">
        <v>4926</v>
      </c>
      <c r="H142" s="635"/>
      <c r="I142" s="635" t="s">
        <v>113</v>
      </c>
      <c r="J142" s="635" t="s">
        <v>115</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1931</v>
      </c>
      <c r="B143" s="635">
        <v>1.0</v>
      </c>
      <c r="C143" s="636" t="str">
        <f t="array" ref="C143">index(Images!$A$1:$K$1, 1, 5)</f>
        <v/>
      </c>
      <c r="D143" s="635" t="s">
        <v>4917</v>
      </c>
      <c r="E143" s="635">
        <v>1.0</v>
      </c>
      <c r="F143" s="635">
        <v>3.0</v>
      </c>
      <c r="G143" s="635" t="s">
        <v>4926</v>
      </c>
      <c r="H143" s="635"/>
      <c r="I143" s="635" t="s">
        <v>113</v>
      </c>
      <c r="J143" s="635" t="s">
        <v>115</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733</v>
      </c>
      <c r="B144" s="635">
        <v>1.0</v>
      </c>
      <c r="C144" s="636" t="str">
        <f t="array" ref="C144">index(Images!$A$1:$K$1, 1, 5)</f>
        <v/>
      </c>
      <c r="D144" s="635" t="s">
        <v>4917</v>
      </c>
      <c r="E144" s="635">
        <v>1.0</v>
      </c>
      <c r="F144" s="635">
        <v>3.0</v>
      </c>
      <c r="G144" s="635" t="s">
        <v>4926</v>
      </c>
      <c r="H144" s="635" t="s">
        <v>184</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401</v>
      </c>
      <c r="B145" s="635">
        <v>2.0</v>
      </c>
      <c r="C145" s="636" t="str">
        <f t="array" ref="C145">index(Images!$A$1:$K$1, 1, 5)</f>
        <v/>
      </c>
      <c r="D145" s="635" t="s">
        <v>4917</v>
      </c>
      <c r="E145" s="635">
        <v>1.0</v>
      </c>
      <c r="F145" s="635">
        <v>3.0</v>
      </c>
      <c r="G145" s="635" t="s">
        <v>4926</v>
      </c>
      <c r="H145" s="635"/>
      <c r="I145" s="635" t="s">
        <v>113</v>
      </c>
      <c r="J145" s="635" t="s">
        <v>115</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2118</v>
      </c>
      <c r="B146" s="635">
        <v>2.0</v>
      </c>
      <c r="C146" s="636" t="str">
        <f t="array" ref="C146">index(Images!$A$1:$K$1, 1, 5)</f>
        <v/>
      </c>
      <c r="D146" s="635" t="s">
        <v>4917</v>
      </c>
      <c r="E146" s="635">
        <v>1.0</v>
      </c>
      <c r="F146" s="635">
        <v>3.0</v>
      </c>
      <c r="G146" s="635" t="s">
        <v>4921</v>
      </c>
      <c r="H146" s="635"/>
      <c r="I146" s="635" t="s">
        <v>113</v>
      </c>
      <c r="J146" s="635" t="s">
        <v>115</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736</v>
      </c>
      <c r="B147" s="635">
        <v>2.0</v>
      </c>
      <c r="C147" s="636" t="str">
        <f t="array" ref="C147">index(Images!$A$1:$K$1, 1, 5)</f>
        <v/>
      </c>
      <c r="D147" s="635" t="s">
        <v>4917</v>
      </c>
      <c r="E147" s="635">
        <v>1.0</v>
      </c>
      <c r="F147" s="635">
        <v>3.0</v>
      </c>
      <c r="G147" s="635" t="s">
        <v>4926</v>
      </c>
      <c r="H147" s="635"/>
      <c r="I147" s="635" t="s">
        <v>113</v>
      </c>
      <c r="J147" s="635" t="s">
        <v>115</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741</v>
      </c>
      <c r="B148" s="635">
        <v>2.0</v>
      </c>
      <c r="C148" s="636" t="str">
        <f t="array" ref="C148">index(Images!$A$1:$K$1, 1, 5)</f>
        <v/>
      </c>
      <c r="D148" s="635" t="s">
        <v>4917</v>
      </c>
      <c r="E148" s="635">
        <v>1.0</v>
      </c>
      <c r="F148" s="635">
        <v>3.0</v>
      </c>
      <c r="G148" s="635" t="s">
        <v>4926</v>
      </c>
      <c r="H148" s="635" t="s">
        <v>184</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2119</v>
      </c>
      <c r="B149" s="635">
        <v>3.0</v>
      </c>
      <c r="C149" s="636" t="str">
        <f t="array" ref="C149">index(Images!$A$1:$K$1, 1, 5)</f>
        <v/>
      </c>
      <c r="D149" s="635" t="s">
        <v>4917</v>
      </c>
      <c r="E149" s="635">
        <v>1.0</v>
      </c>
      <c r="F149" s="635">
        <v>3.0</v>
      </c>
      <c r="G149" s="635" t="s">
        <v>4921</v>
      </c>
      <c r="H149" s="635"/>
      <c r="I149" s="635" t="s">
        <v>112</v>
      </c>
      <c r="J149" s="635" t="s">
        <v>115</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738</v>
      </c>
      <c r="B150" s="635">
        <v>3.0</v>
      </c>
      <c r="C150" s="636" t="str">
        <f t="array" ref="C150">index(Images!$A$1:$K$1, 1, 5)</f>
        <v/>
      </c>
      <c r="D150" s="635" t="s">
        <v>4917</v>
      </c>
      <c r="E150" s="635">
        <v>1.0</v>
      </c>
      <c r="F150" s="635">
        <v>3.0</v>
      </c>
      <c r="G150" s="635" t="s">
        <v>4926</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403</v>
      </c>
      <c r="B151" s="635">
        <v>3.0</v>
      </c>
      <c r="C151" s="636" t="str">
        <f t="array" ref="C151">index(Images!$A$1:$K$1, 1, 5)</f>
        <v/>
      </c>
      <c r="D151" s="635" t="s">
        <v>4917</v>
      </c>
      <c r="E151" s="635">
        <v>1.0</v>
      </c>
      <c r="F151" s="635">
        <v>3.0</v>
      </c>
      <c r="G151" s="635" t="s">
        <v>4926</v>
      </c>
      <c r="H151" s="635"/>
      <c r="I151" s="635" t="s">
        <v>113</v>
      </c>
      <c r="J151" s="635" t="s">
        <v>115</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742</v>
      </c>
      <c r="B152" s="635">
        <v>3.0</v>
      </c>
      <c r="C152" s="636" t="str">
        <f t="array" ref="C152">index(Images!$A$1:$K$1, 1, 5)</f>
        <v/>
      </c>
      <c r="D152" s="635" t="s">
        <v>4917</v>
      </c>
      <c r="E152" s="635">
        <v>1.0</v>
      </c>
      <c r="F152" s="635">
        <v>3.0</v>
      </c>
      <c r="G152" s="635" t="s">
        <v>4926</v>
      </c>
      <c r="H152" s="635" t="s">
        <v>184</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598</v>
      </c>
      <c r="B153" s="650">
        <v>1.0</v>
      </c>
      <c r="C153" s="651" t="str">
        <f t="array" ref="C153">index(Images!$A$1:$K$1, 1, 6)</f>
        <v/>
      </c>
      <c r="D153" s="650" t="s">
        <v>4917</v>
      </c>
      <c r="E153" s="650">
        <v>2.0</v>
      </c>
      <c r="F153" s="650">
        <v>3.0</v>
      </c>
      <c r="G153" s="650" t="s">
        <v>4918</v>
      </c>
      <c r="H153" s="650"/>
      <c r="I153" s="650" t="s">
        <v>113</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1271</v>
      </c>
      <c r="B154" s="650">
        <v>1.0</v>
      </c>
      <c r="C154" s="651" t="str">
        <f t="array" ref="C154">index(Images!$A$1:$K$1, 1, 6)</f>
        <v/>
      </c>
      <c r="D154" s="650" t="s">
        <v>4917</v>
      </c>
      <c r="E154" s="650">
        <v>2.0</v>
      </c>
      <c r="F154" s="650">
        <v>5.0</v>
      </c>
      <c r="G154" s="650" t="s">
        <v>4925</v>
      </c>
      <c r="H154" s="650"/>
      <c r="I154" s="650" t="s">
        <v>113</v>
      </c>
      <c r="J154" s="650" t="s">
        <v>117</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3817</v>
      </c>
      <c r="B155" s="650">
        <v>1.0</v>
      </c>
      <c r="C155" s="651" t="str">
        <f t="array" ref="C155">index(Images!$A$1:$K$1, 1, 6)</f>
        <v/>
      </c>
      <c r="D155" s="650" t="s">
        <v>4917</v>
      </c>
      <c r="E155" s="650">
        <v>2.0</v>
      </c>
      <c r="F155" s="650">
        <v>3.0</v>
      </c>
      <c r="G155" s="650" t="s">
        <v>4918</v>
      </c>
      <c r="H155" s="650" t="s">
        <v>184</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3554</v>
      </c>
      <c r="B156" s="650">
        <v>1.0</v>
      </c>
      <c r="C156" s="651" t="str">
        <f t="array" ref="C156">index(Images!$A$1:$K$1, 1, 6)</f>
        <v/>
      </c>
      <c r="D156" s="650" t="s">
        <v>4917</v>
      </c>
      <c r="E156" s="650">
        <v>2.0</v>
      </c>
      <c r="F156" s="650">
        <v>3.0</v>
      </c>
      <c r="G156" s="650" t="s">
        <v>4918</v>
      </c>
      <c r="H156" s="650" t="s">
        <v>184</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430</v>
      </c>
      <c r="B157" s="650">
        <v>1.0</v>
      </c>
      <c r="C157" s="651" t="str">
        <f t="array" ref="C157">index(Images!$A$1:$K$1, 1, 6)</f>
        <v/>
      </c>
      <c r="D157" s="650" t="s">
        <v>4917</v>
      </c>
      <c r="E157" s="650">
        <v>2.0</v>
      </c>
      <c r="F157" s="650">
        <v>3.0</v>
      </c>
      <c r="G157" s="650" t="s">
        <v>4918</v>
      </c>
      <c r="H157" s="650" t="s">
        <v>184</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2053</v>
      </c>
      <c r="B158" s="650">
        <v>1.0</v>
      </c>
      <c r="C158" s="651" t="str">
        <f t="array" ref="C158">index(Images!$A$1:$K$1, 1, 6)</f>
        <v/>
      </c>
      <c r="D158" s="650" t="s">
        <v>4917</v>
      </c>
      <c r="E158" s="650">
        <v>2.0</v>
      </c>
      <c r="F158" s="650">
        <v>5.0</v>
      </c>
      <c r="G158" s="650" t="s">
        <v>4920</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3149</v>
      </c>
      <c r="B159" s="650">
        <v>2.0</v>
      </c>
      <c r="C159" s="651" t="str">
        <f t="array" ref="C159">index(Images!$A$1:$K$1, 1, 6)</f>
        <v/>
      </c>
      <c r="D159" s="650" t="s">
        <v>4917</v>
      </c>
      <c r="E159" s="650">
        <v>2.0</v>
      </c>
      <c r="F159" s="650">
        <v>3.0</v>
      </c>
      <c r="G159" s="650" t="s">
        <v>4918</v>
      </c>
      <c r="H159" s="650"/>
      <c r="I159" s="650" t="s">
        <v>112</v>
      </c>
      <c r="J159" s="650" t="s">
        <v>113</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606</v>
      </c>
      <c r="B160" s="650">
        <v>2.0</v>
      </c>
      <c r="C160" s="651" t="str">
        <f t="array" ref="C160">index(Images!$A$1:$K$1, 1, 6)</f>
        <v/>
      </c>
      <c r="D160" s="650" t="s">
        <v>4917</v>
      </c>
      <c r="E160" s="650">
        <v>2.0</v>
      </c>
      <c r="F160" s="650">
        <v>3.0</v>
      </c>
      <c r="G160" s="650" t="s">
        <v>4918</v>
      </c>
      <c r="H160" s="650"/>
      <c r="I160" s="650" t="s">
        <v>113</v>
      </c>
      <c r="J160" s="650" t="s">
        <v>117</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3146</v>
      </c>
      <c r="B161" s="650">
        <v>2.0</v>
      </c>
      <c r="C161" s="651" t="str">
        <f t="array" ref="C161">index(Images!$A$1:$K$1, 1, 6)</f>
        <v/>
      </c>
      <c r="D161" s="650" t="s">
        <v>4917</v>
      </c>
      <c r="E161" s="650">
        <v>2.0</v>
      </c>
      <c r="F161" s="650">
        <v>3.0</v>
      </c>
      <c r="G161" s="650" t="s">
        <v>4918</v>
      </c>
      <c r="H161" s="650"/>
      <c r="I161" s="650" t="s">
        <v>113</v>
      </c>
      <c r="J161" s="650" t="s">
        <v>117</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1273</v>
      </c>
      <c r="B162" s="650">
        <v>2.0</v>
      </c>
      <c r="C162" s="651" t="str">
        <f t="array" ref="C162">index(Images!$A$1:$K$1, 1, 6)</f>
        <v/>
      </c>
      <c r="D162" s="650" t="s">
        <v>4917</v>
      </c>
      <c r="E162" s="650">
        <v>2.0</v>
      </c>
      <c r="F162" s="650">
        <v>5.0</v>
      </c>
      <c r="G162" s="650" t="s">
        <v>4925</v>
      </c>
      <c r="H162" s="650"/>
      <c r="I162" s="650" t="s">
        <v>113</v>
      </c>
      <c r="J162" s="650" t="s">
        <v>117</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600</v>
      </c>
      <c r="B163" s="650">
        <v>2.0</v>
      </c>
      <c r="C163" s="651" t="str">
        <f t="array" ref="C163">index(Images!$A$1:$K$1, 1, 6)</f>
        <v/>
      </c>
      <c r="D163" s="650" t="s">
        <v>4917</v>
      </c>
      <c r="E163" s="650">
        <v>2.0</v>
      </c>
      <c r="F163" s="650">
        <v>5.0</v>
      </c>
      <c r="G163" s="650" t="s">
        <v>4925</v>
      </c>
      <c r="H163" s="650"/>
      <c r="I163" s="650" t="s">
        <v>113</v>
      </c>
      <c r="J163" s="650" t="s">
        <v>117</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2058</v>
      </c>
      <c r="B164" s="650">
        <v>2.0</v>
      </c>
      <c r="C164" s="651" t="str">
        <f t="array" ref="C164">index(Images!$A$1:$K$1, 1, 6)</f>
        <v/>
      </c>
      <c r="D164" s="650" t="s">
        <v>4917</v>
      </c>
      <c r="E164" s="650">
        <v>2.0</v>
      </c>
      <c r="F164" s="650">
        <v>3.0</v>
      </c>
      <c r="G164" s="650" t="s">
        <v>4918</v>
      </c>
      <c r="H164" s="650" t="s">
        <v>184</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3655</v>
      </c>
      <c r="B165" s="650">
        <v>2.0</v>
      </c>
      <c r="C165" s="651" t="str">
        <f t="array" ref="C165">index(Images!$A$1:$K$1, 1, 6)</f>
        <v/>
      </c>
      <c r="D165" s="650" t="s">
        <v>4917</v>
      </c>
      <c r="E165" s="650">
        <v>2.0</v>
      </c>
      <c r="F165" s="650">
        <v>3.0</v>
      </c>
      <c r="G165" s="650" t="s">
        <v>4920</v>
      </c>
      <c r="H165" s="650" t="s">
        <v>184</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3559</v>
      </c>
      <c r="B166" s="650">
        <v>2.0</v>
      </c>
      <c r="C166" s="651" t="str">
        <f t="array" ref="C166">index(Images!$A$1:$K$1, 1, 6)</f>
        <v/>
      </c>
      <c r="D166" s="650" t="s">
        <v>4917</v>
      </c>
      <c r="E166" s="650">
        <v>2.0</v>
      </c>
      <c r="F166" s="650">
        <v>3.0</v>
      </c>
      <c r="G166" s="650" t="s">
        <v>4918</v>
      </c>
      <c r="H166" s="650" t="s">
        <v>184</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433</v>
      </c>
      <c r="B167" s="650">
        <v>2.0</v>
      </c>
      <c r="C167" s="651" t="str">
        <f t="array" ref="C167">index(Images!$A$1:$K$1, 1, 6)</f>
        <v/>
      </c>
      <c r="D167" s="650" t="s">
        <v>4917</v>
      </c>
      <c r="E167" s="650">
        <v>2.0</v>
      </c>
      <c r="F167" s="650">
        <v>3.0</v>
      </c>
      <c r="G167" s="650" t="s">
        <v>4918</v>
      </c>
      <c r="H167" s="650" t="s">
        <v>184</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439</v>
      </c>
      <c r="B168" s="650">
        <v>2.0</v>
      </c>
      <c r="C168" s="651" t="str">
        <f t="array" ref="C168">index(Images!$A$1:$K$1, 1, 6)</f>
        <v/>
      </c>
      <c r="D168" s="650" t="s">
        <v>4917</v>
      </c>
      <c r="E168" s="650">
        <v>2.0</v>
      </c>
      <c r="F168" s="650">
        <v>3.0</v>
      </c>
      <c r="G168" s="650" t="s">
        <v>4918</v>
      </c>
      <c r="H168" s="650" t="s">
        <v>184</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2026</v>
      </c>
      <c r="B169" s="650">
        <v>2.0</v>
      </c>
      <c r="C169" s="651" t="str">
        <f t="array" ref="C169">index(Images!$A$1:$K$1, 1, 6)</f>
        <v/>
      </c>
      <c r="D169" s="650" t="s">
        <v>4917</v>
      </c>
      <c r="E169" s="650">
        <v>2.0</v>
      </c>
      <c r="F169" s="650">
        <v>3.0</v>
      </c>
      <c r="G169" s="650" t="s">
        <v>4918</v>
      </c>
      <c r="H169" s="650" t="s">
        <v>184</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2055</v>
      </c>
      <c r="B170" s="650">
        <v>2.0</v>
      </c>
      <c r="C170" s="651" t="str">
        <f t="array" ref="C170">index(Images!$A$1:$K$1, 1, 6)</f>
        <v/>
      </c>
      <c r="D170" s="650" t="s">
        <v>4917</v>
      </c>
      <c r="E170" s="650">
        <v>2.0</v>
      </c>
      <c r="F170" s="650">
        <v>5.0</v>
      </c>
      <c r="G170" s="650" t="s">
        <v>4920</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3147</v>
      </c>
      <c r="B171" s="650">
        <v>3.0</v>
      </c>
      <c r="C171" s="651" t="str">
        <f t="array" ref="C171">index(Images!$A$1:$K$1, 1, 6)</f>
        <v/>
      </c>
      <c r="D171" s="650" t="s">
        <v>4917</v>
      </c>
      <c r="E171" s="650">
        <v>2.0</v>
      </c>
      <c r="F171" s="650">
        <v>3.0</v>
      </c>
      <c r="G171" s="650" t="s">
        <v>4918</v>
      </c>
      <c r="H171" s="650"/>
      <c r="I171" s="650" t="s">
        <v>113</v>
      </c>
      <c r="J171" s="650" t="s">
        <v>117</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608</v>
      </c>
      <c r="B172" s="650">
        <v>3.0</v>
      </c>
      <c r="C172" s="651" t="str">
        <f t="array" ref="C172">index(Images!$A$1:$K$1, 1, 6)</f>
        <v/>
      </c>
      <c r="D172" s="650" t="s">
        <v>4917</v>
      </c>
      <c r="E172" s="650">
        <v>2.0</v>
      </c>
      <c r="F172" s="650">
        <v>3.0</v>
      </c>
      <c r="G172" s="650" t="s">
        <v>4918</v>
      </c>
      <c r="H172" s="650"/>
      <c r="I172" s="650" t="s">
        <v>113</v>
      </c>
      <c r="J172" s="650" t="s">
        <v>116</v>
      </c>
      <c r="K172" s="650" t="s">
        <v>117</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1275</v>
      </c>
      <c r="B173" s="650">
        <v>3.0</v>
      </c>
      <c r="C173" s="651" t="str">
        <f t="array" ref="C173">index(Images!$A$1:$K$1, 1, 6)</f>
        <v/>
      </c>
      <c r="D173" s="650" t="s">
        <v>4917</v>
      </c>
      <c r="E173" s="650">
        <v>2.0</v>
      </c>
      <c r="F173" s="650">
        <v>5.0</v>
      </c>
      <c r="G173" s="650" t="s">
        <v>4925</v>
      </c>
      <c r="H173" s="650"/>
      <c r="I173" s="650" t="s">
        <v>113</v>
      </c>
      <c r="J173" s="650" t="s">
        <v>117</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3150</v>
      </c>
      <c r="B174" s="650">
        <v>3.0</v>
      </c>
      <c r="C174" s="651" t="str">
        <f t="array" ref="C174">index(Images!$A$1:$K$1, 1, 6)</f>
        <v/>
      </c>
      <c r="D174" s="650" t="s">
        <v>4917</v>
      </c>
      <c r="E174" s="650">
        <v>2.0</v>
      </c>
      <c r="F174" s="650">
        <v>3.0</v>
      </c>
      <c r="G174" s="650" t="s">
        <v>4918</v>
      </c>
      <c r="H174" s="650"/>
      <c r="I174" s="650" t="s">
        <v>113</v>
      </c>
      <c r="J174" s="650" t="s">
        <v>117</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602</v>
      </c>
      <c r="B175" s="650">
        <v>3.0</v>
      </c>
      <c r="C175" s="651" t="str">
        <f t="array" ref="C175">index(Images!$A$1:$K$1, 1, 6)</f>
        <v/>
      </c>
      <c r="D175" s="650" t="s">
        <v>4917</v>
      </c>
      <c r="E175" s="650">
        <v>2.0</v>
      </c>
      <c r="F175" s="650">
        <v>5.0</v>
      </c>
      <c r="G175" s="650" t="s">
        <v>4925</v>
      </c>
      <c r="H175" s="650"/>
      <c r="I175" s="650" t="s">
        <v>113</v>
      </c>
      <c r="J175" s="650" t="s">
        <v>117</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3820</v>
      </c>
      <c r="B176" s="650">
        <v>3.0</v>
      </c>
      <c r="C176" s="651" t="str">
        <f t="array" ref="C176">index(Images!$A$1:$K$1, 1, 6)</f>
        <v/>
      </c>
      <c r="D176" s="650" t="s">
        <v>4917</v>
      </c>
      <c r="E176" s="650">
        <v>2.0</v>
      </c>
      <c r="F176" s="650">
        <v>3.0</v>
      </c>
      <c r="G176" s="650" t="s">
        <v>4918</v>
      </c>
      <c r="H176" s="650" t="s">
        <v>184</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3656</v>
      </c>
      <c r="B177" s="650">
        <v>3.0</v>
      </c>
      <c r="C177" s="651" t="str">
        <f t="array" ref="C177">index(Images!$A$1:$K$1, 1, 6)</f>
        <v/>
      </c>
      <c r="D177" s="650" t="s">
        <v>4917</v>
      </c>
      <c r="E177" s="650">
        <v>2.0</v>
      </c>
      <c r="F177" s="650">
        <v>3.0</v>
      </c>
      <c r="G177" s="650" t="s">
        <v>4920</v>
      </c>
      <c r="H177" s="650" t="s">
        <v>184</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3560</v>
      </c>
      <c r="B178" s="650">
        <v>3.0</v>
      </c>
      <c r="C178" s="651" t="str">
        <f t="array" ref="C178">index(Images!$A$1:$K$1, 1, 6)</f>
        <v/>
      </c>
      <c r="D178" s="650" t="s">
        <v>4917</v>
      </c>
      <c r="E178" s="650">
        <v>2.0</v>
      </c>
      <c r="F178" s="650">
        <v>3.0</v>
      </c>
      <c r="G178" s="650" t="s">
        <v>4918</v>
      </c>
      <c r="H178" s="650" t="s">
        <v>184</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435</v>
      </c>
      <c r="B179" s="650">
        <v>3.0</v>
      </c>
      <c r="C179" s="651" t="str">
        <f t="array" ref="C179">index(Images!$A$1:$K$1, 1, 6)</f>
        <v/>
      </c>
      <c r="D179" s="650" t="s">
        <v>4917</v>
      </c>
      <c r="E179" s="650">
        <v>2.0</v>
      </c>
      <c r="F179" s="650">
        <v>3.0</v>
      </c>
      <c r="G179" s="650" t="s">
        <v>4918</v>
      </c>
      <c r="H179" s="650" t="s">
        <v>184</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441</v>
      </c>
      <c r="B180" s="650">
        <v>3.0</v>
      </c>
      <c r="C180" s="651" t="str">
        <f t="array" ref="C180">index(Images!$A$1:$K$1, 1, 6)</f>
        <v/>
      </c>
      <c r="D180" s="650" t="s">
        <v>4917</v>
      </c>
      <c r="E180" s="650">
        <v>2.0</v>
      </c>
      <c r="F180" s="650">
        <v>3.0</v>
      </c>
      <c r="G180" s="650" t="s">
        <v>4918</v>
      </c>
      <c r="H180" s="650" t="s">
        <v>184</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2027</v>
      </c>
      <c r="B181" s="650">
        <v>3.0</v>
      </c>
      <c r="C181" s="651" t="str">
        <f t="array" ref="C181">index(Images!$A$1:$K$1, 1, 6)</f>
        <v/>
      </c>
      <c r="D181" s="650" t="s">
        <v>4917</v>
      </c>
      <c r="E181" s="650">
        <v>2.0</v>
      </c>
      <c r="F181" s="650">
        <v>3.0</v>
      </c>
      <c r="G181" s="650" t="s">
        <v>4918</v>
      </c>
      <c r="H181" s="650" t="s">
        <v>184</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2095</v>
      </c>
      <c r="B182" s="650">
        <v>3.0</v>
      </c>
      <c r="C182" s="651" t="str">
        <f t="array" ref="C182">index(Images!$A$1:$K$1, 1, 6)</f>
        <v/>
      </c>
      <c r="D182" s="650" t="s">
        <v>4917</v>
      </c>
      <c r="E182" s="650">
        <v>2.0</v>
      </c>
      <c r="F182" s="650">
        <v>3.0</v>
      </c>
      <c r="G182" s="650" t="s">
        <v>4918</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2057</v>
      </c>
      <c r="B183" s="650">
        <v>3.0</v>
      </c>
      <c r="C183" s="651" t="str">
        <f t="array" ref="C183">index(Images!$A$1:$K$1, 1, 6)</f>
        <v/>
      </c>
      <c r="D183" s="650" t="s">
        <v>4917</v>
      </c>
      <c r="E183" s="650">
        <v>2.0</v>
      </c>
      <c r="F183" s="650">
        <v>5.0</v>
      </c>
      <c r="G183" s="650" t="s">
        <v>4920</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2060</v>
      </c>
      <c r="B184" s="650">
        <v>3.0</v>
      </c>
      <c r="C184" s="651" t="str">
        <f t="array" ref="C184">index(Images!$A$1:$K$1, 1, 6)</f>
        <v/>
      </c>
      <c r="D184" s="650" t="s">
        <v>4917</v>
      </c>
      <c r="E184" s="650">
        <v>2.0</v>
      </c>
      <c r="F184" s="650">
        <v>3.0</v>
      </c>
      <c r="G184" s="650" t="s">
        <v>4918</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438</v>
      </c>
      <c r="B185" s="665">
        <v>1.0</v>
      </c>
      <c r="C185" s="666" t="str">
        <f t="array" ref="C185">index(Images!$A$1:$K$1, 1, 7)</f>
        <v/>
      </c>
      <c r="D185" s="665" t="s">
        <v>4917</v>
      </c>
      <c r="E185" s="665">
        <v>2.0</v>
      </c>
      <c r="F185" s="665">
        <v>3.0</v>
      </c>
      <c r="G185" s="665" t="s">
        <v>4918</v>
      </c>
      <c r="H185" s="665"/>
      <c r="I185" s="665" t="s">
        <v>113</v>
      </c>
      <c r="J185" s="665" t="s">
        <v>117</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1867</v>
      </c>
      <c r="B186" s="665">
        <v>1.0</v>
      </c>
      <c r="C186" s="666" t="str">
        <f t="array" ref="C186">index(Images!$A$1:$K$1, 1, 7)</f>
        <v/>
      </c>
      <c r="D186" s="665" t="s">
        <v>4917</v>
      </c>
      <c r="E186" s="665">
        <v>2.0</v>
      </c>
      <c r="F186" s="665">
        <v>3.0</v>
      </c>
      <c r="G186" s="665" t="s">
        <v>4918</v>
      </c>
      <c r="H186" s="665"/>
      <c r="I186" s="665" t="s">
        <v>113</v>
      </c>
      <c r="J186" s="665" t="s">
        <v>117</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3283</v>
      </c>
      <c r="B187" s="665">
        <v>1.0</v>
      </c>
      <c r="C187" s="666" t="str">
        <f t="array" ref="C187">index(Images!$A$1:$K$1, 1, 7)</f>
        <v/>
      </c>
      <c r="D187" s="665" t="s">
        <v>4917</v>
      </c>
      <c r="E187" s="665">
        <v>2.0</v>
      </c>
      <c r="F187" s="665">
        <v>3.0</v>
      </c>
      <c r="G187" s="665" t="s">
        <v>4918</v>
      </c>
      <c r="H187" s="665"/>
      <c r="I187" s="665" t="s">
        <v>113</v>
      </c>
      <c r="J187" s="665" t="s">
        <v>117</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1911</v>
      </c>
      <c r="B188" s="665">
        <v>1.0</v>
      </c>
      <c r="C188" s="666" t="str">
        <f t="array" ref="C188">index(Images!$A$1:$K$1, 1, 7)</f>
        <v/>
      </c>
      <c r="D188" s="665" t="s">
        <v>4917</v>
      </c>
      <c r="E188" s="665">
        <v>2.0</v>
      </c>
      <c r="F188" s="665">
        <v>3.0</v>
      </c>
      <c r="G188" s="665" t="s">
        <v>4918</v>
      </c>
      <c r="H188" s="669" t="s">
        <v>184</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2186</v>
      </c>
      <c r="B189" s="665">
        <v>1.0</v>
      </c>
      <c r="C189" s="666" t="str">
        <f t="array" ref="C189">index(Images!$A$1:$K$1, 1, 7)</f>
        <v/>
      </c>
      <c r="D189" s="665" t="s">
        <v>4919</v>
      </c>
      <c r="E189" s="665">
        <v>2.0</v>
      </c>
      <c r="F189" s="665">
        <v>3.0</v>
      </c>
      <c r="G189" s="665" t="s">
        <v>4918</v>
      </c>
      <c r="H189" s="669" t="s">
        <v>184</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2777</v>
      </c>
      <c r="B190" s="665">
        <v>1.0</v>
      </c>
      <c r="C190" s="666" t="str">
        <f t="array" ref="C190">index(Images!$A$1:$K$1, 1, 7)</f>
        <v/>
      </c>
      <c r="D190" s="665" t="s">
        <v>4917</v>
      </c>
      <c r="E190" s="665">
        <v>2.0</v>
      </c>
      <c r="F190" s="665">
        <v>3.0</v>
      </c>
      <c r="G190" s="665" t="s">
        <v>4918</v>
      </c>
      <c r="H190" s="669" t="s">
        <v>184</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1575</v>
      </c>
      <c r="B191" s="665">
        <v>2.0</v>
      </c>
      <c r="C191" s="666" t="str">
        <f t="array" ref="C191">index(Images!$A$1:$K$1, 1, 7)</f>
        <v/>
      </c>
      <c r="D191" s="665" t="s">
        <v>4917</v>
      </c>
      <c r="E191" s="665">
        <v>2.0</v>
      </c>
      <c r="F191" s="665">
        <v>3.0</v>
      </c>
      <c r="G191" s="665" t="s">
        <v>4918</v>
      </c>
      <c r="H191" s="665"/>
      <c r="I191" s="665" t="s">
        <v>113</v>
      </c>
      <c r="J191" s="665" t="s">
        <v>117</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3285</v>
      </c>
      <c r="B192" s="665">
        <v>2.0</v>
      </c>
      <c r="C192" s="666" t="str">
        <f t="array" ref="C192">index(Images!$A$1:$K$1, 1, 7)</f>
        <v/>
      </c>
      <c r="D192" s="665" t="s">
        <v>4917</v>
      </c>
      <c r="E192" s="665">
        <v>2.0</v>
      </c>
      <c r="F192" s="665">
        <v>3.0</v>
      </c>
      <c r="G192" s="665" t="s">
        <v>4918</v>
      </c>
      <c r="H192" s="665"/>
      <c r="I192" s="665" t="s">
        <v>113</v>
      </c>
      <c r="J192" s="665" t="s">
        <v>117</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407</v>
      </c>
      <c r="B193" s="665">
        <v>2.0</v>
      </c>
      <c r="C193" s="666" t="str">
        <f t="array" ref="C193">index(Images!$A$1:$K$1, 1, 7)</f>
        <v/>
      </c>
      <c r="D193" s="665" t="s">
        <v>4917</v>
      </c>
      <c r="E193" s="665">
        <v>2.0</v>
      </c>
      <c r="F193" s="665">
        <v>3.0</v>
      </c>
      <c r="G193" s="665" t="s">
        <v>4918</v>
      </c>
      <c r="H193" s="665"/>
      <c r="I193" s="665" t="s">
        <v>113</v>
      </c>
      <c r="J193" s="665" t="s">
        <v>117</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1869</v>
      </c>
      <c r="B194" s="665">
        <v>2.0</v>
      </c>
      <c r="C194" s="666" t="str">
        <f t="array" ref="C194">index(Images!$A$1:$K$1, 1, 7)</f>
        <v/>
      </c>
      <c r="D194" s="665" t="s">
        <v>4917</v>
      </c>
      <c r="E194" s="665">
        <v>2.0</v>
      </c>
      <c r="F194" s="665">
        <v>3.0</v>
      </c>
      <c r="G194" s="665" t="s">
        <v>4918</v>
      </c>
      <c r="H194" s="665"/>
      <c r="I194" s="665" t="s">
        <v>113</v>
      </c>
      <c r="J194" s="665" t="s">
        <v>117</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3121</v>
      </c>
      <c r="B195" s="665">
        <v>2.0</v>
      </c>
      <c r="C195" s="666" t="str">
        <f t="array" ref="C195">index(Images!$A$1:$K$1, 1, 7)</f>
        <v/>
      </c>
      <c r="D195" s="665" t="s">
        <v>4917</v>
      </c>
      <c r="E195" s="665">
        <v>2.0</v>
      </c>
      <c r="F195" s="665">
        <v>5.0</v>
      </c>
      <c r="G195" s="665" t="s">
        <v>4925</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3233</v>
      </c>
      <c r="B196" s="665">
        <v>2.0</v>
      </c>
      <c r="C196" s="666" t="str">
        <f t="array" ref="C196">index(Images!$A$1:$K$1, 1, 7)</f>
        <v/>
      </c>
      <c r="D196" s="665" t="s">
        <v>4917</v>
      </c>
      <c r="E196" s="665">
        <v>2.0</v>
      </c>
      <c r="F196" s="665">
        <v>3.0</v>
      </c>
      <c r="G196" s="665" t="s">
        <v>4918</v>
      </c>
      <c r="H196" s="669" t="s">
        <v>184</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4927</v>
      </c>
      <c r="B197" s="665">
        <v>2.0</v>
      </c>
      <c r="C197" s="666" t="str">
        <f t="array" ref="C197">index(Images!$A$1:$K$1, 1, 7)</f>
        <v/>
      </c>
      <c r="D197" s="665" t="s">
        <v>4917</v>
      </c>
      <c r="E197" s="665">
        <v>2.0</v>
      </c>
      <c r="F197" s="665">
        <v>3.0</v>
      </c>
      <c r="G197" s="665" t="s">
        <v>4918</v>
      </c>
      <c r="H197" s="669" t="s">
        <v>184</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1916</v>
      </c>
      <c r="B198" s="665">
        <v>2.0</v>
      </c>
      <c r="C198" s="666" t="str">
        <f t="array" ref="C198">index(Images!$A$1:$K$1, 1, 7)</f>
        <v/>
      </c>
      <c r="D198" s="665" t="s">
        <v>4917</v>
      </c>
      <c r="E198" s="665">
        <v>2.0</v>
      </c>
      <c r="F198" s="665">
        <v>4.0</v>
      </c>
      <c r="G198" s="665" t="s">
        <v>4921</v>
      </c>
      <c r="H198" s="669" t="s">
        <v>184</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2187</v>
      </c>
      <c r="B199" s="665">
        <v>2.0</v>
      </c>
      <c r="C199" s="666" t="str">
        <f t="array" ref="C199">index(Images!$A$1:$K$1, 1, 7)</f>
        <v/>
      </c>
      <c r="D199" s="665" t="s">
        <v>4919</v>
      </c>
      <c r="E199" s="665">
        <v>2.0</v>
      </c>
      <c r="F199" s="665">
        <v>3.0</v>
      </c>
      <c r="G199" s="665" t="s">
        <v>4918</v>
      </c>
      <c r="H199" s="669" t="s">
        <v>184</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2779</v>
      </c>
      <c r="B200" s="665">
        <v>2.0</v>
      </c>
      <c r="C200" s="666" t="str">
        <f t="array" ref="C200">index(Images!$A$1:$K$1, 1, 7)</f>
        <v/>
      </c>
      <c r="D200" s="665" t="s">
        <v>4917</v>
      </c>
      <c r="E200" s="665">
        <v>2.0</v>
      </c>
      <c r="F200" s="665">
        <v>3.0</v>
      </c>
      <c r="G200" s="665" t="s">
        <v>4918</v>
      </c>
      <c r="H200" s="669" t="s">
        <v>184</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4179</v>
      </c>
      <c r="B201" s="665">
        <v>2.0</v>
      </c>
      <c r="C201" s="666" t="str">
        <f t="array" ref="C201">index(Images!$A$1:$K$1, 1, 7)</f>
        <v/>
      </c>
      <c r="D201" s="665" t="s">
        <v>4917</v>
      </c>
      <c r="E201" s="665">
        <v>2.0</v>
      </c>
      <c r="F201" s="665">
        <v>3.0</v>
      </c>
      <c r="G201" s="665" t="s">
        <v>4918</v>
      </c>
      <c r="H201" s="669" t="s">
        <v>184</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3199</v>
      </c>
      <c r="B202" s="665">
        <v>2.0</v>
      </c>
      <c r="C202" s="666" t="str">
        <f t="array" ref="C202">index(Images!$A$1:$K$1, 1, 7)</f>
        <v/>
      </c>
      <c r="D202" s="665" t="s">
        <v>4919</v>
      </c>
      <c r="E202" s="665">
        <v>2.0</v>
      </c>
      <c r="F202" s="665">
        <v>3.0</v>
      </c>
      <c r="G202" s="665" t="s">
        <v>4920</v>
      </c>
      <c r="H202" s="669" t="s">
        <v>184</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1577</v>
      </c>
      <c r="B203" s="665">
        <v>3.0</v>
      </c>
      <c r="C203" s="666" t="str">
        <f t="array" ref="C203">index(Images!$A$1:$K$1, 1, 7)</f>
        <v/>
      </c>
      <c r="D203" s="665" t="s">
        <v>4917</v>
      </c>
      <c r="E203" s="665">
        <v>2.0</v>
      </c>
      <c r="F203" s="665">
        <v>3.0</v>
      </c>
      <c r="G203" s="665" t="s">
        <v>4920</v>
      </c>
      <c r="H203" s="665"/>
      <c r="I203" s="665" t="s">
        <v>113</v>
      </c>
      <c r="J203" s="665" t="s">
        <v>117</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1089</v>
      </c>
      <c r="B204" s="665">
        <v>3.0</v>
      </c>
      <c r="C204" s="666" t="str">
        <f t="array" ref="C204">index(Images!$A$1:$K$1, 1, 7)</f>
        <v/>
      </c>
      <c r="D204" s="665" t="s">
        <v>4917</v>
      </c>
      <c r="E204" s="665">
        <v>2.0</v>
      </c>
      <c r="F204" s="665">
        <v>3.0</v>
      </c>
      <c r="G204" s="665" t="s">
        <v>4918</v>
      </c>
      <c r="H204" s="665"/>
      <c r="I204" s="665" t="s">
        <v>113</v>
      </c>
      <c r="J204" s="665" t="s">
        <v>117</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1870</v>
      </c>
      <c r="B205" s="665">
        <v>3.0</v>
      </c>
      <c r="C205" s="666" t="str">
        <f t="array" ref="C205">index(Images!$A$1:$K$1, 1, 7)</f>
        <v/>
      </c>
      <c r="D205" s="665" t="s">
        <v>4917</v>
      </c>
      <c r="E205" s="665">
        <v>2.0</v>
      </c>
      <c r="F205" s="665">
        <v>3.0</v>
      </c>
      <c r="G205" s="665" t="s">
        <v>4918</v>
      </c>
      <c r="H205" s="665"/>
      <c r="I205" s="665" t="s">
        <v>113</v>
      </c>
      <c r="J205" s="665" t="s">
        <v>117</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2083</v>
      </c>
      <c r="B206" s="665">
        <v>3.0</v>
      </c>
      <c r="C206" s="666" t="str">
        <f t="array" ref="C206">index(Images!$A$1:$K$1, 1, 7)</f>
        <v/>
      </c>
      <c r="D206" s="665" t="s">
        <v>4917</v>
      </c>
      <c r="E206" s="665">
        <v>2.0</v>
      </c>
      <c r="F206" s="665">
        <v>3.0</v>
      </c>
      <c r="G206" s="665" t="s">
        <v>4918</v>
      </c>
      <c r="H206" s="665"/>
      <c r="I206" s="665" t="s">
        <v>113</v>
      </c>
      <c r="J206" s="665" t="s">
        <v>117</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3286</v>
      </c>
      <c r="B207" s="665">
        <v>3.0</v>
      </c>
      <c r="C207" s="666" t="str">
        <f t="array" ref="C207">index(Images!$A$1:$K$1, 1, 7)</f>
        <v/>
      </c>
      <c r="D207" s="665" t="s">
        <v>4917</v>
      </c>
      <c r="E207" s="665">
        <v>2.0</v>
      </c>
      <c r="F207" s="665">
        <v>3.0</v>
      </c>
      <c r="G207" s="665" t="s">
        <v>4918</v>
      </c>
      <c r="H207" s="665"/>
      <c r="I207" s="665" t="s">
        <v>113</v>
      </c>
      <c r="J207" s="665" t="s">
        <v>117</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3122</v>
      </c>
      <c r="B208" s="665">
        <v>3.0</v>
      </c>
      <c r="C208" s="666" t="str">
        <f t="array" ref="C208">index(Images!$A$1:$K$1, 1, 7)</f>
        <v/>
      </c>
      <c r="D208" s="665" t="s">
        <v>4917</v>
      </c>
      <c r="E208" s="665">
        <v>2.0</v>
      </c>
      <c r="F208" s="665">
        <v>5.0</v>
      </c>
      <c r="G208" s="665" t="s">
        <v>4925</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4928</v>
      </c>
      <c r="B209" s="665">
        <v>3.0</v>
      </c>
      <c r="C209" s="666" t="str">
        <f t="array" ref="C209">index(Images!$A$1:$K$1, 1, 7)</f>
        <v/>
      </c>
      <c r="D209" s="665" t="s">
        <v>4917</v>
      </c>
      <c r="E209" s="665">
        <v>2.0</v>
      </c>
      <c r="F209" s="665">
        <v>3.0</v>
      </c>
      <c r="G209" s="665" t="s">
        <v>4918</v>
      </c>
      <c r="H209" s="669" t="s">
        <v>184</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1913</v>
      </c>
      <c r="B210" s="665">
        <v>3.0</v>
      </c>
      <c r="C210" s="666" t="str">
        <f t="array" ref="C210">index(Images!$A$1:$K$1, 1, 7)</f>
        <v/>
      </c>
      <c r="D210" s="665" t="s">
        <v>4917</v>
      </c>
      <c r="E210" s="665">
        <v>2.0</v>
      </c>
      <c r="F210" s="665">
        <v>3.0</v>
      </c>
      <c r="G210" s="665" t="s">
        <v>4918</v>
      </c>
      <c r="H210" s="669" t="s">
        <v>184</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1918</v>
      </c>
      <c r="B211" s="665">
        <v>3.0</v>
      </c>
      <c r="C211" s="666" t="str">
        <f t="array" ref="C211">index(Images!$A$1:$K$1, 1, 7)</f>
        <v/>
      </c>
      <c r="D211" s="665" t="s">
        <v>4917</v>
      </c>
      <c r="E211" s="665">
        <v>2.0</v>
      </c>
      <c r="F211" s="665">
        <v>4.0</v>
      </c>
      <c r="G211" s="665" t="s">
        <v>4921</v>
      </c>
      <c r="H211" s="669" t="s">
        <v>184</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2189</v>
      </c>
      <c r="B212" s="665">
        <v>3.0</v>
      </c>
      <c r="C212" s="666" t="str">
        <f t="array" ref="C212">index(Images!$A$1:$K$1, 1, 7)</f>
        <v/>
      </c>
      <c r="D212" s="665" t="s">
        <v>4919</v>
      </c>
      <c r="E212" s="665">
        <v>2.0</v>
      </c>
      <c r="F212" s="665">
        <v>3.0</v>
      </c>
      <c r="G212" s="665" t="s">
        <v>4918</v>
      </c>
      <c r="H212" s="669" t="s">
        <v>184</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2780</v>
      </c>
      <c r="B213" s="665">
        <v>3.0</v>
      </c>
      <c r="C213" s="666" t="str">
        <f t="array" ref="C213">index(Images!$A$1:$K$1, 1, 7)</f>
        <v/>
      </c>
      <c r="D213" s="665" t="s">
        <v>4917</v>
      </c>
      <c r="E213" s="665">
        <v>2.0</v>
      </c>
      <c r="F213" s="665">
        <v>3.0</v>
      </c>
      <c r="G213" s="665" t="s">
        <v>4918</v>
      </c>
      <c r="H213" s="669" t="s">
        <v>184</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4180</v>
      </c>
      <c r="B214" s="665">
        <v>3.0</v>
      </c>
      <c r="C214" s="666" t="str">
        <f t="array" ref="C214">index(Images!$A$1:$K$1, 1, 7)</f>
        <v/>
      </c>
      <c r="D214" s="665" t="s">
        <v>4917</v>
      </c>
      <c r="E214" s="665">
        <v>2.0</v>
      </c>
      <c r="F214" s="665">
        <v>3.0</v>
      </c>
      <c r="G214" s="665" t="s">
        <v>4918</v>
      </c>
      <c r="H214" s="669" t="s">
        <v>184</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3234</v>
      </c>
      <c r="B215" s="665">
        <v>3.0</v>
      </c>
      <c r="C215" s="666" t="str">
        <f t="array" ref="C215">index(Images!$A$1:$K$1, 1, 7)</f>
        <v/>
      </c>
      <c r="D215" s="665" t="s">
        <v>4917</v>
      </c>
      <c r="E215" s="665">
        <v>2.0</v>
      </c>
      <c r="F215" s="665">
        <v>3.0</v>
      </c>
      <c r="G215" s="665" t="s">
        <v>4918</v>
      </c>
      <c r="H215" s="669" t="s">
        <v>184</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3201</v>
      </c>
      <c r="B216" s="665">
        <v>3.0</v>
      </c>
      <c r="C216" s="666" t="str">
        <f t="array" ref="C216">index(Images!$A$1:$K$1, 1, 7)</f>
        <v/>
      </c>
      <c r="D216" s="665" t="s">
        <v>4919</v>
      </c>
      <c r="E216" s="665">
        <v>2.0</v>
      </c>
      <c r="F216" s="665">
        <v>3.0</v>
      </c>
      <c r="G216" s="665" t="s">
        <v>4920</v>
      </c>
      <c r="H216" s="669" t="s">
        <v>184</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4929</v>
      </c>
      <c r="B217" s="679">
        <v>0.0</v>
      </c>
      <c r="C217" s="680" t="str">
        <f t="array" ref="C217">index(Images!$A$1:$K$1, 1, 8)</f>
        <v/>
      </c>
      <c r="D217" s="679" t="s">
        <v>4919</v>
      </c>
      <c r="E217" s="679">
        <v>2.0</v>
      </c>
      <c r="F217" s="679">
        <v>3.0</v>
      </c>
      <c r="G217" s="679" t="s">
        <v>4918</v>
      </c>
      <c r="H217" s="679"/>
      <c r="I217" s="679" t="s">
        <v>116</v>
      </c>
      <c r="J217" s="679" t="s">
        <v>114</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2661</v>
      </c>
      <c r="B218" s="679">
        <v>1.0</v>
      </c>
      <c r="C218" s="680" t="str">
        <f t="array" ref="C218">index(Images!$A$1:$K$1, 1, 8)</f>
        <v/>
      </c>
      <c r="D218" s="679" t="s">
        <v>4919</v>
      </c>
      <c r="E218" s="679">
        <v>2.0</v>
      </c>
      <c r="F218" s="679">
        <v>3.0</v>
      </c>
      <c r="G218" s="679" t="s">
        <v>4918</v>
      </c>
      <c r="H218" s="679"/>
      <c r="I218" s="679" t="s">
        <v>116</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216</v>
      </c>
      <c r="B219" s="679">
        <v>1.0</v>
      </c>
      <c r="C219" s="680" t="str">
        <f t="array" ref="C219">index(Images!$A$1:$K$1, 1, 8)</f>
        <v/>
      </c>
      <c r="D219" s="679" t="s">
        <v>4919</v>
      </c>
      <c r="E219" s="679">
        <v>2.0</v>
      </c>
      <c r="F219" s="679">
        <v>3.0</v>
      </c>
      <c r="G219" s="679" t="s">
        <v>4918</v>
      </c>
      <c r="H219" s="679"/>
      <c r="I219" s="679" t="s">
        <v>116</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1606</v>
      </c>
      <c r="B220" s="679">
        <v>1.0</v>
      </c>
      <c r="C220" s="680" t="str">
        <f t="array" ref="C220">index(Images!$A$1:$K$1, 1, 8)</f>
        <v/>
      </c>
      <c r="D220" s="679" t="s">
        <v>4919</v>
      </c>
      <c r="E220" s="679">
        <v>2.0</v>
      </c>
      <c r="F220" s="679">
        <v>3.0</v>
      </c>
      <c r="G220" s="679" t="s">
        <v>4918</v>
      </c>
      <c r="H220" s="679"/>
      <c r="I220" s="679" t="s">
        <v>116</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1113</v>
      </c>
      <c r="B221" s="679">
        <v>1.0</v>
      </c>
      <c r="C221" s="680" t="str">
        <f t="array" ref="C221">index(Images!$A$1:$K$1, 1, 8)</f>
        <v/>
      </c>
      <c r="D221" s="679" t="s">
        <v>4917</v>
      </c>
      <c r="E221" s="679">
        <v>1.0</v>
      </c>
      <c r="F221" s="679">
        <v>3.0</v>
      </c>
      <c r="G221" s="679" t="s">
        <v>4918</v>
      </c>
      <c r="H221" s="679"/>
      <c r="I221" s="679" t="s">
        <v>114</v>
      </c>
      <c r="J221" s="679" t="s">
        <v>115</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2112</v>
      </c>
      <c r="B222" s="679">
        <v>1.0</v>
      </c>
      <c r="C222" s="680" t="str">
        <f t="array" ref="C222">index(Images!$A$1:$K$1, 1, 8)</f>
        <v/>
      </c>
      <c r="D222" s="679" t="s">
        <v>4917</v>
      </c>
      <c r="E222" s="679">
        <v>1.0</v>
      </c>
      <c r="F222" s="679">
        <v>3.0</v>
      </c>
      <c r="G222" s="679" t="s">
        <v>4921</v>
      </c>
      <c r="H222" s="679"/>
      <c r="I222" s="679" t="s">
        <v>112</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2897</v>
      </c>
      <c r="B223" s="679">
        <v>1.0</v>
      </c>
      <c r="C223" s="680" t="str">
        <f t="array" ref="C223">index(Images!$A$1:$K$1, 1, 8)</f>
        <v/>
      </c>
      <c r="D223" s="679" t="s">
        <v>4917</v>
      </c>
      <c r="E223" s="679">
        <v>1.0</v>
      </c>
      <c r="F223" s="679">
        <v>3.0</v>
      </c>
      <c r="G223" s="679" t="s">
        <v>4918</v>
      </c>
      <c r="H223" s="679" t="s">
        <v>184</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3979</v>
      </c>
      <c r="B224" s="679">
        <v>1.0</v>
      </c>
      <c r="C224" s="680" t="str">
        <f t="array" ref="C224">index(Images!$A$1:$K$1, 1, 8)</f>
        <v/>
      </c>
      <c r="D224" s="679" t="s">
        <v>4919</v>
      </c>
      <c r="E224" s="679">
        <v>2.0</v>
      </c>
      <c r="F224" s="679">
        <v>3.0</v>
      </c>
      <c r="G224" s="679" t="s">
        <v>4920</v>
      </c>
      <c r="H224" s="679" t="s">
        <v>184</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911</v>
      </c>
      <c r="B225" s="679">
        <v>1.0</v>
      </c>
      <c r="C225" s="680" t="str">
        <f t="array" ref="C225">index(Images!$A$1:$K$1, 1, 8)</f>
        <v/>
      </c>
      <c r="D225" s="679" t="s">
        <v>4917</v>
      </c>
      <c r="E225" s="679">
        <v>1.0</v>
      </c>
      <c r="F225" s="679">
        <v>3.0</v>
      </c>
      <c r="G225" s="679" t="s">
        <v>4918</v>
      </c>
      <c r="H225" s="679" t="s">
        <v>184</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2725</v>
      </c>
      <c r="B226" s="679">
        <v>1.0</v>
      </c>
      <c r="C226" s="680" t="str">
        <f t="array" ref="C226">index(Images!$A$1:$K$1, 1, 8)</f>
        <v/>
      </c>
      <c r="D226" s="679" t="s">
        <v>4919</v>
      </c>
      <c r="E226" s="679">
        <v>1.0</v>
      </c>
      <c r="F226" s="679">
        <v>3.0</v>
      </c>
      <c r="G226" s="679" t="s">
        <v>4918</v>
      </c>
      <c r="H226" s="679"/>
      <c r="I226" s="679"/>
      <c r="J226" s="679"/>
      <c r="K226" s="679"/>
      <c r="L226" s="681"/>
      <c r="M226" s="682"/>
      <c r="N226" s="682"/>
      <c r="O226" s="682">
        <v>5.0</v>
      </c>
      <c r="P226" s="682"/>
      <c r="Q226" s="682">
        <v>6.0</v>
      </c>
      <c r="R226" s="682"/>
      <c r="S226" s="681"/>
      <c r="T226" s="683"/>
      <c r="U226" s="683"/>
      <c r="V226" s="683"/>
      <c r="W226" s="683"/>
      <c r="X226" s="683"/>
      <c r="Y226" s="684"/>
      <c r="Z226" s="683"/>
      <c r="AA226" s="683"/>
      <c r="AB226" s="683"/>
      <c r="AC226" s="683"/>
      <c r="AD226" s="685"/>
      <c r="AE226" s="686"/>
      <c r="AF226" s="686"/>
      <c r="AG226" s="686"/>
      <c r="AH226" s="686"/>
      <c r="AI226" s="684"/>
      <c r="AJ226" s="683"/>
      <c r="AK226" s="683"/>
      <c r="AL226" s="683"/>
      <c r="AM226" s="683"/>
      <c r="AN226" s="687"/>
      <c r="AO226" s="688"/>
      <c r="AP226" s="689"/>
      <c r="AQ226" s="689"/>
      <c r="AR226" s="689"/>
      <c r="AS226" s="689"/>
      <c r="AT226" s="689"/>
      <c r="AU226" s="684"/>
      <c r="AV226" s="683"/>
      <c r="AW226" s="683"/>
      <c r="AX226" s="683"/>
      <c r="AY226" s="683"/>
      <c r="AZ226" s="687"/>
      <c r="BA226" s="684"/>
      <c r="BB226" s="683"/>
      <c r="BC226" s="683"/>
      <c r="BD226" s="683"/>
      <c r="BE226" s="683"/>
      <c r="BF226" s="687"/>
      <c r="BG226" s="684"/>
      <c r="BH226" s="683"/>
      <c r="BI226" s="683"/>
      <c r="BJ226" s="683"/>
      <c r="BK226" s="683"/>
      <c r="BL226" s="683"/>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ht="15.75" customHeight="1">
      <c r="A227" s="443" t="s">
        <v>1431</v>
      </c>
      <c r="B227" s="679">
        <v>2.0</v>
      </c>
      <c r="C227" s="680" t="str">
        <f t="array" ref="C227">index(Images!$A$1:$K$1, 1, 8)</f>
        <v/>
      </c>
      <c r="D227" s="679" t="s">
        <v>4917</v>
      </c>
      <c r="E227" s="679">
        <v>1.0</v>
      </c>
      <c r="F227" s="679">
        <v>3.0</v>
      </c>
      <c r="G227" s="679" t="s">
        <v>4918</v>
      </c>
      <c r="H227" s="679"/>
      <c r="I227" s="679" t="s">
        <v>115</v>
      </c>
      <c r="J227" s="679" t="s">
        <v>116</v>
      </c>
      <c r="K227" s="679"/>
      <c r="L227" s="681"/>
      <c r="M227" s="682">
        <v>48.0</v>
      </c>
      <c r="N227" s="682"/>
      <c r="O227" s="682"/>
      <c r="P227" s="682">
        <v>8.0</v>
      </c>
      <c r="Q227" s="682"/>
      <c r="R227" s="682"/>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9"/>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4297</v>
      </c>
      <c r="B228" s="679">
        <v>2.0</v>
      </c>
      <c r="C228" s="680" t="str">
        <f t="array" ref="C228">index(Images!$A$1:$K$1, 1, 8)</f>
        <v/>
      </c>
      <c r="D228" s="679" t="s">
        <v>4917</v>
      </c>
      <c r="E228" s="679">
        <v>1.0</v>
      </c>
      <c r="F228" s="679">
        <v>3.0</v>
      </c>
      <c r="G228" s="679" t="s">
        <v>4918</v>
      </c>
      <c r="H228" s="679"/>
      <c r="I228" s="679" t="s">
        <v>113</v>
      </c>
      <c r="J228" s="679" t="s">
        <v>116</v>
      </c>
      <c r="K228" s="679"/>
      <c r="L228" s="681"/>
      <c r="M228" s="682">
        <f>80</f>
        <v>80</v>
      </c>
      <c r="N228" s="682"/>
      <c r="O228" s="682"/>
      <c r="P228" s="682"/>
      <c r="Q228" s="682"/>
      <c r="R228" s="682">
        <f>5</f>
        <v>5</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3"/>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c r="A229" s="443" t="s">
        <v>802</v>
      </c>
      <c r="B229" s="679">
        <v>2.0</v>
      </c>
      <c r="C229" s="680" t="str">
        <f t="array" ref="C229">index(Images!$A$1:$K$1, 1, 8)</f>
        <v/>
      </c>
      <c r="D229" s="679" t="s">
        <v>4917</v>
      </c>
      <c r="E229" s="679">
        <v>1.0</v>
      </c>
      <c r="F229" s="679">
        <v>3.0</v>
      </c>
      <c r="G229" s="679" t="s">
        <v>4918</v>
      </c>
      <c r="H229" s="679"/>
      <c r="I229" s="679"/>
      <c r="J229" s="679"/>
      <c r="K229" s="679"/>
      <c r="L229" s="681"/>
      <c r="M229" s="682">
        <v>80.0</v>
      </c>
      <c r="N229" s="682"/>
      <c r="O229" s="682"/>
      <c r="P229" s="682"/>
      <c r="Q229" s="682"/>
      <c r="R229" s="682">
        <v>5.0</v>
      </c>
      <c r="S229" s="681"/>
      <c r="T229" s="683"/>
      <c r="U229" s="683"/>
      <c r="V229" s="683"/>
      <c r="W229" s="683"/>
      <c r="X229" s="683"/>
      <c r="Y229" s="684"/>
      <c r="Z229" s="683"/>
      <c r="AA229" s="683"/>
      <c r="AB229" s="683"/>
      <c r="AC229" s="683"/>
      <c r="AD229" s="691">
        <v>3.0</v>
      </c>
      <c r="AE229" s="686"/>
      <c r="AF229" s="686"/>
      <c r="AG229" s="686"/>
      <c r="AH229" s="692">
        <v>3.0</v>
      </c>
      <c r="AI229" s="684"/>
      <c r="AJ229" s="683"/>
      <c r="AK229" s="683"/>
      <c r="AL229" s="683">
        <v>6.0</v>
      </c>
      <c r="AM229" s="683"/>
      <c r="AN229" s="687"/>
      <c r="AO229" s="688"/>
      <c r="AP229" s="689"/>
      <c r="AQ229" s="683">
        <v>6.0</v>
      </c>
      <c r="AR229" s="689"/>
      <c r="AS229" s="689"/>
      <c r="AT229" s="683">
        <v>6.0</v>
      </c>
      <c r="AU229" s="684"/>
      <c r="AV229" s="683">
        <v>8.0</v>
      </c>
      <c r="AW229" s="683">
        <v>8.0</v>
      </c>
      <c r="AX229" s="683"/>
      <c r="AY229" s="683"/>
      <c r="AZ229" s="687"/>
      <c r="BA229" s="684"/>
      <c r="BB229" s="683">
        <v>8.0</v>
      </c>
      <c r="BC229" s="683">
        <v>8.0</v>
      </c>
      <c r="BD229" s="683"/>
      <c r="BE229" s="683"/>
      <c r="BF229" s="687"/>
      <c r="BG229" s="684"/>
      <c r="BH229" s="683"/>
      <c r="BI229" s="683">
        <v>10.0</v>
      </c>
      <c r="BJ229" s="683"/>
      <c r="BK229" s="683"/>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4272</v>
      </c>
      <c r="B230" s="679">
        <v>2.0</v>
      </c>
      <c r="C230" s="680" t="str">
        <f t="array" ref="C230">index(Images!$A$1:$K$1, 1, 8)</f>
        <v/>
      </c>
      <c r="D230" s="679" t="s">
        <v>4919</v>
      </c>
      <c r="E230" s="679">
        <v>1.0</v>
      </c>
      <c r="F230" s="679">
        <v>3.0</v>
      </c>
      <c r="G230" s="679" t="s">
        <v>4918</v>
      </c>
      <c r="H230" s="679"/>
      <c r="I230" s="679" t="s">
        <v>114</v>
      </c>
      <c r="J230" s="679" t="s">
        <v>115</v>
      </c>
      <c r="K230" s="679"/>
      <c r="L230" s="681"/>
      <c r="M230" s="682">
        <v>48.0</v>
      </c>
      <c r="N230" s="682"/>
      <c r="O230" s="682">
        <v>12.0</v>
      </c>
      <c r="P230" s="682"/>
      <c r="Q230" s="682"/>
      <c r="R230" s="682"/>
      <c r="S230" s="681"/>
      <c r="T230" s="683"/>
      <c r="U230" s="683"/>
      <c r="V230" s="683"/>
      <c r="W230" s="683"/>
      <c r="X230" s="683"/>
      <c r="Y230" s="684"/>
      <c r="Z230" s="683"/>
      <c r="AA230" s="683"/>
      <c r="AB230" s="683"/>
      <c r="AC230" s="683"/>
      <c r="AD230" s="685"/>
      <c r="AE230" s="686"/>
      <c r="AF230" s="686"/>
      <c r="AG230" s="692">
        <v>3.0</v>
      </c>
      <c r="AH230" s="692">
        <v>3.0</v>
      </c>
      <c r="AI230" s="684"/>
      <c r="AJ230" s="683"/>
      <c r="AK230" s="683"/>
      <c r="AL230" s="683"/>
      <c r="AM230" s="683"/>
      <c r="AN230" s="687">
        <v>6.0</v>
      </c>
      <c r="AO230" s="688"/>
      <c r="AP230" s="689"/>
      <c r="AQ230" s="689"/>
      <c r="AR230" s="689"/>
      <c r="AS230" s="683">
        <v>6.0</v>
      </c>
      <c r="AT230" s="683">
        <v>6.0</v>
      </c>
      <c r="AU230" s="684"/>
      <c r="AV230" s="683"/>
      <c r="AW230" s="683"/>
      <c r="AX230" s="683"/>
      <c r="AY230" s="683">
        <v>8.0</v>
      </c>
      <c r="AZ230" s="687">
        <v>8.0</v>
      </c>
      <c r="BA230" s="684"/>
      <c r="BB230" s="683"/>
      <c r="BC230" s="683"/>
      <c r="BD230" s="683"/>
      <c r="BE230" s="683">
        <v>8.0</v>
      </c>
      <c r="BF230" s="687">
        <v>8.0</v>
      </c>
      <c r="BG230" s="684"/>
      <c r="BH230" s="683"/>
      <c r="BI230" s="683"/>
      <c r="BJ230" s="683"/>
      <c r="BK230" s="683">
        <v>10.0</v>
      </c>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ht="15.75" customHeight="1">
      <c r="A231" s="443" t="s">
        <v>1114</v>
      </c>
      <c r="B231" s="679">
        <v>2.0</v>
      </c>
      <c r="C231" s="680" t="str">
        <f t="array" ref="C231">index(Images!$A$1:$K$1, 1, 8)</f>
        <v/>
      </c>
      <c r="D231" s="679" t="s">
        <v>4919</v>
      </c>
      <c r="E231" s="679">
        <v>1.0</v>
      </c>
      <c r="F231" s="679">
        <v>3.0</v>
      </c>
      <c r="G231" s="679" t="s">
        <v>4918</v>
      </c>
      <c r="H231" s="679"/>
      <c r="I231" s="679" t="s">
        <v>114</v>
      </c>
      <c r="J231" s="679" t="s">
        <v>115</v>
      </c>
      <c r="K231" s="679"/>
      <c r="L231" s="681"/>
      <c r="M231" s="682"/>
      <c r="N231" s="682"/>
      <c r="O231" s="682">
        <v>12.0</v>
      </c>
      <c r="P231" s="682">
        <v>5.0</v>
      </c>
      <c r="Q231" s="682"/>
      <c r="R231" s="682"/>
      <c r="S231" s="681"/>
      <c r="T231" s="683"/>
      <c r="U231" s="683"/>
      <c r="V231" s="683"/>
      <c r="W231" s="683"/>
      <c r="X231" s="683"/>
      <c r="Y231" s="684"/>
      <c r="Z231" s="683"/>
      <c r="AA231" s="683"/>
      <c r="AB231" s="683"/>
      <c r="AC231" s="683"/>
      <c r="AD231" s="691">
        <v>3.0</v>
      </c>
      <c r="AE231" s="686"/>
      <c r="AF231" s="686"/>
      <c r="AG231" s="686"/>
      <c r="AH231" s="692">
        <v>3.0</v>
      </c>
      <c r="AI231" s="684">
        <v>6.0</v>
      </c>
      <c r="AJ231" s="683"/>
      <c r="AK231" s="683"/>
      <c r="AL231" s="683"/>
      <c r="AM231" s="683"/>
      <c r="AN231" s="687"/>
      <c r="AO231" s="684">
        <v>6.0</v>
      </c>
      <c r="AP231" s="689"/>
      <c r="AQ231" s="689"/>
      <c r="AR231" s="689"/>
      <c r="AS231" s="689"/>
      <c r="AT231" s="683">
        <v>6.0</v>
      </c>
      <c r="AU231" s="684">
        <v>8.0</v>
      </c>
      <c r="AV231" s="683"/>
      <c r="AW231" s="683"/>
      <c r="AX231" s="683"/>
      <c r="AY231" s="683"/>
      <c r="AZ231" s="687">
        <v>8.0</v>
      </c>
      <c r="BA231" s="684">
        <v>8.0</v>
      </c>
      <c r="BB231" s="683"/>
      <c r="BC231" s="683"/>
      <c r="BD231" s="683"/>
      <c r="BE231" s="683"/>
      <c r="BF231" s="687">
        <v>8.0</v>
      </c>
      <c r="BG231" s="684">
        <v>10.0</v>
      </c>
      <c r="BH231" s="683"/>
      <c r="BI231" s="683"/>
      <c r="BJ231" s="683"/>
      <c r="BK231" s="683"/>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219</v>
      </c>
      <c r="B232" s="679">
        <v>2.0</v>
      </c>
      <c r="C232" s="680" t="str">
        <f t="array" ref="C232">index(Images!$A$1:$K$1, 1, 8)</f>
        <v/>
      </c>
      <c r="D232" s="679" t="s">
        <v>4919</v>
      </c>
      <c r="E232" s="679">
        <v>2.0</v>
      </c>
      <c r="F232" s="679">
        <v>3.0</v>
      </c>
      <c r="G232" s="679" t="s">
        <v>4918</v>
      </c>
      <c r="H232" s="679"/>
      <c r="I232" s="679" t="s">
        <v>116</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c r="A233" s="443" t="s">
        <v>1986</v>
      </c>
      <c r="B233" s="679">
        <v>2.0</v>
      </c>
      <c r="C233" s="680" t="str">
        <f t="array" ref="C233">index(Images!$A$1:$K$1, 1, 8)</f>
        <v/>
      </c>
      <c r="D233" s="679" t="s">
        <v>4919</v>
      </c>
      <c r="E233" s="679">
        <v>2.0</v>
      </c>
      <c r="F233" s="679">
        <v>3.0</v>
      </c>
      <c r="G233" s="679" t="s">
        <v>4918</v>
      </c>
      <c r="H233" s="679"/>
      <c r="I233" s="679" t="s">
        <v>116</v>
      </c>
      <c r="J233" s="679"/>
      <c r="K233" s="679"/>
      <c r="L233" s="681"/>
      <c r="M233" s="682">
        <v>48.0</v>
      </c>
      <c r="N233" s="682"/>
      <c r="O233" s="682"/>
      <c r="P233" s="682"/>
      <c r="Q233" s="682">
        <v>8.0</v>
      </c>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c r="AX233" s="683"/>
      <c r="AY233" s="683">
        <v>8.0</v>
      </c>
      <c r="AZ233" s="687">
        <v>8.0</v>
      </c>
      <c r="BA233" s="684"/>
      <c r="BB233" s="683"/>
      <c r="BC233" s="683"/>
      <c r="BD233" s="683"/>
      <c r="BE233" s="683">
        <v>8.0</v>
      </c>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1665</v>
      </c>
      <c r="B234" s="679">
        <v>2.0</v>
      </c>
      <c r="C234" s="680" t="str">
        <f t="array" ref="C234">index(Images!$A$1:$K$1, 1, 8)</f>
        <v/>
      </c>
      <c r="D234" s="679" t="s">
        <v>4919</v>
      </c>
      <c r="E234" s="679">
        <v>2.0</v>
      </c>
      <c r="F234" s="679">
        <v>3.0</v>
      </c>
      <c r="G234" s="679" t="s">
        <v>4918</v>
      </c>
      <c r="H234" s="679"/>
      <c r="I234" s="679" t="s">
        <v>114</v>
      </c>
      <c r="J234" s="679" t="s">
        <v>116</v>
      </c>
      <c r="K234" s="679"/>
      <c r="L234" s="681"/>
      <c r="M234" s="682">
        <v>80.0</v>
      </c>
      <c r="N234" s="682">
        <v>7.0</v>
      </c>
      <c r="O234" s="682">
        <v>7.0</v>
      </c>
      <c r="P234" s="682"/>
      <c r="Q234" s="682"/>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v>8.0</v>
      </c>
      <c r="AX234" s="683"/>
      <c r="AY234" s="683"/>
      <c r="AZ234" s="687">
        <v>8.0</v>
      </c>
      <c r="BA234" s="684"/>
      <c r="BB234" s="683"/>
      <c r="BC234" s="683">
        <v>8.0</v>
      </c>
      <c r="BD234" s="683"/>
      <c r="BE234" s="683"/>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1607</v>
      </c>
      <c r="B235" s="679">
        <v>2.0</v>
      </c>
      <c r="C235" s="680" t="str">
        <f t="array" ref="C235">index(Images!$A$1:$K$1, 1, 8)</f>
        <v/>
      </c>
      <c r="D235" s="679" t="s">
        <v>4919</v>
      </c>
      <c r="E235" s="679">
        <v>2.0</v>
      </c>
      <c r="F235" s="679">
        <v>3.0</v>
      </c>
      <c r="G235" s="679" t="s">
        <v>4918</v>
      </c>
      <c r="H235" s="679"/>
      <c r="I235" s="679" t="s">
        <v>116</v>
      </c>
      <c r="J235" s="679" t="s">
        <v>114</v>
      </c>
      <c r="K235" s="679"/>
      <c r="L235" s="681"/>
      <c r="M235" s="682"/>
      <c r="N235" s="682"/>
      <c r="O235" s="682">
        <v>7.0</v>
      </c>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c r="AJ235" s="683"/>
      <c r="AK235" s="683"/>
      <c r="AL235" s="683"/>
      <c r="AM235" s="683"/>
      <c r="AN235" s="687">
        <v>6.0</v>
      </c>
      <c r="AO235" s="688"/>
      <c r="AP235" s="689"/>
      <c r="AQ235" s="689"/>
      <c r="AR235" s="689"/>
      <c r="AS235" s="683">
        <v>6.0</v>
      </c>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ht="15.75" customHeight="1">
      <c r="A236" s="443" t="s">
        <v>471</v>
      </c>
      <c r="B236" s="679">
        <v>2.0</v>
      </c>
      <c r="C236" s="680" t="str">
        <f t="array" ref="C236">index(Images!$A$1:$K$1, 1, 8)</f>
        <v/>
      </c>
      <c r="D236" s="679" t="s">
        <v>4919</v>
      </c>
      <c r="E236" s="679">
        <v>2.0</v>
      </c>
      <c r="F236" s="679">
        <v>3.0</v>
      </c>
      <c r="G236" s="679" t="s">
        <v>4918</v>
      </c>
      <c r="H236" s="679"/>
      <c r="I236" s="679" t="s">
        <v>116</v>
      </c>
      <c r="J236" s="679"/>
      <c r="K236" s="679"/>
      <c r="L236" s="681"/>
      <c r="M236" s="682">
        <v>48.0</v>
      </c>
      <c r="N236" s="682"/>
      <c r="O236" s="682"/>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v>6.0</v>
      </c>
      <c r="AJ236" s="683"/>
      <c r="AK236" s="683"/>
      <c r="AL236" s="683"/>
      <c r="AM236" s="683"/>
      <c r="AN236" s="687"/>
      <c r="AO236" s="684">
        <v>6.0</v>
      </c>
      <c r="AP236" s="689"/>
      <c r="AQ236" s="689"/>
      <c r="AR236" s="689"/>
      <c r="AS236" s="689"/>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257</v>
      </c>
      <c r="B237" s="679">
        <v>2.0</v>
      </c>
      <c r="C237" s="680" t="str">
        <f t="array" ref="C237">index(Images!$A$1:$K$1, 1, 8)</f>
        <v/>
      </c>
      <c r="D237" s="679" t="s">
        <v>4919</v>
      </c>
      <c r="E237" s="679">
        <v>2.0</v>
      </c>
      <c r="F237" s="679">
        <v>3.0</v>
      </c>
      <c r="G237" s="679" t="s">
        <v>4918</v>
      </c>
      <c r="H237" s="679"/>
      <c r="I237" s="679" t="s">
        <v>116</v>
      </c>
      <c r="J237" s="679" t="s">
        <v>114</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c r="A238" s="443" t="s">
        <v>2403</v>
      </c>
      <c r="B238" s="679">
        <v>2.0</v>
      </c>
      <c r="C238" s="680" t="str">
        <f t="array" ref="C238">index(Images!$A$1:$K$1, 1, 8)</f>
        <v/>
      </c>
      <c r="D238" s="679" t="s">
        <v>4919</v>
      </c>
      <c r="E238" s="679">
        <v>2.0</v>
      </c>
      <c r="F238" s="679">
        <v>3.0</v>
      </c>
      <c r="G238" s="679" t="s">
        <v>4918</v>
      </c>
      <c r="H238" s="679"/>
      <c r="I238" s="679" t="s">
        <v>116</v>
      </c>
      <c r="J238" s="679" t="s">
        <v>114</v>
      </c>
      <c r="K238" s="679"/>
      <c r="L238" s="681"/>
      <c r="M238" s="682"/>
      <c r="N238" s="682"/>
      <c r="O238" s="682">
        <v>7.0</v>
      </c>
      <c r="P238" s="682"/>
      <c r="Q238" s="682">
        <v>8.0</v>
      </c>
      <c r="R238" s="682"/>
      <c r="S238" s="681"/>
      <c r="T238" s="683"/>
      <c r="U238" s="683"/>
      <c r="V238" s="683"/>
      <c r="W238" s="683"/>
      <c r="X238" s="683"/>
      <c r="Y238" s="684"/>
      <c r="Z238" s="683"/>
      <c r="AA238" s="683"/>
      <c r="AB238" s="683"/>
      <c r="AC238" s="683"/>
      <c r="AD238" s="685"/>
      <c r="AE238" s="686"/>
      <c r="AF238" s="686"/>
      <c r="AG238" s="692">
        <v>3.0</v>
      </c>
      <c r="AH238" s="692">
        <v>3.0</v>
      </c>
      <c r="AI238" s="684"/>
      <c r="AJ238" s="683"/>
      <c r="AK238" s="683"/>
      <c r="AL238" s="683"/>
      <c r="AM238" s="683"/>
      <c r="AN238" s="687">
        <v>6.0</v>
      </c>
      <c r="AO238" s="688"/>
      <c r="AP238" s="689"/>
      <c r="AQ238" s="689"/>
      <c r="AR238" s="689"/>
      <c r="AS238" s="683">
        <v>6.0</v>
      </c>
      <c r="AT238" s="683">
        <v>6.0</v>
      </c>
      <c r="AU238" s="684"/>
      <c r="AV238" s="683"/>
      <c r="AW238" s="683"/>
      <c r="AX238" s="683"/>
      <c r="AY238" s="683">
        <v>8.0</v>
      </c>
      <c r="AZ238" s="687">
        <v>8.0</v>
      </c>
      <c r="BA238" s="684"/>
      <c r="BB238" s="683"/>
      <c r="BC238" s="683"/>
      <c r="BD238" s="683"/>
      <c r="BE238" s="683">
        <v>8.0</v>
      </c>
      <c r="BF238" s="687">
        <v>8.0</v>
      </c>
      <c r="BG238" s="684"/>
      <c r="BH238" s="683"/>
      <c r="BI238" s="683"/>
      <c r="BJ238" s="683"/>
      <c r="BK238" s="683">
        <v>10.0</v>
      </c>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3888</v>
      </c>
      <c r="B239" s="679">
        <v>2.0</v>
      </c>
      <c r="C239" s="680" t="str">
        <f t="array" ref="C239">index(Images!$A$1:$K$1, 1, 8)</f>
        <v/>
      </c>
      <c r="D239" s="679" t="s">
        <v>4919</v>
      </c>
      <c r="E239" s="679">
        <v>2.0</v>
      </c>
      <c r="F239" s="679">
        <v>5.0</v>
      </c>
      <c r="G239" s="679" t="s">
        <v>4925</v>
      </c>
      <c r="H239" s="679"/>
      <c r="I239" s="679" t="s">
        <v>116</v>
      </c>
      <c r="J239" s="679" t="s">
        <v>114</v>
      </c>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v>3.0</v>
      </c>
      <c r="AF239" s="686"/>
      <c r="AG239" s="686"/>
      <c r="AH239" s="692">
        <v>3.0</v>
      </c>
      <c r="AI239" s="684"/>
      <c r="AJ239" s="683"/>
      <c r="AK239" s="683"/>
      <c r="AL239" s="683">
        <v>6.0</v>
      </c>
      <c r="AM239" s="683"/>
      <c r="AN239" s="687"/>
      <c r="AO239" s="688"/>
      <c r="AP239" s="689"/>
      <c r="AQ239" s="683">
        <v>6.0</v>
      </c>
      <c r="AR239" s="689"/>
      <c r="AS239" s="689"/>
      <c r="AT239" s="683">
        <v>6.0</v>
      </c>
      <c r="AU239" s="684"/>
      <c r="AV239" s="683"/>
      <c r="AW239" s="683">
        <v>8.0</v>
      </c>
      <c r="AX239" s="683"/>
      <c r="AY239" s="683"/>
      <c r="AZ239" s="687">
        <v>8.0</v>
      </c>
      <c r="BA239" s="684"/>
      <c r="BB239" s="683"/>
      <c r="BC239" s="683">
        <v>8.0</v>
      </c>
      <c r="BD239" s="683"/>
      <c r="BE239" s="683"/>
      <c r="BF239" s="687">
        <v>8.0</v>
      </c>
      <c r="BG239" s="684"/>
      <c r="BH239" s="683"/>
      <c r="BI239" s="683">
        <v>10.0</v>
      </c>
      <c r="BJ239" s="683"/>
      <c r="BK239" s="683"/>
      <c r="BL239" s="683">
        <v>10.0</v>
      </c>
      <c r="BM239" s="684"/>
      <c r="BN239" s="683"/>
      <c r="BO239" s="683"/>
      <c r="BP239" s="683"/>
      <c r="BQ239" s="683"/>
      <c r="BR239" s="687"/>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2666</v>
      </c>
      <c r="B240" s="679">
        <v>2.0</v>
      </c>
      <c r="C240" s="680" t="str">
        <f t="array" ref="C240">index(Images!$A$1:$K$1, 1, 8)</f>
        <v/>
      </c>
      <c r="D240" s="679" t="s">
        <v>4919</v>
      </c>
      <c r="E240" s="679">
        <v>2.0</v>
      </c>
      <c r="F240" s="679">
        <v>3.0</v>
      </c>
      <c r="G240" s="679" t="s">
        <v>4920</v>
      </c>
      <c r="H240" s="683" t="s">
        <v>184</v>
      </c>
      <c r="I240" s="679"/>
      <c r="J240" s="679"/>
      <c r="K240" s="679"/>
      <c r="L240" s="681"/>
      <c r="M240" s="682">
        <v>48.0</v>
      </c>
      <c r="N240" s="682"/>
      <c r="O240" s="682"/>
      <c r="P240" s="682">
        <v>8.0</v>
      </c>
      <c r="Q240" s="682"/>
      <c r="R240" s="682"/>
      <c r="S240" s="681"/>
      <c r="T240" s="683"/>
      <c r="U240" s="683"/>
      <c r="V240" s="683"/>
      <c r="W240" s="683"/>
      <c r="X240" s="683"/>
      <c r="Y240" s="684"/>
      <c r="Z240" s="683"/>
      <c r="AA240" s="683"/>
      <c r="AB240" s="683"/>
      <c r="AC240" s="683"/>
      <c r="AD240" s="685"/>
      <c r="AE240" s="692"/>
      <c r="AF240" s="686"/>
      <c r="AG240" s="692">
        <v>3.0</v>
      </c>
      <c r="AH240" s="692">
        <v>3.0</v>
      </c>
      <c r="AI240" s="684"/>
      <c r="AJ240" s="683"/>
      <c r="AK240" s="683"/>
      <c r="AL240" s="683"/>
      <c r="AM240" s="683"/>
      <c r="AN240" s="687">
        <v>6.0</v>
      </c>
      <c r="AO240" s="688"/>
      <c r="AP240" s="689"/>
      <c r="AQ240" s="683"/>
      <c r="AR240" s="689"/>
      <c r="AS240" s="683">
        <v>6.0</v>
      </c>
      <c r="AT240" s="683">
        <v>6.0</v>
      </c>
      <c r="AU240" s="684"/>
      <c r="AV240" s="683"/>
      <c r="AW240" s="683"/>
      <c r="AX240" s="683"/>
      <c r="AY240" s="683">
        <v>8.0</v>
      </c>
      <c r="AZ240" s="687">
        <v>8.0</v>
      </c>
      <c r="BA240" s="684"/>
      <c r="BB240" s="683"/>
      <c r="BC240" s="683"/>
      <c r="BD240" s="683"/>
      <c r="BE240" s="683">
        <v>8.0</v>
      </c>
      <c r="BF240" s="687">
        <v>8.0</v>
      </c>
      <c r="BG240" s="684"/>
      <c r="BH240" s="683"/>
      <c r="BI240" s="683"/>
      <c r="BJ240" s="683"/>
      <c r="BK240" s="683">
        <v>10.0</v>
      </c>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3414</v>
      </c>
      <c r="B241" s="679">
        <v>2.0</v>
      </c>
      <c r="C241" s="680" t="str">
        <f t="array" ref="C241">index(Images!$A$1:$K$1, 1, 8)</f>
        <v/>
      </c>
      <c r="D241" s="679" t="s">
        <v>4917</v>
      </c>
      <c r="E241" s="679">
        <v>1.0</v>
      </c>
      <c r="F241" s="679">
        <v>5.0</v>
      </c>
      <c r="G241" s="679" t="s">
        <v>4925</v>
      </c>
      <c r="H241" s="683" t="s">
        <v>184</v>
      </c>
      <c r="I241" s="679"/>
      <c r="J241" s="679"/>
      <c r="K241" s="679"/>
      <c r="L241" s="681"/>
      <c r="M241" s="682">
        <v>48.0</v>
      </c>
      <c r="N241" s="682">
        <v>12.0</v>
      </c>
      <c r="O241" s="682"/>
      <c r="P241" s="682"/>
      <c r="Q241" s="682"/>
      <c r="R241" s="682"/>
      <c r="S241" s="681"/>
      <c r="T241" s="683"/>
      <c r="U241" s="683"/>
      <c r="V241" s="683"/>
      <c r="W241" s="683"/>
      <c r="X241" s="683"/>
      <c r="Y241" s="684"/>
      <c r="Z241" s="683"/>
      <c r="AA241" s="683"/>
      <c r="AB241" s="683"/>
      <c r="AC241" s="683"/>
      <c r="AD241" s="691">
        <v>3.0</v>
      </c>
      <c r="AE241" s="692"/>
      <c r="AF241" s="686"/>
      <c r="AG241" s="692"/>
      <c r="AH241" s="692">
        <v>3.0</v>
      </c>
      <c r="AI241" s="684"/>
      <c r="AJ241" s="683"/>
      <c r="AK241" s="683"/>
      <c r="AL241" s="683">
        <v>6.0</v>
      </c>
      <c r="AM241" s="683"/>
      <c r="AN241" s="687"/>
      <c r="AO241" s="688"/>
      <c r="AP241" s="689"/>
      <c r="AQ241" s="683">
        <v>6.0</v>
      </c>
      <c r="AR241" s="689"/>
      <c r="AS241" s="683"/>
      <c r="AT241" s="683">
        <v>6.0</v>
      </c>
      <c r="AU241" s="684"/>
      <c r="AV241" s="683">
        <v>8.0</v>
      </c>
      <c r="AW241" s="683">
        <v>8.0</v>
      </c>
      <c r="AX241" s="683"/>
      <c r="AY241" s="683"/>
      <c r="AZ241" s="687"/>
      <c r="BA241" s="684"/>
      <c r="BB241" s="683">
        <v>8.0</v>
      </c>
      <c r="BC241" s="683">
        <v>8.0</v>
      </c>
      <c r="BD241" s="683"/>
      <c r="BE241" s="683"/>
      <c r="BF241" s="687"/>
      <c r="BG241" s="684"/>
      <c r="BH241" s="683"/>
      <c r="BI241" s="683">
        <v>10.0</v>
      </c>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2192</v>
      </c>
      <c r="B242" s="679">
        <v>2.0</v>
      </c>
      <c r="C242" s="680" t="str">
        <f t="array" ref="C242">index(Images!$A$1:$K$1, 1, 8)</f>
        <v/>
      </c>
      <c r="D242" s="679" t="s">
        <v>4919</v>
      </c>
      <c r="E242" s="679">
        <v>2.0</v>
      </c>
      <c r="F242" s="679">
        <v>3.0</v>
      </c>
      <c r="G242" s="679" t="s">
        <v>4918</v>
      </c>
      <c r="H242" s="683" t="s">
        <v>184</v>
      </c>
      <c r="I242" s="679"/>
      <c r="J242" s="679"/>
      <c r="K242" s="679"/>
      <c r="L242" s="681"/>
      <c r="M242" s="682"/>
      <c r="N242" s="682"/>
      <c r="O242" s="682"/>
      <c r="P242" s="682"/>
      <c r="Q242" s="682">
        <v>8.0</v>
      </c>
      <c r="R242" s="682">
        <v>5.0</v>
      </c>
      <c r="S242" s="681"/>
      <c r="T242" s="683"/>
      <c r="U242" s="683"/>
      <c r="V242" s="683"/>
      <c r="W242" s="683"/>
      <c r="X242" s="683"/>
      <c r="Y242" s="684"/>
      <c r="Z242" s="683"/>
      <c r="AA242" s="683"/>
      <c r="AB242" s="683"/>
      <c r="AC242" s="683"/>
      <c r="AD242" s="691">
        <v>3.0</v>
      </c>
      <c r="AE242" s="692"/>
      <c r="AF242" s="686"/>
      <c r="AG242" s="692"/>
      <c r="AH242" s="692">
        <v>3.0</v>
      </c>
      <c r="AI242" s="684">
        <v>6.0</v>
      </c>
      <c r="AJ242" s="683"/>
      <c r="AK242" s="683"/>
      <c r="AL242" s="683"/>
      <c r="AM242" s="683"/>
      <c r="AN242" s="687"/>
      <c r="AO242" s="684">
        <v>6.0</v>
      </c>
      <c r="AP242" s="689"/>
      <c r="AQ242" s="683"/>
      <c r="AR242" s="689"/>
      <c r="AS242" s="683"/>
      <c r="AT242" s="683">
        <v>6.0</v>
      </c>
      <c r="AU242" s="684">
        <v>8.0</v>
      </c>
      <c r="AV242" s="683"/>
      <c r="AW242" s="683"/>
      <c r="AX242" s="683"/>
      <c r="AY242" s="683"/>
      <c r="AZ242" s="687">
        <v>8.0</v>
      </c>
      <c r="BA242" s="684">
        <v>8.0</v>
      </c>
      <c r="BB242" s="683"/>
      <c r="BC242" s="683"/>
      <c r="BD242" s="683"/>
      <c r="BE242" s="683"/>
      <c r="BF242" s="687">
        <v>8.0</v>
      </c>
      <c r="BG242" s="684">
        <v>10.0</v>
      </c>
      <c r="BH242" s="683"/>
      <c r="BI242" s="683"/>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2263</v>
      </c>
      <c r="B243" s="679">
        <v>2.0</v>
      </c>
      <c r="C243" s="680" t="str">
        <f t="array" ref="C243">index(Images!$A$1:$K$1, 1, 8)</f>
        <v/>
      </c>
      <c r="D243" s="679" t="s">
        <v>4919</v>
      </c>
      <c r="E243" s="679">
        <v>1.0</v>
      </c>
      <c r="F243" s="679">
        <v>3.0</v>
      </c>
      <c r="G243" s="679" t="s">
        <v>4920</v>
      </c>
      <c r="H243" s="683" t="s">
        <v>184</v>
      </c>
      <c r="I243" s="679"/>
      <c r="J243" s="679"/>
      <c r="K243" s="679"/>
      <c r="L243" s="681"/>
      <c r="M243" s="682"/>
      <c r="N243" s="682"/>
      <c r="O243" s="682">
        <v>7.0</v>
      </c>
      <c r="P243" s="682"/>
      <c r="Q243" s="682">
        <v>8.0</v>
      </c>
      <c r="R243" s="682"/>
      <c r="S243" s="681"/>
      <c r="T243" s="683"/>
      <c r="U243" s="683"/>
      <c r="V243" s="683"/>
      <c r="W243" s="683"/>
      <c r="X243" s="683"/>
      <c r="Y243" s="684"/>
      <c r="Z243" s="683"/>
      <c r="AA243" s="683"/>
      <c r="AB243" s="683"/>
      <c r="AC243" s="683"/>
      <c r="AD243" s="691">
        <v>3.0</v>
      </c>
      <c r="AE243" s="692"/>
      <c r="AF243" s="686"/>
      <c r="AG243" s="692"/>
      <c r="AH243" s="692">
        <v>3.0</v>
      </c>
      <c r="AI243" s="684"/>
      <c r="AJ243" s="683"/>
      <c r="AK243" s="683"/>
      <c r="AL243" s="683">
        <v>6.0</v>
      </c>
      <c r="AM243" s="683"/>
      <c r="AN243" s="687"/>
      <c r="AO243" s="684"/>
      <c r="AP243" s="689"/>
      <c r="AQ243" s="683">
        <v>6.0</v>
      </c>
      <c r="AR243" s="683">
        <v>6.0</v>
      </c>
      <c r="AS243" s="683"/>
      <c r="AT243" s="683"/>
      <c r="AU243" s="684"/>
      <c r="AV243" s="683">
        <v>8.0</v>
      </c>
      <c r="AW243" s="683">
        <v>8.0</v>
      </c>
      <c r="AX243" s="683"/>
      <c r="AY243" s="683"/>
      <c r="AZ243" s="687"/>
      <c r="BA243" s="684"/>
      <c r="BB243" s="683">
        <v>8.0</v>
      </c>
      <c r="BC243" s="683">
        <v>8.0</v>
      </c>
      <c r="BD243" s="683"/>
      <c r="BE243" s="683"/>
      <c r="BF243" s="687"/>
      <c r="BG243" s="684"/>
      <c r="BH243" s="683"/>
      <c r="BI243" s="683">
        <v>10.0</v>
      </c>
      <c r="BJ243" s="683"/>
      <c r="BK243" s="683"/>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2898</v>
      </c>
      <c r="B244" s="679">
        <v>2.0</v>
      </c>
      <c r="C244" s="680" t="str">
        <f t="array" ref="C244">index(Images!$A$1:$K$1, 1, 8)</f>
        <v/>
      </c>
      <c r="D244" s="679" t="s">
        <v>4917</v>
      </c>
      <c r="E244" s="679">
        <v>1.0</v>
      </c>
      <c r="F244" s="679">
        <v>3.0</v>
      </c>
      <c r="G244" s="679" t="s">
        <v>4918</v>
      </c>
      <c r="H244" s="683" t="s">
        <v>184</v>
      </c>
      <c r="I244" s="679"/>
      <c r="J244" s="679"/>
      <c r="K244" s="679"/>
      <c r="L244" s="681"/>
      <c r="M244" s="682"/>
      <c r="N244" s="682">
        <v>12.0</v>
      </c>
      <c r="O244" s="682"/>
      <c r="P244" s="682">
        <v>5.0</v>
      </c>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2900</v>
      </c>
      <c r="B245" s="679">
        <v>2.0</v>
      </c>
      <c r="C245" s="680" t="str">
        <f t="array" ref="C245">index(Images!$A$1:$K$1, 1, 8)</f>
        <v/>
      </c>
      <c r="D245" s="679" t="s">
        <v>4917</v>
      </c>
      <c r="E245" s="679">
        <v>1.0</v>
      </c>
      <c r="F245" s="679">
        <v>3.0</v>
      </c>
      <c r="G245" s="679" t="s">
        <v>4918</v>
      </c>
      <c r="H245" s="683" t="s">
        <v>184</v>
      </c>
      <c r="I245" s="679"/>
      <c r="J245" s="679"/>
      <c r="K245" s="679"/>
      <c r="L245" s="681"/>
      <c r="M245" s="682">
        <v>80.0</v>
      </c>
      <c r="N245" s="682">
        <v>7.0</v>
      </c>
      <c r="O245" s="682"/>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2876</v>
      </c>
      <c r="B246" s="679">
        <v>2.0</v>
      </c>
      <c r="C246" s="680" t="str">
        <f t="array" ref="C246">index(Images!$A$1:$K$1, 1, 8)</f>
        <v/>
      </c>
      <c r="D246" s="679" t="s">
        <v>4919</v>
      </c>
      <c r="E246" s="679">
        <v>2.0</v>
      </c>
      <c r="F246" s="679">
        <v>3.0</v>
      </c>
      <c r="G246" s="679" t="s">
        <v>4918</v>
      </c>
      <c r="H246" s="683" t="s">
        <v>184</v>
      </c>
      <c r="I246" s="679"/>
      <c r="J246" s="679"/>
      <c r="K246" s="679"/>
      <c r="L246" s="681"/>
      <c r="M246" s="682">
        <v>48.0</v>
      </c>
      <c r="N246" s="682"/>
      <c r="O246" s="682">
        <v>12.0</v>
      </c>
      <c r="P246" s="682"/>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3980</v>
      </c>
      <c r="B247" s="679">
        <v>2.0</v>
      </c>
      <c r="C247" s="680" t="str">
        <f t="array" ref="C247">index(Images!$A$1:$K$1, 1, 8)</f>
        <v/>
      </c>
      <c r="D247" s="679" t="s">
        <v>4919</v>
      </c>
      <c r="E247" s="679">
        <v>2.0</v>
      </c>
      <c r="F247" s="679">
        <v>3.0</v>
      </c>
      <c r="G247" s="679" t="s">
        <v>4920</v>
      </c>
      <c r="H247" s="683" t="s">
        <v>184</v>
      </c>
      <c r="I247" s="679"/>
      <c r="J247" s="679"/>
      <c r="K247" s="679"/>
      <c r="L247" s="681"/>
      <c r="M247" s="682">
        <v>80.0</v>
      </c>
      <c r="N247" s="682"/>
      <c r="O247" s="682"/>
      <c r="P247" s="682">
        <v>5.0</v>
      </c>
      <c r="Q247" s="682"/>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3436</v>
      </c>
      <c r="B248" s="679">
        <v>2.0</v>
      </c>
      <c r="C248" s="680" t="str">
        <f t="array" ref="C248">index(Images!$A$1:$K$1, 1, 8)</f>
        <v/>
      </c>
      <c r="D248" s="679" t="s">
        <v>4919</v>
      </c>
      <c r="E248" s="679">
        <v>2.0</v>
      </c>
      <c r="F248" s="679">
        <v>3.0</v>
      </c>
      <c r="G248" s="679" t="s">
        <v>4920</v>
      </c>
      <c r="H248" s="683" t="s">
        <v>184</v>
      </c>
      <c r="I248" s="679"/>
      <c r="J248" s="679"/>
      <c r="K248" s="679"/>
      <c r="L248" s="681"/>
      <c r="M248" s="682">
        <v>48.0</v>
      </c>
      <c r="N248" s="682"/>
      <c r="O248" s="682"/>
      <c r="P248" s="682"/>
      <c r="Q248" s="682">
        <v>8.0</v>
      </c>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2006</v>
      </c>
      <c r="B249" s="679">
        <v>2.0</v>
      </c>
      <c r="C249" s="680" t="str">
        <f t="array" ref="C249">index(Images!$A$1:$K$1, 1, 8)</f>
        <v/>
      </c>
      <c r="D249" s="679" t="s">
        <v>4919</v>
      </c>
      <c r="E249" s="679">
        <v>1.0</v>
      </c>
      <c r="F249" s="679">
        <v>3.0</v>
      </c>
      <c r="G249" s="679" t="s">
        <v>4918</v>
      </c>
      <c r="H249" s="683" t="s">
        <v>184</v>
      </c>
      <c r="I249" s="679"/>
      <c r="J249" s="679"/>
      <c r="K249" s="679"/>
      <c r="L249" s="681"/>
      <c r="M249" s="682">
        <v>48.0</v>
      </c>
      <c r="N249" s="682"/>
      <c r="O249" s="682">
        <v>12.0</v>
      </c>
      <c r="P249" s="682"/>
      <c r="Q249" s="682"/>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914</v>
      </c>
      <c r="B250" s="679">
        <v>2.0</v>
      </c>
      <c r="C250" s="680"/>
      <c r="D250" s="679" t="s">
        <v>4917</v>
      </c>
      <c r="E250" s="679">
        <v>1.0</v>
      </c>
      <c r="F250" s="679">
        <v>3.0</v>
      </c>
      <c r="G250" s="679" t="s">
        <v>4918</v>
      </c>
      <c r="H250" s="683" t="s">
        <v>184</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c r="AE250" s="692"/>
      <c r="AF250" s="686"/>
      <c r="AG250" s="692">
        <v>3.0</v>
      </c>
      <c r="AH250" s="692">
        <v>3.0</v>
      </c>
      <c r="AI250" s="684"/>
      <c r="AJ250" s="683"/>
      <c r="AK250" s="683"/>
      <c r="AL250" s="683"/>
      <c r="AM250" s="683"/>
      <c r="AN250" s="687">
        <v>6.0</v>
      </c>
      <c r="AO250" s="684"/>
      <c r="AP250" s="689"/>
      <c r="AQ250" s="683"/>
      <c r="AR250" s="683"/>
      <c r="AS250" s="683">
        <v>6.0</v>
      </c>
      <c r="AT250" s="683">
        <v>6.0</v>
      </c>
      <c r="AU250" s="684"/>
      <c r="AV250" s="683"/>
      <c r="AW250" s="683"/>
      <c r="AX250" s="683"/>
      <c r="AY250" s="683">
        <v>8.0</v>
      </c>
      <c r="AZ250" s="687">
        <v>8.0</v>
      </c>
      <c r="BA250" s="684"/>
      <c r="BB250" s="683"/>
      <c r="BC250" s="683"/>
      <c r="BD250" s="683"/>
      <c r="BE250" s="683">
        <v>8.0</v>
      </c>
      <c r="BF250" s="687">
        <v>8.0</v>
      </c>
      <c r="BG250" s="684"/>
      <c r="BH250" s="683"/>
      <c r="BI250" s="683"/>
      <c r="BJ250" s="683"/>
      <c r="BK250" s="683">
        <v>10.0</v>
      </c>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918</v>
      </c>
      <c r="B251" s="679">
        <v>2.0</v>
      </c>
      <c r="C251" s="680"/>
      <c r="D251" s="679" t="s">
        <v>4917</v>
      </c>
      <c r="E251" s="679">
        <v>1.0</v>
      </c>
      <c r="F251" s="679">
        <v>3.0</v>
      </c>
      <c r="G251" s="679" t="s">
        <v>4918</v>
      </c>
      <c r="H251" s="683" t="s">
        <v>184</v>
      </c>
      <c r="I251" s="679"/>
      <c r="J251" s="679"/>
      <c r="K251" s="679"/>
      <c r="L251" s="681"/>
      <c r="M251" s="682"/>
      <c r="N251" s="682"/>
      <c r="O251" s="682"/>
      <c r="P251" s="682">
        <v>5.0</v>
      </c>
      <c r="Q251" s="682">
        <v>8.0</v>
      </c>
      <c r="R251" s="682"/>
      <c r="S251" s="681"/>
      <c r="T251" s="683"/>
      <c r="U251" s="683"/>
      <c r="V251" s="683"/>
      <c r="W251" s="683"/>
      <c r="X251" s="683"/>
      <c r="Y251" s="684"/>
      <c r="Z251" s="683"/>
      <c r="AA251" s="683"/>
      <c r="AB251" s="683"/>
      <c r="AC251" s="683"/>
      <c r="AD251" s="691">
        <v>3.0</v>
      </c>
      <c r="AE251" s="692"/>
      <c r="AF251" s="686"/>
      <c r="AG251" s="692"/>
      <c r="AH251" s="692">
        <v>3.0</v>
      </c>
      <c r="AI251" s="684"/>
      <c r="AJ251" s="683"/>
      <c r="AK251" s="683"/>
      <c r="AL251" s="683"/>
      <c r="AM251" s="683"/>
      <c r="AN251" s="687">
        <v>6.0</v>
      </c>
      <c r="AO251" s="684"/>
      <c r="AP251" s="689"/>
      <c r="AQ251" s="683">
        <v>6.0</v>
      </c>
      <c r="AR251" s="683"/>
      <c r="AS251" s="683"/>
      <c r="AT251" s="683">
        <v>6.0</v>
      </c>
      <c r="AU251" s="684"/>
      <c r="AV251" s="683">
        <v>8.0</v>
      </c>
      <c r="AW251" s="683">
        <v>8.0</v>
      </c>
      <c r="AX251" s="683"/>
      <c r="AY251" s="683"/>
      <c r="AZ251" s="687"/>
      <c r="BA251" s="684"/>
      <c r="BB251" s="683">
        <v>8.0</v>
      </c>
      <c r="BC251" s="683">
        <v>8.0</v>
      </c>
      <c r="BD251" s="683"/>
      <c r="BE251" s="683"/>
      <c r="BF251" s="687"/>
      <c r="BG251" s="684"/>
      <c r="BH251" s="683"/>
      <c r="BI251" s="683">
        <v>10.0</v>
      </c>
      <c r="BJ251" s="683"/>
      <c r="BK251" s="683"/>
      <c r="BL251" s="683">
        <v>10.0</v>
      </c>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2166</v>
      </c>
      <c r="B252" s="679">
        <v>2.0</v>
      </c>
      <c r="C252" s="680"/>
      <c r="D252" s="679" t="s">
        <v>4919</v>
      </c>
      <c r="E252" s="679">
        <v>2.0</v>
      </c>
      <c r="F252" s="679">
        <v>3.0</v>
      </c>
      <c r="G252" s="679" t="s">
        <v>4918</v>
      </c>
      <c r="H252" s="683"/>
      <c r="I252" s="679"/>
      <c r="J252" s="679"/>
      <c r="K252" s="679"/>
      <c r="L252" s="681"/>
      <c r="M252" s="682"/>
      <c r="N252" s="682"/>
      <c r="O252" s="682"/>
      <c r="P252" s="682"/>
      <c r="Q252" s="682"/>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443" t="s">
        <v>822</v>
      </c>
      <c r="B253" s="679">
        <v>2.0</v>
      </c>
      <c r="C253" s="680"/>
      <c r="D253" s="679" t="s">
        <v>4919</v>
      </c>
      <c r="E253" s="679">
        <v>2.0</v>
      </c>
      <c r="F253" s="679">
        <v>3.0</v>
      </c>
      <c r="G253" s="679" t="s">
        <v>4918</v>
      </c>
      <c r="H253" s="683"/>
      <c r="I253" s="679"/>
      <c r="J253" s="679"/>
      <c r="K253" s="679"/>
      <c r="L253" s="681"/>
      <c r="M253" s="682"/>
      <c r="N253" s="682"/>
      <c r="O253" s="682">
        <v>12.0</v>
      </c>
      <c r="P253" s="682"/>
      <c r="Q253" s="682">
        <v>5.0</v>
      </c>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14" t="s">
        <v>1340</v>
      </c>
      <c r="B254" s="679">
        <v>2.0</v>
      </c>
      <c r="C254" s="680"/>
      <c r="D254" s="679" t="s">
        <v>4917</v>
      </c>
      <c r="E254" s="679">
        <v>1.0</v>
      </c>
      <c r="F254" s="679">
        <v>5.0</v>
      </c>
      <c r="G254" s="679" t="s">
        <v>4925</v>
      </c>
      <c r="H254" s="683"/>
      <c r="I254" s="679"/>
      <c r="J254" s="679"/>
      <c r="K254" s="679"/>
      <c r="L254" s="681"/>
      <c r="M254" s="682"/>
      <c r="N254" s="682"/>
      <c r="O254" s="682"/>
      <c r="P254" s="682"/>
      <c r="Q254" s="682"/>
      <c r="R254" s="682"/>
      <c r="S254" s="681"/>
      <c r="T254" s="683"/>
      <c r="U254" s="683"/>
      <c r="V254" s="683"/>
      <c r="W254" s="683"/>
      <c r="X254" s="683"/>
      <c r="Y254" s="684"/>
      <c r="Z254" s="683"/>
      <c r="AA254" s="683"/>
      <c r="AB254" s="683"/>
      <c r="AC254" s="683"/>
      <c r="AD254" s="691"/>
      <c r="AE254" s="692"/>
      <c r="AF254" s="686"/>
      <c r="AG254" s="692"/>
      <c r="AH254" s="692"/>
      <c r="AI254" s="684"/>
      <c r="AJ254" s="683"/>
      <c r="AK254" s="683"/>
      <c r="AL254" s="683"/>
      <c r="AM254" s="683"/>
      <c r="AN254" s="687"/>
      <c r="AO254" s="684"/>
      <c r="AP254" s="689"/>
      <c r="AQ254" s="683"/>
      <c r="AR254" s="683"/>
      <c r="AS254" s="683"/>
      <c r="AT254" s="683"/>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c r="BO254" s="683"/>
      <c r="BP254" s="683"/>
      <c r="BQ254" s="683"/>
      <c r="BR254" s="683"/>
      <c r="BS254" s="684"/>
      <c r="BT254" s="683"/>
      <c r="BU254" s="683"/>
      <c r="BV254" s="683"/>
      <c r="BW254" s="683"/>
      <c r="BX254" s="687"/>
      <c r="BY254" s="685"/>
      <c r="BZ254" s="686"/>
      <c r="CA254" s="686"/>
      <c r="CB254" s="686"/>
      <c r="CC254" s="686"/>
      <c r="CD254" s="686"/>
      <c r="CE254" s="684"/>
      <c r="CF254" s="683"/>
      <c r="CG254" s="683"/>
      <c r="CH254" s="683"/>
      <c r="CI254" s="683"/>
      <c r="CJ254" s="683"/>
      <c r="CK254" s="683"/>
      <c r="CL254" s="687"/>
      <c r="CM254" s="685"/>
      <c r="CN254" s="686"/>
      <c r="CO254" s="686"/>
      <c r="CP254" s="686"/>
      <c r="CQ254" s="686"/>
      <c r="CR254" s="686"/>
      <c r="CS254" s="686"/>
      <c r="CT254" s="690"/>
      <c r="CU254" s="684"/>
      <c r="CV254" s="683"/>
      <c r="CW254" s="683"/>
      <c r="CX254" s="683"/>
      <c r="CY254" s="683"/>
      <c r="CZ254" s="683"/>
      <c r="DA254" s="687"/>
      <c r="DB254" s="685"/>
      <c r="DC254" s="686"/>
      <c r="DD254" s="686"/>
      <c r="DE254" s="686"/>
      <c r="DF254" s="686"/>
      <c r="DG254" s="686"/>
      <c r="DH254" s="686"/>
      <c r="DI254" s="684"/>
      <c r="DJ254" s="683"/>
      <c r="DK254" s="683"/>
      <c r="DL254" s="683"/>
      <c r="DM254" s="683"/>
      <c r="DN254" s="683"/>
      <c r="DO254" s="683"/>
      <c r="DP254" s="683"/>
      <c r="DQ254" s="687"/>
      <c r="DR254" s="582"/>
    </row>
    <row r="255" ht="15.75" customHeight="1">
      <c r="A255" s="443" t="s">
        <v>1432</v>
      </c>
      <c r="B255" s="679">
        <v>3.0</v>
      </c>
      <c r="C255" s="680" t="str">
        <f t="array" ref="C255">index(Images!$A$1:$K$1, 1, 8)</f>
        <v/>
      </c>
      <c r="D255" s="679" t="s">
        <v>4917</v>
      </c>
      <c r="E255" s="679">
        <v>1.0</v>
      </c>
      <c r="F255" s="679">
        <v>3.0</v>
      </c>
      <c r="G255" s="679" t="s">
        <v>4918</v>
      </c>
      <c r="H255" s="679"/>
      <c r="I255" s="679" t="s">
        <v>112</v>
      </c>
      <c r="J255" s="679" t="s">
        <v>115</v>
      </c>
      <c r="K255" s="679" t="s">
        <v>116</v>
      </c>
      <c r="L255" s="681"/>
      <c r="M255" s="682">
        <v>150.0</v>
      </c>
      <c r="N255" s="682">
        <v>15.0</v>
      </c>
      <c r="O255" s="682"/>
      <c r="P255" s="682">
        <v>10.0</v>
      </c>
      <c r="Q255" s="682"/>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4298</v>
      </c>
      <c r="B256" s="679">
        <v>3.0</v>
      </c>
      <c r="C256" s="680" t="str">
        <f t="array" ref="C256">index(Images!$A$1:$K$1, 1, 8)</f>
        <v/>
      </c>
      <c r="D256" s="679" t="s">
        <v>4917</v>
      </c>
      <c r="E256" s="679">
        <v>1.0</v>
      </c>
      <c r="F256" s="679">
        <v>3.0</v>
      </c>
      <c r="G256" s="679" t="s">
        <v>4918</v>
      </c>
      <c r="H256" s="679"/>
      <c r="I256" s="679" t="s">
        <v>113</v>
      </c>
      <c r="J256" s="679" t="s">
        <v>116</v>
      </c>
      <c r="K256" s="679"/>
      <c r="L256" s="681"/>
      <c r="M256" s="682"/>
      <c r="N256" s="682">
        <f t="shared" ref="N256:N257" si="2">25</f>
        <v>25</v>
      </c>
      <c r="O256" s="682"/>
      <c r="P256" s="682">
        <f t="shared" ref="P256:Q256" si="1">10</f>
        <v>10</v>
      </c>
      <c r="Q256" s="682">
        <f t="shared" si="1"/>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c r="A257" s="443" t="s">
        <v>792</v>
      </c>
      <c r="B257" s="679">
        <v>3.0</v>
      </c>
      <c r="C257" s="680" t="str">
        <f t="array" ref="C257">index(Images!$A$1:$K$1, 1, 8)</f>
        <v/>
      </c>
      <c r="D257" s="679" t="s">
        <v>4917</v>
      </c>
      <c r="E257" s="679">
        <v>1.0</v>
      </c>
      <c r="F257" s="679">
        <v>3.0</v>
      </c>
      <c r="G257" s="679" t="s">
        <v>4918</v>
      </c>
      <c r="H257" s="679"/>
      <c r="I257" s="679" t="s">
        <v>113</v>
      </c>
      <c r="J257" s="679" t="s">
        <v>116</v>
      </c>
      <c r="K257" s="679"/>
      <c r="L257" s="681"/>
      <c r="M257" s="682"/>
      <c r="N257" s="682">
        <f t="shared" si="2"/>
        <v>25</v>
      </c>
      <c r="O257" s="682"/>
      <c r="P257" s="682">
        <f t="shared" ref="P257:Q257" si="3">10</f>
        <v>10</v>
      </c>
      <c r="Q257" s="682">
        <f t="shared" si="3"/>
        <v>10</v>
      </c>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v>10.0</v>
      </c>
      <c r="BO257" s="683"/>
      <c r="BP257" s="683"/>
      <c r="BQ257" s="683"/>
      <c r="BR257" s="683">
        <v>10.0</v>
      </c>
      <c r="BS257" s="684"/>
      <c r="BT257" s="683"/>
      <c r="BU257" s="683">
        <v>12.0</v>
      </c>
      <c r="BV257" s="683"/>
      <c r="BW257" s="683"/>
      <c r="BX257" s="687">
        <v>12.0</v>
      </c>
      <c r="BY257" s="684"/>
      <c r="BZ257" s="683"/>
      <c r="CA257" s="683">
        <v>12.0</v>
      </c>
      <c r="CB257" s="683"/>
      <c r="CC257" s="683"/>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v>18.0</v>
      </c>
      <c r="CX257" s="683"/>
      <c r="CY257" s="683"/>
      <c r="CZ257" s="683"/>
      <c r="DA257" s="687">
        <v>18.0</v>
      </c>
      <c r="DB257" s="685"/>
      <c r="DC257" s="686"/>
      <c r="DD257" s="686"/>
      <c r="DE257" s="686"/>
      <c r="DF257" s="692">
        <v>20.0</v>
      </c>
      <c r="DG257" s="686"/>
      <c r="DH257" s="692">
        <v>20.0</v>
      </c>
      <c r="DI257" s="684"/>
      <c r="DJ257" s="683"/>
      <c r="DK257" s="683"/>
      <c r="DL257" s="683"/>
      <c r="DM257" s="683">
        <v>22.0</v>
      </c>
      <c r="DN257" s="683"/>
      <c r="DO257" s="683"/>
      <c r="DP257" s="683"/>
      <c r="DQ257" s="687">
        <v>22.0</v>
      </c>
      <c r="DR257" s="582"/>
    </row>
    <row r="258" ht="15.75" customHeight="1">
      <c r="A258" s="443" t="s">
        <v>4273</v>
      </c>
      <c r="B258" s="679">
        <v>3.0</v>
      </c>
      <c r="C258" s="680" t="str">
        <f t="array" ref="C258">index(Images!$A$1:$K$1, 1, 8)</f>
        <v/>
      </c>
      <c r="D258" s="679" t="s">
        <v>4919</v>
      </c>
      <c r="E258" s="679">
        <v>1.0</v>
      </c>
      <c r="F258" s="679">
        <v>3.0</v>
      </c>
      <c r="G258" s="679" t="s">
        <v>4918</v>
      </c>
      <c r="H258" s="679"/>
      <c r="I258" s="679" t="s">
        <v>114</v>
      </c>
      <c r="J258" s="679" t="s">
        <v>115</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c r="BN258" s="683"/>
      <c r="BO258" s="683"/>
      <c r="BP258" s="683"/>
      <c r="BQ258" s="683">
        <v>10.0</v>
      </c>
      <c r="BR258" s="683">
        <v>10.0</v>
      </c>
      <c r="BS258" s="684"/>
      <c r="BT258" s="683"/>
      <c r="BU258" s="683"/>
      <c r="BV258" s="683"/>
      <c r="BW258" s="683">
        <v>12.0</v>
      </c>
      <c r="BX258" s="687">
        <v>12.0</v>
      </c>
      <c r="BY258" s="684"/>
      <c r="BZ258" s="683"/>
      <c r="CA258" s="683"/>
      <c r="CB258" s="683"/>
      <c r="CC258" s="683">
        <v>12.0</v>
      </c>
      <c r="CD258" s="687">
        <v>12.0</v>
      </c>
      <c r="CE258" s="684"/>
      <c r="CF258" s="683"/>
      <c r="CG258" s="683"/>
      <c r="CH258" s="683"/>
      <c r="CI258" s="683"/>
      <c r="CJ258" s="683">
        <v>15.0</v>
      </c>
      <c r="CK258" s="683">
        <v>15.0</v>
      </c>
      <c r="CL258" s="687"/>
      <c r="CM258" s="685"/>
      <c r="CN258" s="686"/>
      <c r="CO258" s="686"/>
      <c r="CP258" s="683"/>
      <c r="CQ258" s="683"/>
      <c r="CR258" s="683">
        <v>15.0</v>
      </c>
      <c r="CS258" s="683">
        <v>15.0</v>
      </c>
      <c r="CT258" s="687"/>
      <c r="CU258" s="684"/>
      <c r="CV258" s="683"/>
      <c r="CW258" s="683"/>
      <c r="CX258" s="683"/>
      <c r="CY258" s="683"/>
      <c r="CZ258" s="683">
        <v>18.0</v>
      </c>
      <c r="DA258" s="687">
        <v>18.0</v>
      </c>
      <c r="DB258" s="685"/>
      <c r="DC258" s="686"/>
      <c r="DD258" s="686"/>
      <c r="DE258" s="686"/>
      <c r="DF258" s="686"/>
      <c r="DG258" s="692">
        <v>20.0</v>
      </c>
      <c r="DH258" s="692">
        <v>20.0</v>
      </c>
      <c r="DI258" s="684"/>
      <c r="DJ258" s="683"/>
      <c r="DK258" s="683"/>
      <c r="DL258" s="683"/>
      <c r="DM258" s="683"/>
      <c r="DN258" s="683"/>
      <c r="DO258" s="683"/>
      <c r="DP258" s="683">
        <v>22.0</v>
      </c>
      <c r="DQ258" s="687">
        <v>22.0</v>
      </c>
      <c r="DR258" s="582"/>
    </row>
    <row r="259" ht="15.75" customHeight="1">
      <c r="A259" s="443" t="s">
        <v>1115</v>
      </c>
      <c r="B259" s="679">
        <v>3.0</v>
      </c>
      <c r="C259" s="680" t="str">
        <f t="array" ref="C259">index(Images!$A$1:$K$1, 1, 8)</f>
        <v/>
      </c>
      <c r="D259" s="679" t="s">
        <v>4919</v>
      </c>
      <c r="E259" s="679">
        <v>1.0</v>
      </c>
      <c r="F259" s="679">
        <v>3.0</v>
      </c>
      <c r="G259" s="679" t="s">
        <v>4918</v>
      </c>
      <c r="H259" s="679"/>
      <c r="I259" s="679" t="s">
        <v>114</v>
      </c>
      <c r="J259" s="679" t="s">
        <v>115</v>
      </c>
      <c r="K259" s="679"/>
      <c r="L259" s="681"/>
      <c r="M259" s="682">
        <v>90.0</v>
      </c>
      <c r="N259" s="682"/>
      <c r="O259" s="682">
        <v>25.0</v>
      </c>
      <c r="P259" s="682">
        <v>10.0</v>
      </c>
      <c r="Q259" s="682"/>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v>10.0</v>
      </c>
      <c r="BN259" s="683"/>
      <c r="BO259" s="683"/>
      <c r="BP259" s="683"/>
      <c r="BQ259" s="683"/>
      <c r="BR259" s="683">
        <v>10.0</v>
      </c>
      <c r="BS259" s="684">
        <v>12.0</v>
      </c>
      <c r="BT259" s="683"/>
      <c r="BU259" s="683"/>
      <c r="BV259" s="683"/>
      <c r="BW259" s="683"/>
      <c r="BX259" s="687">
        <v>12.0</v>
      </c>
      <c r="BY259" s="684">
        <v>12.0</v>
      </c>
      <c r="BZ259" s="683"/>
      <c r="CA259" s="683"/>
      <c r="CB259" s="683"/>
      <c r="CC259" s="683"/>
      <c r="CD259" s="687">
        <v>12.0</v>
      </c>
      <c r="CE259" s="684"/>
      <c r="CF259" s="683"/>
      <c r="CG259" s="683"/>
      <c r="CH259" s="683"/>
      <c r="CI259" s="683"/>
      <c r="CJ259" s="683">
        <v>15.0</v>
      </c>
      <c r="CK259" s="683"/>
      <c r="CL259" s="687">
        <v>15.0</v>
      </c>
      <c r="CM259" s="685"/>
      <c r="CN259" s="686"/>
      <c r="CO259" s="686"/>
      <c r="CP259" s="683"/>
      <c r="CQ259" s="683"/>
      <c r="CR259" s="683">
        <v>15.0</v>
      </c>
      <c r="CS259" s="683"/>
      <c r="CT259" s="687">
        <v>15.0</v>
      </c>
      <c r="CU259" s="684"/>
      <c r="CV259" s="683">
        <v>18.0</v>
      </c>
      <c r="CW259" s="683"/>
      <c r="CX259" s="683"/>
      <c r="CY259" s="683"/>
      <c r="CZ259" s="683"/>
      <c r="DA259" s="687">
        <v>18.0</v>
      </c>
      <c r="DB259" s="685"/>
      <c r="DC259" s="686"/>
      <c r="DD259" s="686"/>
      <c r="DE259" s="686"/>
      <c r="DF259" s="686"/>
      <c r="DG259" s="692">
        <v>20.0</v>
      </c>
      <c r="DH259" s="692">
        <v>20.0</v>
      </c>
      <c r="DI259" s="684">
        <v>22.0</v>
      </c>
      <c r="DJ259" s="683"/>
      <c r="DK259" s="683"/>
      <c r="DL259" s="683"/>
      <c r="DM259" s="683"/>
      <c r="DN259" s="683"/>
      <c r="DO259" s="683"/>
      <c r="DP259" s="683"/>
      <c r="DQ259" s="687">
        <v>22.0</v>
      </c>
      <c r="DR259" s="582"/>
    </row>
    <row r="260">
      <c r="A260" s="443" t="s">
        <v>258</v>
      </c>
      <c r="B260" s="679">
        <v>3.0</v>
      </c>
      <c r="C260" s="680" t="str">
        <f t="array" ref="C260">index(Images!$A$1:$K$1, 1, 8)</f>
        <v/>
      </c>
      <c r="D260" s="679" t="s">
        <v>4919</v>
      </c>
      <c r="E260" s="679">
        <v>2.0</v>
      </c>
      <c r="F260" s="679">
        <v>3.0</v>
      </c>
      <c r="G260" s="679" t="s">
        <v>4918</v>
      </c>
      <c r="H260" s="679"/>
      <c r="I260" s="679" t="s">
        <v>116</v>
      </c>
      <c r="J260" s="679" t="s">
        <v>114</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3620</v>
      </c>
      <c r="B261" s="679">
        <v>3.0</v>
      </c>
      <c r="C261" s="680" t="str">
        <f t="array" ref="C261">index(Images!$A$1:$K$1, 1, 8)</f>
        <v/>
      </c>
      <c r="D261" s="679" t="s">
        <v>4919</v>
      </c>
      <c r="E261" s="679">
        <v>2.0</v>
      </c>
      <c r="F261" s="679">
        <v>3.0</v>
      </c>
      <c r="G261" s="679" t="s">
        <v>4918</v>
      </c>
      <c r="H261" s="679"/>
      <c r="I261" s="679" t="s">
        <v>116</v>
      </c>
      <c r="J261" s="679" t="s">
        <v>114</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2405</v>
      </c>
      <c r="B262" s="679">
        <v>3.0</v>
      </c>
      <c r="C262" s="680" t="str">
        <f t="array" ref="C262">index(Images!$A$1:$K$1, 1, 8)</f>
        <v/>
      </c>
      <c r="D262" s="679" t="s">
        <v>4919</v>
      </c>
      <c r="E262" s="679">
        <v>2.0</v>
      </c>
      <c r="F262" s="679">
        <v>3.0</v>
      </c>
      <c r="G262" s="679" t="s">
        <v>4918</v>
      </c>
      <c r="H262" s="679"/>
      <c r="I262" s="679" t="s">
        <v>116</v>
      </c>
      <c r="J262" s="679" t="s">
        <v>114</v>
      </c>
      <c r="K262" s="679"/>
      <c r="L262" s="681"/>
      <c r="M262" s="682">
        <v>90.0</v>
      </c>
      <c r="N262" s="682"/>
      <c r="O262" s="682">
        <v>25.0</v>
      </c>
      <c r="P262" s="682"/>
      <c r="Q262" s="682">
        <v>10.0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221</v>
      </c>
      <c r="B263" s="679">
        <v>3.0</v>
      </c>
      <c r="C263" s="680" t="str">
        <f t="array" ref="C263">index(Images!$A$1:$K$1, 1, 8)</f>
        <v/>
      </c>
      <c r="D263" s="679" t="s">
        <v>4919</v>
      </c>
      <c r="E263" s="679">
        <v>2.0</v>
      </c>
      <c r="F263" s="679">
        <v>3.0</v>
      </c>
      <c r="G263" s="679" t="s">
        <v>4918</v>
      </c>
      <c r="H263" s="679"/>
      <c r="I263" s="679" t="s">
        <v>116</v>
      </c>
      <c r="J263" s="679" t="s">
        <v>114</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1988</v>
      </c>
      <c r="B264" s="679">
        <v>3.0</v>
      </c>
      <c r="C264" s="680" t="str">
        <f t="array" ref="C264">index(Images!$A$1:$K$1, 1, 8)</f>
        <v/>
      </c>
      <c r="D264" s="679" t="s">
        <v>4919</v>
      </c>
      <c r="E264" s="679">
        <v>2.0</v>
      </c>
      <c r="F264" s="679">
        <v>3.0</v>
      </c>
      <c r="G264" s="679" t="s">
        <v>4918</v>
      </c>
      <c r="H264" s="679"/>
      <c r="I264" s="679" t="s">
        <v>116</v>
      </c>
      <c r="J264" s="679" t="s">
        <v>114</v>
      </c>
      <c r="K264" s="679"/>
      <c r="L264" s="681"/>
      <c r="M264" s="682">
        <v>90.0</v>
      </c>
      <c r="N264" s="682"/>
      <c r="O264" s="682">
        <v>15.0</v>
      </c>
      <c r="P264" s="682"/>
      <c r="Q264" s="682">
        <v>16.0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1118</v>
      </c>
      <c r="B265" s="679">
        <v>3.0</v>
      </c>
      <c r="C265" s="680" t="str">
        <f t="array" ref="C265">index(Images!$A$1:$K$1, 1, 8)</f>
        <v/>
      </c>
      <c r="D265" s="679" t="s">
        <v>4919</v>
      </c>
      <c r="E265" s="679">
        <v>2.0</v>
      </c>
      <c r="F265" s="679">
        <v>3.0</v>
      </c>
      <c r="G265" s="679" t="s">
        <v>4918</v>
      </c>
      <c r="H265" s="679"/>
      <c r="I265" s="679" t="s">
        <v>116</v>
      </c>
      <c r="J265" s="679" t="s">
        <v>114</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c r="A266" s="443" t="s">
        <v>1608</v>
      </c>
      <c r="B266" s="679">
        <v>3.0</v>
      </c>
      <c r="C266" s="680" t="str">
        <f t="array" ref="C266">index(Images!$A$1:$K$1, 1, 8)</f>
        <v/>
      </c>
      <c r="D266" s="679" t="s">
        <v>4919</v>
      </c>
      <c r="E266" s="679">
        <v>2.0</v>
      </c>
      <c r="F266" s="679">
        <v>3.0</v>
      </c>
      <c r="G266" s="679" t="s">
        <v>4918</v>
      </c>
      <c r="H266" s="679"/>
      <c r="I266" s="679" t="s">
        <v>116</v>
      </c>
      <c r="J266" s="679" t="s">
        <v>114</v>
      </c>
      <c r="K266" s="679"/>
      <c r="L266" s="681"/>
      <c r="M266" s="682">
        <v>90.0</v>
      </c>
      <c r="N266" s="682"/>
      <c r="O266" s="682">
        <v>25.0</v>
      </c>
      <c r="P266" s="682"/>
      <c r="Q266" s="682">
        <v>10.0</v>
      </c>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2638</v>
      </c>
      <c r="B267" s="679">
        <v>3.0</v>
      </c>
      <c r="C267" s="680" t="str">
        <f t="array" ref="C267">index(Images!$A$1:$K$1, 1, 8)</f>
        <v/>
      </c>
      <c r="D267" s="679" t="s">
        <v>4919</v>
      </c>
      <c r="E267" s="679">
        <v>2.0</v>
      </c>
      <c r="F267" s="679">
        <v>3.0</v>
      </c>
      <c r="G267" s="679" t="s">
        <v>4918</v>
      </c>
      <c r="H267" s="679"/>
      <c r="I267" s="679" t="s">
        <v>116</v>
      </c>
      <c r="J267" s="679" t="s">
        <v>114</v>
      </c>
      <c r="K267" s="679"/>
      <c r="L267" s="681"/>
      <c r="M267" s="682">
        <v>90.0</v>
      </c>
      <c r="N267" s="682"/>
      <c r="O267" s="682">
        <v>25.0</v>
      </c>
      <c r="P267" s="682">
        <v>10.0</v>
      </c>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86"/>
      <c r="DE267" s="686"/>
      <c r="DF267" s="686"/>
      <c r="DG267" s="692">
        <v>20.0</v>
      </c>
      <c r="DH267" s="692">
        <v>20.0</v>
      </c>
      <c r="DI267" s="684"/>
      <c r="DJ267" s="683"/>
      <c r="DK267" s="683"/>
      <c r="DL267" s="683"/>
      <c r="DM267" s="683"/>
      <c r="DN267" s="683"/>
      <c r="DO267" s="683"/>
      <c r="DP267" s="683">
        <v>22.0</v>
      </c>
      <c r="DQ267" s="687">
        <v>22.0</v>
      </c>
      <c r="DR267" s="582"/>
    </row>
    <row r="268" ht="15.75" customHeight="1">
      <c r="A268" s="443" t="s">
        <v>1667</v>
      </c>
      <c r="B268" s="679">
        <v>3.0</v>
      </c>
      <c r="C268" s="680" t="str">
        <f t="array" ref="C268">index(Images!$A$1:$K$1, 1, 8)</f>
        <v/>
      </c>
      <c r="D268" s="679" t="s">
        <v>4919</v>
      </c>
      <c r="E268" s="679">
        <v>2.0</v>
      </c>
      <c r="F268" s="679">
        <v>3.0</v>
      </c>
      <c r="G268" s="679" t="s">
        <v>4918</v>
      </c>
      <c r="H268" s="679"/>
      <c r="I268" s="679" t="s">
        <v>114</v>
      </c>
      <c r="J268" s="679" t="s">
        <v>113</v>
      </c>
      <c r="K268" s="679" t="s">
        <v>116</v>
      </c>
      <c r="L268" s="681"/>
      <c r="M268" s="682">
        <v>90.0</v>
      </c>
      <c r="N268" s="682">
        <v>15.0</v>
      </c>
      <c r="O268" s="682">
        <v>25.0</v>
      </c>
      <c r="P268" s="682"/>
      <c r="Q268" s="682"/>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c r="BP268" s="683"/>
      <c r="BQ268" s="683">
        <v>10.0</v>
      </c>
      <c r="BR268" s="683">
        <v>10.0</v>
      </c>
      <c r="BS268" s="684"/>
      <c r="BT268" s="683"/>
      <c r="BU268" s="683"/>
      <c r="BV268" s="683"/>
      <c r="BW268" s="683">
        <v>12.0</v>
      </c>
      <c r="BX268" s="687">
        <v>12.0</v>
      </c>
      <c r="BY268" s="684"/>
      <c r="BZ268" s="683"/>
      <c r="CA268" s="683"/>
      <c r="CB268" s="683"/>
      <c r="CC268" s="683">
        <v>12.0</v>
      </c>
      <c r="CD268" s="687">
        <v>12.0</v>
      </c>
      <c r="CE268" s="684"/>
      <c r="CF268" s="683"/>
      <c r="CG268" s="683"/>
      <c r="CH268" s="683"/>
      <c r="CI268" s="683"/>
      <c r="CJ268" s="683">
        <v>15.0</v>
      </c>
      <c r="CK268" s="683">
        <v>15.0</v>
      </c>
      <c r="CL268" s="687"/>
      <c r="CM268" s="685"/>
      <c r="CN268" s="686"/>
      <c r="CO268" s="686"/>
      <c r="CP268" s="683"/>
      <c r="CQ268" s="683"/>
      <c r="CR268" s="683">
        <v>15.0</v>
      </c>
      <c r="CS268" s="683">
        <v>15.0</v>
      </c>
      <c r="CT268" s="687"/>
      <c r="CU268" s="684"/>
      <c r="CV268" s="683"/>
      <c r="CW268" s="683"/>
      <c r="CX268" s="683"/>
      <c r="CY268" s="683"/>
      <c r="CZ268" s="683">
        <v>18.0</v>
      </c>
      <c r="DA268" s="687">
        <v>18.0</v>
      </c>
      <c r="DB268" s="685"/>
      <c r="DC268" s="686"/>
      <c r="DD268" s="692">
        <v>20.0</v>
      </c>
      <c r="DE268" s="686"/>
      <c r="DF268" s="686"/>
      <c r="DG268" s="692">
        <v>20.0</v>
      </c>
      <c r="DH268" s="686"/>
      <c r="DI268" s="684"/>
      <c r="DJ268" s="683"/>
      <c r="DK268" s="683"/>
      <c r="DL268" s="683"/>
      <c r="DM268" s="683"/>
      <c r="DN268" s="683"/>
      <c r="DO268" s="683"/>
      <c r="DP268" s="683">
        <v>22.0</v>
      </c>
      <c r="DQ268" s="687">
        <v>22.0</v>
      </c>
      <c r="DR268" s="582"/>
    </row>
    <row r="269" ht="15.75" customHeight="1">
      <c r="A269" s="443" t="s">
        <v>3889</v>
      </c>
      <c r="B269" s="679">
        <v>3.0</v>
      </c>
      <c r="C269" s="680" t="str">
        <f t="array" ref="C269">index(Images!$A$1:$K$1, 1, 8)</f>
        <v/>
      </c>
      <c r="D269" s="679" t="s">
        <v>4919</v>
      </c>
      <c r="E269" s="679">
        <v>2.0</v>
      </c>
      <c r="F269" s="679">
        <v>5.0</v>
      </c>
      <c r="G269" s="679" t="s">
        <v>4925</v>
      </c>
      <c r="H269" s="679"/>
      <c r="I269" s="679" t="s">
        <v>116</v>
      </c>
      <c r="J269" s="679" t="s">
        <v>114</v>
      </c>
      <c r="K269" s="679"/>
      <c r="L269" s="681"/>
      <c r="M269" s="682">
        <v>90.0</v>
      </c>
      <c r="N269" s="682"/>
      <c r="O269" s="682"/>
      <c r="P269" s="682">
        <v>16.0</v>
      </c>
      <c r="Q269" s="682">
        <v>10.0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v>10.0</v>
      </c>
      <c r="BP269" s="683"/>
      <c r="BQ269" s="683"/>
      <c r="BR269" s="683">
        <v>10.0</v>
      </c>
      <c r="BS269" s="684"/>
      <c r="BT269" s="683"/>
      <c r="BU269" s="683">
        <v>12.0</v>
      </c>
      <c r="BV269" s="683"/>
      <c r="BW269" s="683"/>
      <c r="BX269" s="687">
        <v>12.0</v>
      </c>
      <c r="BY269" s="684"/>
      <c r="BZ269" s="683"/>
      <c r="CA269" s="683">
        <v>12.0</v>
      </c>
      <c r="CB269" s="683"/>
      <c r="CC269" s="683"/>
      <c r="CD269" s="687">
        <v>12.0</v>
      </c>
      <c r="CE269" s="684"/>
      <c r="CF269" s="683"/>
      <c r="CG269" s="683"/>
      <c r="CH269" s="683">
        <v>15.0</v>
      </c>
      <c r="CI269" s="683"/>
      <c r="CJ269" s="683"/>
      <c r="CK269" s="683">
        <v>15.0</v>
      </c>
      <c r="CL269" s="687"/>
      <c r="CM269" s="685"/>
      <c r="CN269" s="686"/>
      <c r="CO269" s="686"/>
      <c r="CP269" s="683">
        <v>15.0</v>
      </c>
      <c r="CQ269" s="683"/>
      <c r="CR269" s="683"/>
      <c r="CS269" s="683">
        <v>15.0</v>
      </c>
      <c r="CT269" s="687"/>
      <c r="CU269" s="684"/>
      <c r="CV269" s="683"/>
      <c r="CW269" s="683">
        <v>18.0</v>
      </c>
      <c r="CX269" s="683"/>
      <c r="CY269" s="683"/>
      <c r="CZ269" s="683"/>
      <c r="DA269" s="687">
        <v>18.0</v>
      </c>
      <c r="DB269" s="685"/>
      <c r="DC269" s="686"/>
      <c r="DD269" s="692">
        <v>20.0</v>
      </c>
      <c r="DE269" s="686"/>
      <c r="DF269" s="686"/>
      <c r="DG269" s="686"/>
      <c r="DH269" s="692">
        <v>20.0</v>
      </c>
      <c r="DI269" s="684"/>
      <c r="DJ269" s="683"/>
      <c r="DK269" s="683">
        <v>22.0</v>
      </c>
      <c r="DL269" s="683"/>
      <c r="DM269" s="683"/>
      <c r="DN269" s="683"/>
      <c r="DO269" s="683"/>
      <c r="DP269" s="683"/>
      <c r="DQ269" s="687">
        <v>22.0</v>
      </c>
      <c r="DR269" s="582"/>
    </row>
    <row r="270" ht="15.75" customHeight="1">
      <c r="A270" s="443" t="s">
        <v>2667</v>
      </c>
      <c r="B270" s="679">
        <v>3.0</v>
      </c>
      <c r="C270" s="680" t="str">
        <f t="array" ref="C270">index(Images!$A$1:$K$1, 1, 8)</f>
        <v/>
      </c>
      <c r="D270" s="679" t="s">
        <v>4919</v>
      </c>
      <c r="E270" s="679">
        <v>2.0</v>
      </c>
      <c r="F270" s="679">
        <v>3.0</v>
      </c>
      <c r="G270" s="679" t="s">
        <v>4920</v>
      </c>
      <c r="H270" s="683" t="s">
        <v>184</v>
      </c>
      <c r="I270" s="679"/>
      <c r="J270" s="679"/>
      <c r="K270" s="679"/>
      <c r="L270" s="681"/>
      <c r="M270" s="682">
        <v>90.0</v>
      </c>
      <c r="N270" s="682"/>
      <c r="O270" s="682">
        <v>15.0</v>
      </c>
      <c r="P270" s="682"/>
      <c r="Q270" s="682">
        <v>16.0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c r="BO270" s="683"/>
      <c r="BP270" s="683"/>
      <c r="BQ270" s="683">
        <v>10.0</v>
      </c>
      <c r="BR270" s="683">
        <v>10.0</v>
      </c>
      <c r="BS270" s="684"/>
      <c r="BT270" s="683"/>
      <c r="BU270" s="683"/>
      <c r="BV270" s="683"/>
      <c r="BW270" s="683">
        <v>12.0</v>
      </c>
      <c r="BX270" s="687">
        <v>12.0</v>
      </c>
      <c r="BY270" s="684"/>
      <c r="BZ270" s="683"/>
      <c r="CA270" s="683"/>
      <c r="CB270" s="683"/>
      <c r="CC270" s="683">
        <v>12.0</v>
      </c>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c r="CX270" s="683"/>
      <c r="CY270" s="683"/>
      <c r="CZ270" s="683">
        <v>18.0</v>
      </c>
      <c r="DA270" s="687">
        <v>18.0</v>
      </c>
      <c r="DB270" s="685"/>
      <c r="DC270" s="686"/>
      <c r="DD270" s="692"/>
      <c r="DE270" s="686"/>
      <c r="DF270" s="686"/>
      <c r="DG270" s="692">
        <v>20.0</v>
      </c>
      <c r="DH270" s="692">
        <v>20.0</v>
      </c>
      <c r="DI270" s="684"/>
      <c r="DJ270" s="683"/>
      <c r="DK270" s="683"/>
      <c r="DL270" s="683"/>
      <c r="DM270" s="683"/>
      <c r="DN270" s="683"/>
      <c r="DO270" s="683"/>
      <c r="DP270" s="683">
        <v>22.0</v>
      </c>
      <c r="DQ270" s="687">
        <v>22.0</v>
      </c>
      <c r="DR270" s="582"/>
    </row>
    <row r="271" ht="15.75" customHeight="1">
      <c r="A271" s="443" t="s">
        <v>3416</v>
      </c>
      <c r="B271" s="679">
        <v>3.0</v>
      </c>
      <c r="C271" s="680" t="str">
        <f t="array" ref="C271">index(Images!$A$1:$K$1, 1, 8)</f>
        <v/>
      </c>
      <c r="D271" s="679" t="s">
        <v>4917</v>
      </c>
      <c r="E271" s="679">
        <v>1.0</v>
      </c>
      <c r="F271" s="679">
        <v>5.0</v>
      </c>
      <c r="G271" s="679" t="s">
        <v>4925</v>
      </c>
      <c r="H271" s="683" t="s">
        <v>184</v>
      </c>
      <c r="I271" s="679"/>
      <c r="J271" s="679"/>
      <c r="K271" s="679"/>
      <c r="L271" s="681"/>
      <c r="M271" s="682">
        <v>90.0</v>
      </c>
      <c r="N271" s="682">
        <v>25.0</v>
      </c>
      <c r="O271" s="682"/>
      <c r="P271" s="682"/>
      <c r="Q271" s="682">
        <v>10.0</v>
      </c>
      <c r="R271" s="682"/>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c r="BN271" s="683">
        <v>10.0</v>
      </c>
      <c r="BO271" s="683"/>
      <c r="BP271" s="683"/>
      <c r="BQ271" s="683"/>
      <c r="BR271" s="683">
        <v>10.0</v>
      </c>
      <c r="BS271" s="684"/>
      <c r="BT271" s="683"/>
      <c r="BU271" s="683">
        <v>12.0</v>
      </c>
      <c r="BV271" s="683"/>
      <c r="BW271" s="683"/>
      <c r="BX271" s="687">
        <v>12.0</v>
      </c>
      <c r="BY271" s="684"/>
      <c r="BZ271" s="683"/>
      <c r="CA271" s="683">
        <v>12.0</v>
      </c>
      <c r="CB271" s="683"/>
      <c r="CC271" s="683"/>
      <c r="CD271" s="683">
        <v>12.0</v>
      </c>
      <c r="CE271" s="684"/>
      <c r="CF271" s="683"/>
      <c r="CG271" s="683"/>
      <c r="CH271" s="683"/>
      <c r="CI271" s="683"/>
      <c r="CJ271" s="683">
        <v>15.0</v>
      </c>
      <c r="CK271" s="683">
        <v>15.0</v>
      </c>
      <c r="CL271" s="687"/>
      <c r="CM271" s="685"/>
      <c r="CN271" s="686"/>
      <c r="CO271" s="686"/>
      <c r="CP271" s="683"/>
      <c r="CQ271" s="683"/>
      <c r="CR271" s="683">
        <v>15.0</v>
      </c>
      <c r="CS271" s="683">
        <v>15.0</v>
      </c>
      <c r="CT271" s="687"/>
      <c r="CU271" s="684"/>
      <c r="CV271" s="683"/>
      <c r="CW271" s="683">
        <v>18.0</v>
      </c>
      <c r="CX271" s="683"/>
      <c r="CY271" s="683"/>
      <c r="CZ271" s="683"/>
      <c r="DA271" s="687">
        <v>18.0</v>
      </c>
      <c r="DB271" s="685"/>
      <c r="DC271" s="686"/>
      <c r="DD271" s="692"/>
      <c r="DE271" s="686"/>
      <c r="DF271" s="692">
        <v>20.0</v>
      </c>
      <c r="DG271" s="692"/>
      <c r="DH271" s="692">
        <v>20.0</v>
      </c>
      <c r="DI271" s="684"/>
      <c r="DJ271" s="683"/>
      <c r="DK271" s="683"/>
      <c r="DL271" s="683"/>
      <c r="DM271" s="683">
        <v>22.0</v>
      </c>
      <c r="DN271" s="683"/>
      <c r="DO271" s="683"/>
      <c r="DP271" s="683"/>
      <c r="DQ271" s="687">
        <v>22.0</v>
      </c>
      <c r="DR271" s="582"/>
    </row>
    <row r="272" ht="15.75" customHeight="1">
      <c r="A272" s="443" t="s">
        <v>2193</v>
      </c>
      <c r="B272" s="679">
        <v>3.0</v>
      </c>
      <c r="C272" s="680" t="str">
        <f t="array" ref="C272">index(Images!$A$1:$K$1, 1, 8)</f>
        <v/>
      </c>
      <c r="D272" s="679" t="s">
        <v>4919</v>
      </c>
      <c r="E272" s="679">
        <v>2.0</v>
      </c>
      <c r="F272" s="679">
        <v>3.0</v>
      </c>
      <c r="G272" s="679" t="s">
        <v>4918</v>
      </c>
      <c r="H272" s="683" t="s">
        <v>184</v>
      </c>
      <c r="I272" s="679"/>
      <c r="J272" s="679"/>
      <c r="K272" s="679"/>
      <c r="L272" s="681"/>
      <c r="M272" s="682"/>
      <c r="N272" s="682"/>
      <c r="O272" s="682">
        <v>15.0</v>
      </c>
      <c r="P272" s="682"/>
      <c r="Q272" s="682">
        <v>16.0</v>
      </c>
      <c r="R272" s="682">
        <v>10.0</v>
      </c>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v>10.0</v>
      </c>
      <c r="BN272" s="683">
        <v>10.0</v>
      </c>
      <c r="BO272" s="683"/>
      <c r="BP272" s="683"/>
      <c r="BQ272" s="683"/>
      <c r="BR272" s="683"/>
      <c r="BS272" s="684">
        <v>12.0</v>
      </c>
      <c r="BT272" s="683">
        <v>12.0</v>
      </c>
      <c r="BU272" s="683"/>
      <c r="BV272" s="683"/>
      <c r="BW272" s="683"/>
      <c r="BX272" s="687"/>
      <c r="BY272" s="684">
        <v>12.0</v>
      </c>
      <c r="BZ272" s="683">
        <v>12.0</v>
      </c>
      <c r="CA272" s="683"/>
      <c r="CB272" s="683"/>
      <c r="CC272" s="683"/>
      <c r="CD272" s="683"/>
      <c r="CE272" s="684">
        <v>15.0</v>
      </c>
      <c r="CF272" s="683">
        <v>15.0</v>
      </c>
      <c r="CG272" s="683"/>
      <c r="CH272" s="683"/>
      <c r="CI272" s="683"/>
      <c r="CJ272" s="683"/>
      <c r="CK272" s="683"/>
      <c r="CL272" s="687"/>
      <c r="CM272" s="691">
        <v>15.0</v>
      </c>
      <c r="CN272" s="692">
        <v>15.0</v>
      </c>
      <c r="CO272" s="686"/>
      <c r="CP272" s="683"/>
      <c r="CQ272" s="683"/>
      <c r="CR272" s="683"/>
      <c r="CS272" s="683"/>
      <c r="CT272" s="687"/>
      <c r="CU272" s="684">
        <v>18.0</v>
      </c>
      <c r="CV272" s="683">
        <v>18.0</v>
      </c>
      <c r="CW272" s="683"/>
      <c r="CX272" s="683"/>
      <c r="CY272" s="683"/>
      <c r="CZ272" s="683"/>
      <c r="DA272" s="687"/>
      <c r="DB272" s="691">
        <v>20.0</v>
      </c>
      <c r="DC272" s="686"/>
      <c r="DD272" s="692"/>
      <c r="DE272" s="686"/>
      <c r="DF272" s="692">
        <v>20.0</v>
      </c>
      <c r="DG272" s="692"/>
      <c r="DH272" s="692"/>
      <c r="DI272" s="684">
        <v>22.0</v>
      </c>
      <c r="DJ272" s="683"/>
      <c r="DK272" s="683"/>
      <c r="DL272" s="683">
        <v>22.0</v>
      </c>
      <c r="DM272" s="683"/>
      <c r="DN272" s="683"/>
      <c r="DO272" s="683"/>
      <c r="DP272" s="683"/>
      <c r="DQ272" s="687"/>
      <c r="DR272" s="582"/>
    </row>
    <row r="273" ht="15.75" customHeight="1">
      <c r="A273" s="443" t="s">
        <v>2264</v>
      </c>
      <c r="B273" s="679">
        <v>3.0</v>
      </c>
      <c r="C273" s="680" t="str">
        <f t="array" ref="C273">index(Images!$A$1:$K$1, 1, 8)</f>
        <v/>
      </c>
      <c r="D273" s="679" t="s">
        <v>4919</v>
      </c>
      <c r="E273" s="679">
        <v>1.0</v>
      </c>
      <c r="F273" s="679">
        <v>3.0</v>
      </c>
      <c r="G273" s="679" t="s">
        <v>4920</v>
      </c>
      <c r="H273" s="683" t="s">
        <v>184</v>
      </c>
      <c r="I273" s="679"/>
      <c r="J273" s="679"/>
      <c r="K273" s="679"/>
      <c r="L273" s="681"/>
      <c r="M273" s="682">
        <v>90.0</v>
      </c>
      <c r="N273" s="682"/>
      <c r="O273" s="682">
        <v>15.0</v>
      </c>
      <c r="P273" s="682"/>
      <c r="Q273" s="682">
        <v>16.0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v>10.0</v>
      </c>
      <c r="BO273" s="683"/>
      <c r="BP273" s="683"/>
      <c r="BQ273" s="683"/>
      <c r="BR273" s="683">
        <v>10.0</v>
      </c>
      <c r="BS273" s="684"/>
      <c r="BT273" s="683"/>
      <c r="BU273" s="683">
        <v>12.0</v>
      </c>
      <c r="BV273" s="683"/>
      <c r="BW273" s="683"/>
      <c r="BX273" s="687">
        <v>12.0</v>
      </c>
      <c r="BY273" s="684"/>
      <c r="BZ273" s="683"/>
      <c r="CA273" s="683">
        <v>12.0</v>
      </c>
      <c r="CB273" s="683"/>
      <c r="CC273" s="683"/>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v>18.0</v>
      </c>
      <c r="CX273" s="683"/>
      <c r="CY273" s="683"/>
      <c r="CZ273" s="683"/>
      <c r="DA273" s="687">
        <v>18.0</v>
      </c>
      <c r="DB273" s="691"/>
      <c r="DC273" s="686"/>
      <c r="DD273" s="692"/>
      <c r="DE273" s="686"/>
      <c r="DF273" s="692">
        <v>20.0</v>
      </c>
      <c r="DG273" s="692"/>
      <c r="DH273" s="692">
        <v>20.0</v>
      </c>
      <c r="DI273" s="684"/>
      <c r="DJ273" s="683"/>
      <c r="DK273" s="683"/>
      <c r="DL273" s="683"/>
      <c r="DM273" s="683">
        <v>22.0</v>
      </c>
      <c r="DN273" s="683"/>
      <c r="DO273" s="683"/>
      <c r="DP273" s="683"/>
      <c r="DQ273" s="687">
        <v>22.0</v>
      </c>
      <c r="DR273" s="582"/>
    </row>
    <row r="274" ht="15.75" customHeight="1">
      <c r="A274" s="443" t="s">
        <v>2799</v>
      </c>
      <c r="B274" s="679">
        <v>3.0</v>
      </c>
      <c r="C274" s="680" t="str">
        <f t="array" ref="C274">index(Images!$A$1:$K$1, 1, 8)</f>
        <v/>
      </c>
      <c r="D274" s="679" t="s">
        <v>4919</v>
      </c>
      <c r="E274" s="679">
        <v>2.0</v>
      </c>
      <c r="F274" s="679">
        <v>3.0</v>
      </c>
      <c r="G274" s="679" t="s">
        <v>4918</v>
      </c>
      <c r="H274" s="683" t="s">
        <v>184</v>
      </c>
      <c r="I274" s="679"/>
      <c r="J274" s="679"/>
      <c r="K274" s="679"/>
      <c r="L274" s="681"/>
      <c r="M274" s="682">
        <v>90.0</v>
      </c>
      <c r="N274" s="682"/>
      <c r="O274" s="682">
        <v>25.0</v>
      </c>
      <c r="P274" s="682"/>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2899</v>
      </c>
      <c r="B275" s="679">
        <v>3.0</v>
      </c>
      <c r="C275" s="680" t="str">
        <f t="array" ref="C275">index(Images!$A$1:$K$1, 1, 8)</f>
        <v/>
      </c>
      <c r="D275" s="679" t="s">
        <v>4917</v>
      </c>
      <c r="E275" s="679">
        <v>1.0</v>
      </c>
      <c r="F275" s="679">
        <v>3.0</v>
      </c>
      <c r="G275" s="679" t="s">
        <v>4918</v>
      </c>
      <c r="H275" s="683" t="s">
        <v>184</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2901</v>
      </c>
      <c r="B276" s="679">
        <v>3.0</v>
      </c>
      <c r="C276" s="680" t="str">
        <f t="array" ref="C276">index(Images!$A$1:$K$1, 1, 8)</f>
        <v/>
      </c>
      <c r="D276" s="679" t="s">
        <v>4917</v>
      </c>
      <c r="E276" s="679">
        <v>1.0</v>
      </c>
      <c r="F276" s="679">
        <v>3.0</v>
      </c>
      <c r="G276" s="679" t="s">
        <v>4918</v>
      </c>
      <c r="H276" s="683" t="s">
        <v>184</v>
      </c>
      <c r="I276" s="679"/>
      <c r="J276" s="679"/>
      <c r="K276" s="679"/>
      <c r="L276" s="681"/>
      <c r="M276" s="682"/>
      <c r="N276" s="682">
        <v>25.0</v>
      </c>
      <c r="O276" s="682"/>
      <c r="P276" s="682">
        <v>10.0</v>
      </c>
      <c r="Q276" s="682">
        <v>10.0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3925</v>
      </c>
      <c r="B277" s="679">
        <v>3.0</v>
      </c>
      <c r="C277" s="680" t="str">
        <f t="array" ref="C277">index(Images!$A$1:$K$1, 1, 8)</f>
        <v/>
      </c>
      <c r="D277" s="679" t="s">
        <v>4917</v>
      </c>
      <c r="E277" s="679">
        <v>2.0</v>
      </c>
      <c r="F277" s="679">
        <v>3.0</v>
      </c>
      <c r="G277" s="679" t="s">
        <v>4918</v>
      </c>
      <c r="H277" s="683" t="s">
        <v>184</v>
      </c>
      <c r="I277" s="679"/>
      <c r="J277" s="679"/>
      <c r="K277" s="679"/>
      <c r="L277" s="681"/>
      <c r="M277" s="682">
        <v>90.0</v>
      </c>
      <c r="N277" s="682">
        <v>15.0</v>
      </c>
      <c r="O277" s="682"/>
      <c r="P277" s="682"/>
      <c r="Q277" s="682">
        <v>16.0</v>
      </c>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2878</v>
      </c>
      <c r="B278" s="679">
        <v>3.0</v>
      </c>
      <c r="C278" s="680" t="str">
        <f t="array" ref="C278">index(Images!$A$1:$K$1, 1, 8)</f>
        <v/>
      </c>
      <c r="D278" s="679" t="s">
        <v>4919</v>
      </c>
      <c r="E278" s="679">
        <v>2.0</v>
      </c>
      <c r="F278" s="679">
        <v>3.0</v>
      </c>
      <c r="G278" s="679" t="s">
        <v>4918</v>
      </c>
      <c r="H278" s="683" t="s">
        <v>184</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3981</v>
      </c>
      <c r="B279" s="679">
        <v>3.0</v>
      </c>
      <c r="C279" s="680" t="str">
        <f t="array" ref="C279">index(Images!$A$1:$K$1, 1, 8)</f>
        <v/>
      </c>
      <c r="D279" s="679" t="s">
        <v>4919</v>
      </c>
      <c r="E279" s="679">
        <v>2.0</v>
      </c>
      <c r="F279" s="679">
        <v>3.0</v>
      </c>
      <c r="G279" s="679" t="s">
        <v>4920</v>
      </c>
      <c r="H279" s="683" t="s">
        <v>184</v>
      </c>
      <c r="I279" s="679"/>
      <c r="J279" s="679"/>
      <c r="K279" s="679"/>
      <c r="L279" s="681"/>
      <c r="M279" s="682">
        <v>150.0</v>
      </c>
      <c r="N279" s="682"/>
      <c r="O279" s="682">
        <v>15.0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3438</v>
      </c>
      <c r="B280" s="679">
        <v>3.0</v>
      </c>
      <c r="C280" s="680" t="str">
        <f t="array" ref="C280">index(Images!$A$1:$K$1, 1, 8)</f>
        <v/>
      </c>
      <c r="D280" s="679" t="s">
        <v>4919</v>
      </c>
      <c r="E280" s="679">
        <v>2.0</v>
      </c>
      <c r="F280" s="679">
        <v>3.0</v>
      </c>
      <c r="G280" s="679" t="s">
        <v>4920</v>
      </c>
      <c r="H280" s="683" t="s">
        <v>184</v>
      </c>
      <c r="I280" s="679"/>
      <c r="J280" s="679"/>
      <c r="K280" s="679"/>
      <c r="L280" s="681"/>
      <c r="M280" s="682">
        <v>90.0</v>
      </c>
      <c r="N280" s="682"/>
      <c r="O280" s="682">
        <v>25.0</v>
      </c>
      <c r="P280" s="682">
        <v>10.0</v>
      </c>
      <c r="Q280" s="682"/>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3492</v>
      </c>
      <c r="B281" s="679">
        <v>3.0</v>
      </c>
      <c r="C281" s="680" t="str">
        <f t="array" ref="C281">index(Images!$A$1:$K$1, 1, 8)</f>
        <v/>
      </c>
      <c r="D281" s="679" t="s">
        <v>4919</v>
      </c>
      <c r="E281" s="679">
        <v>2.0</v>
      </c>
      <c r="F281" s="679">
        <v>3.0</v>
      </c>
      <c r="G281" s="679" t="s">
        <v>4918</v>
      </c>
      <c r="H281" s="683" t="s">
        <v>184</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2007</v>
      </c>
      <c r="B282" s="679">
        <v>3.0</v>
      </c>
      <c r="C282" s="680" t="str">
        <f t="array" ref="C282">index(Images!$A$1:$K$1, 1, 8)</f>
        <v/>
      </c>
      <c r="D282" s="679" t="s">
        <v>4919</v>
      </c>
      <c r="E282" s="679">
        <v>1.0</v>
      </c>
      <c r="F282" s="679">
        <v>3.0</v>
      </c>
      <c r="G282" s="679" t="s">
        <v>4918</v>
      </c>
      <c r="H282" s="683" t="s">
        <v>184</v>
      </c>
      <c r="I282" s="679"/>
      <c r="J282" s="679"/>
      <c r="K282" s="679"/>
      <c r="L282" s="681"/>
      <c r="M282" s="682">
        <v>90.0</v>
      </c>
      <c r="N282" s="682"/>
      <c r="O282" s="682">
        <v>25.0</v>
      </c>
      <c r="P282" s="682"/>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915</v>
      </c>
      <c r="B283" s="679">
        <v>3.0</v>
      </c>
      <c r="C283" s="680" t="str">
        <f t="array" ref="C283">index(Images!$A$1:$K$1, 1, 8)</f>
        <v/>
      </c>
      <c r="D283" s="679" t="s">
        <v>4917</v>
      </c>
      <c r="E283" s="679">
        <v>1.0</v>
      </c>
      <c r="F283" s="679">
        <v>3.0</v>
      </c>
      <c r="G283" s="679" t="s">
        <v>4918</v>
      </c>
      <c r="H283" s="683" t="s">
        <v>184</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c r="BO283" s="683"/>
      <c r="BP283" s="683"/>
      <c r="BQ283" s="683">
        <v>10.0</v>
      </c>
      <c r="BR283" s="683">
        <v>10.0</v>
      </c>
      <c r="BS283" s="684"/>
      <c r="BT283" s="683"/>
      <c r="BU283" s="683"/>
      <c r="BV283" s="683"/>
      <c r="BW283" s="683">
        <v>12.0</v>
      </c>
      <c r="BX283" s="687">
        <v>12.0</v>
      </c>
      <c r="BY283" s="684"/>
      <c r="BZ283" s="683"/>
      <c r="CA283" s="683"/>
      <c r="CB283" s="683"/>
      <c r="CC283" s="683">
        <v>12.0</v>
      </c>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c r="CX283" s="683"/>
      <c r="CY283" s="683"/>
      <c r="CZ283" s="683">
        <v>18.0</v>
      </c>
      <c r="DA283" s="687">
        <v>18.0</v>
      </c>
      <c r="DB283" s="691"/>
      <c r="DC283" s="686"/>
      <c r="DD283" s="692"/>
      <c r="DE283" s="686"/>
      <c r="DF283" s="692"/>
      <c r="DG283" s="692">
        <v>20.0</v>
      </c>
      <c r="DH283" s="692">
        <v>20.0</v>
      </c>
      <c r="DI283" s="684"/>
      <c r="DJ283" s="683"/>
      <c r="DK283" s="683"/>
      <c r="DL283" s="683"/>
      <c r="DM283" s="683"/>
      <c r="DN283" s="683"/>
      <c r="DO283" s="683"/>
      <c r="DP283" s="683">
        <v>22.0</v>
      </c>
      <c r="DQ283" s="687">
        <v>22.0</v>
      </c>
      <c r="DR283" s="582"/>
    </row>
    <row r="284" ht="15.75" customHeight="1">
      <c r="A284" s="443" t="s">
        <v>919</v>
      </c>
      <c r="B284" s="679">
        <v>3.0</v>
      </c>
      <c r="C284" s="680" t="str">
        <f t="array" ref="C284">index(Images!$A$1:$K$1, 1, 8)</f>
        <v/>
      </c>
      <c r="D284" s="679" t="s">
        <v>4917</v>
      </c>
      <c r="E284" s="679">
        <v>1.0</v>
      </c>
      <c r="F284" s="679">
        <v>3.0</v>
      </c>
      <c r="G284" s="679" t="s">
        <v>4918</v>
      </c>
      <c r="H284" s="683" t="s">
        <v>184</v>
      </c>
      <c r="I284" s="679"/>
      <c r="J284" s="679"/>
      <c r="K284" s="679"/>
      <c r="L284" s="681"/>
      <c r="M284" s="682"/>
      <c r="N284" s="682">
        <v>25.0</v>
      </c>
      <c r="O284" s="682"/>
      <c r="P284" s="682">
        <v>10.0</v>
      </c>
      <c r="Q284" s="682">
        <v>10.0</v>
      </c>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v>10.0</v>
      </c>
      <c r="BO284" s="683"/>
      <c r="BP284" s="683"/>
      <c r="BQ284" s="683"/>
      <c r="BR284" s="683">
        <v>10.0</v>
      </c>
      <c r="BS284" s="684"/>
      <c r="BT284" s="683"/>
      <c r="BU284" s="683">
        <v>12.0</v>
      </c>
      <c r="BV284" s="683"/>
      <c r="BW284" s="683"/>
      <c r="BX284" s="687">
        <v>12.0</v>
      </c>
      <c r="BY284" s="684"/>
      <c r="BZ284" s="683"/>
      <c r="CA284" s="683">
        <v>12.0</v>
      </c>
      <c r="CB284" s="683"/>
      <c r="CC284" s="683"/>
      <c r="CD284" s="683">
        <v>12.0</v>
      </c>
      <c r="CE284" s="684"/>
      <c r="CF284" s="683"/>
      <c r="CG284" s="683"/>
      <c r="CH284" s="683"/>
      <c r="CI284" s="683"/>
      <c r="CJ284" s="683">
        <v>15.0</v>
      </c>
      <c r="CK284" s="683">
        <v>15.0</v>
      </c>
      <c r="CL284" s="687"/>
      <c r="CM284" s="691"/>
      <c r="CN284" s="692"/>
      <c r="CO284" s="686"/>
      <c r="CP284" s="683"/>
      <c r="CQ284" s="683"/>
      <c r="CR284" s="683">
        <v>15.0</v>
      </c>
      <c r="CS284" s="683">
        <v>15.0</v>
      </c>
      <c r="CT284" s="687"/>
      <c r="CU284" s="684"/>
      <c r="CV284" s="683"/>
      <c r="CW284" s="683">
        <v>18.0</v>
      </c>
      <c r="CX284" s="683"/>
      <c r="CY284" s="683"/>
      <c r="CZ284" s="683"/>
      <c r="DA284" s="687">
        <v>18.0</v>
      </c>
      <c r="DB284" s="691"/>
      <c r="DC284" s="686"/>
      <c r="DD284" s="692"/>
      <c r="DE284" s="686"/>
      <c r="DF284" s="692">
        <v>20.0</v>
      </c>
      <c r="DG284" s="692"/>
      <c r="DH284" s="692">
        <v>20.0</v>
      </c>
      <c r="DI284" s="684"/>
      <c r="DJ284" s="683"/>
      <c r="DK284" s="683"/>
      <c r="DL284" s="683"/>
      <c r="DM284" s="683">
        <v>22.0</v>
      </c>
      <c r="DN284" s="683"/>
      <c r="DO284" s="683"/>
      <c r="DP284" s="683"/>
      <c r="DQ284" s="687">
        <v>22.0</v>
      </c>
      <c r="DR284" s="582"/>
    </row>
    <row r="285" ht="15.75" customHeight="1">
      <c r="A285" s="443" t="s">
        <v>2167</v>
      </c>
      <c r="B285" s="679">
        <v>3.0</v>
      </c>
      <c r="C285" s="680" t="str">
        <f t="array" ref="C285">index(Images!$A$1:$K$1, 1, 8)</f>
        <v/>
      </c>
      <c r="D285" s="679" t="s">
        <v>4919</v>
      </c>
      <c r="E285" s="679">
        <v>2.0</v>
      </c>
      <c r="F285" s="679">
        <v>3.0</v>
      </c>
      <c r="G285" s="679" t="s">
        <v>4918</v>
      </c>
      <c r="H285" s="683"/>
      <c r="I285" s="679"/>
      <c r="J285" s="679"/>
      <c r="K285" s="679"/>
      <c r="L285" s="681"/>
      <c r="M285" s="682"/>
      <c r="N285" s="682"/>
      <c r="O285" s="682"/>
      <c r="P285" s="682"/>
      <c r="Q285" s="682"/>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443" t="s">
        <v>824</v>
      </c>
      <c r="B286" s="679">
        <v>3.0</v>
      </c>
      <c r="C286" s="680" t="str">
        <f t="array" ref="C286">index(Images!$A$1:$K$1, 1, 8)</f>
        <v/>
      </c>
      <c r="D286" s="679" t="s">
        <v>4919</v>
      </c>
      <c r="E286" s="679">
        <v>2.0</v>
      </c>
      <c r="F286" s="679">
        <v>3.0</v>
      </c>
      <c r="G286" s="679" t="s">
        <v>4918</v>
      </c>
      <c r="H286" s="683"/>
      <c r="I286" s="679"/>
      <c r="J286" s="679"/>
      <c r="K286" s="679"/>
      <c r="L286" s="681"/>
      <c r="M286" s="682">
        <v>90.0</v>
      </c>
      <c r="N286" s="682"/>
      <c r="O286" s="682">
        <v>15.0</v>
      </c>
      <c r="P286" s="682"/>
      <c r="Q286" s="682">
        <v>16.0</v>
      </c>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ht="15.75" customHeight="1">
      <c r="A287" s="14" t="s">
        <v>1341</v>
      </c>
      <c r="B287" s="679">
        <v>3.0</v>
      </c>
      <c r="C287" s="680" t="str">
        <f t="array" ref="C287">index(Images!$A$1:$K$1, 1, 8)</f>
        <v/>
      </c>
      <c r="D287" s="679" t="s">
        <v>4917</v>
      </c>
      <c r="E287" s="679">
        <v>1.0</v>
      </c>
      <c r="F287" s="679">
        <v>5.0</v>
      </c>
      <c r="G287" s="679" t="s">
        <v>4925</v>
      </c>
      <c r="H287" s="683"/>
      <c r="I287" s="679"/>
      <c r="J287" s="679"/>
      <c r="K287" s="679"/>
      <c r="L287" s="681"/>
      <c r="M287" s="682"/>
      <c r="N287" s="682"/>
      <c r="O287" s="682"/>
      <c r="P287" s="682"/>
      <c r="Q287" s="682"/>
      <c r="R287" s="682"/>
      <c r="S287" s="681"/>
      <c r="T287" s="683"/>
      <c r="U287" s="683"/>
      <c r="V287" s="683"/>
      <c r="W287" s="683"/>
      <c r="X287" s="683"/>
      <c r="Y287" s="684"/>
      <c r="Z287" s="683"/>
      <c r="AA287" s="683"/>
      <c r="AB287" s="683"/>
      <c r="AC287" s="683"/>
      <c r="AD287" s="685"/>
      <c r="AE287" s="686"/>
      <c r="AF287" s="686"/>
      <c r="AG287" s="686"/>
      <c r="AH287" s="686"/>
      <c r="AI287" s="684"/>
      <c r="AJ287" s="683"/>
      <c r="AK287" s="683"/>
      <c r="AL287" s="683"/>
      <c r="AM287" s="683"/>
      <c r="AN287" s="687"/>
      <c r="AO287" s="688"/>
      <c r="AP287" s="689"/>
      <c r="AQ287" s="689"/>
      <c r="AR287" s="689"/>
      <c r="AS287" s="689"/>
      <c r="AT287" s="689"/>
      <c r="AU287" s="684"/>
      <c r="AV287" s="683"/>
      <c r="AW287" s="683"/>
      <c r="AX287" s="683"/>
      <c r="AY287" s="683"/>
      <c r="AZ287" s="687"/>
      <c r="BA287" s="684"/>
      <c r="BB287" s="683"/>
      <c r="BC287" s="683"/>
      <c r="BD287" s="683"/>
      <c r="BE287" s="683"/>
      <c r="BF287" s="687"/>
      <c r="BG287" s="684"/>
      <c r="BH287" s="683"/>
      <c r="BI287" s="683"/>
      <c r="BJ287" s="683"/>
      <c r="BK287" s="683"/>
      <c r="BL287" s="683"/>
      <c r="BM287" s="684"/>
      <c r="BN287" s="683"/>
      <c r="BO287" s="683"/>
      <c r="BP287" s="683"/>
      <c r="BQ287" s="683"/>
      <c r="BR287" s="683"/>
      <c r="BS287" s="684"/>
      <c r="BT287" s="683"/>
      <c r="BU287" s="683"/>
      <c r="BV287" s="683"/>
      <c r="BW287" s="683"/>
      <c r="BX287" s="687"/>
      <c r="BY287" s="684"/>
      <c r="BZ287" s="683"/>
      <c r="CA287" s="683"/>
      <c r="CB287" s="683"/>
      <c r="CC287" s="683"/>
      <c r="CD287" s="683"/>
      <c r="CE287" s="684"/>
      <c r="CF287" s="683"/>
      <c r="CG287" s="683"/>
      <c r="CH287" s="683"/>
      <c r="CI287" s="683"/>
      <c r="CJ287" s="683"/>
      <c r="CK287" s="683"/>
      <c r="CL287" s="687"/>
      <c r="CM287" s="691"/>
      <c r="CN287" s="692"/>
      <c r="CO287" s="686"/>
      <c r="CP287" s="683"/>
      <c r="CQ287" s="683"/>
      <c r="CR287" s="683"/>
      <c r="CS287" s="683"/>
      <c r="CT287" s="687"/>
      <c r="CU287" s="684"/>
      <c r="CV287" s="683"/>
      <c r="CW287" s="683"/>
      <c r="CX287" s="683"/>
      <c r="CY287" s="683"/>
      <c r="CZ287" s="683"/>
      <c r="DA287" s="687"/>
      <c r="DB287" s="691"/>
      <c r="DC287" s="686"/>
      <c r="DD287" s="692"/>
      <c r="DE287" s="686"/>
      <c r="DF287" s="692"/>
      <c r="DG287" s="692"/>
      <c r="DH287" s="692"/>
      <c r="DI287" s="684"/>
      <c r="DJ287" s="683"/>
      <c r="DK287" s="683"/>
      <c r="DL287" s="683"/>
      <c r="DM287" s="683"/>
      <c r="DN287" s="683"/>
      <c r="DO287" s="683"/>
      <c r="DP287" s="683"/>
      <c r="DQ287" s="687"/>
      <c r="DR287" s="582"/>
    </row>
    <row r="288">
      <c r="A288" s="693" t="s">
        <v>282</v>
      </c>
      <c r="B288" s="694">
        <v>1.0</v>
      </c>
      <c r="C288" s="695" t="str">
        <f t="array" ref="C288">index(Images!$A$1:$K$1, 1, 9)</f>
        <v/>
      </c>
      <c r="D288" s="694" t="s">
        <v>4919</v>
      </c>
      <c r="E288" s="694">
        <v>2.0</v>
      </c>
      <c r="F288" s="694">
        <v>3.0</v>
      </c>
      <c r="G288" s="694" t="s">
        <v>4918</v>
      </c>
      <c r="H288" s="694"/>
      <c r="I288" s="694" t="s">
        <v>114</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265</v>
      </c>
      <c r="B289" s="694">
        <v>1.0</v>
      </c>
      <c r="C289" s="695" t="str">
        <f t="array" ref="C289">index(Images!$A$1:$K$1, 1, 9)</f>
        <v/>
      </c>
      <c r="D289" s="694" t="s">
        <v>4919</v>
      </c>
      <c r="E289" s="694">
        <v>2.0</v>
      </c>
      <c r="F289" s="694">
        <v>3.0</v>
      </c>
      <c r="G289" s="694" t="s">
        <v>4918</v>
      </c>
      <c r="H289" s="694"/>
      <c r="I289" s="694" t="s">
        <v>114</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313</v>
      </c>
      <c r="B290" s="694">
        <v>1.0</v>
      </c>
      <c r="C290" s="695" t="str">
        <f t="array" ref="C290">index(Images!$A$1:$K$1, 1, 9)</f>
        <v/>
      </c>
      <c r="D290" s="694" t="s">
        <v>4919</v>
      </c>
      <c r="E290" s="694">
        <v>2.0</v>
      </c>
      <c r="F290" s="694">
        <v>3.0</v>
      </c>
      <c r="G290" s="694" t="s">
        <v>4918</v>
      </c>
      <c r="H290" s="698" t="s">
        <v>184</v>
      </c>
      <c r="I290" s="694" t="s">
        <v>114</v>
      </c>
      <c r="J290" s="694"/>
      <c r="K290" s="694"/>
      <c r="L290" s="696"/>
      <c r="M290" s="697"/>
      <c r="N290" s="697"/>
      <c r="O290" s="697">
        <v>9.0</v>
      </c>
      <c r="P290" s="697"/>
      <c r="Q290" s="697">
        <v>4.0</v>
      </c>
      <c r="R290" s="697"/>
      <c r="S290" s="696"/>
      <c r="T290" s="698"/>
      <c r="U290" s="698"/>
      <c r="V290" s="698"/>
      <c r="W290" s="698">
        <v>3.0</v>
      </c>
      <c r="X290" s="698"/>
      <c r="Y290" s="699"/>
      <c r="Z290" s="698"/>
      <c r="AA290" s="698"/>
      <c r="AB290" s="698">
        <v>5.0</v>
      </c>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1192</v>
      </c>
      <c r="B291" s="694">
        <v>1.0</v>
      </c>
      <c r="C291" s="695" t="str">
        <f t="array" ref="C291">index(Images!$A$1:$K$1, 1, 9)</f>
        <v/>
      </c>
      <c r="D291" s="694" t="s">
        <v>4919</v>
      </c>
      <c r="E291" s="694">
        <v>1.0</v>
      </c>
      <c r="F291" s="694">
        <v>3.0</v>
      </c>
      <c r="G291" s="694" t="s">
        <v>4918</v>
      </c>
      <c r="H291" s="698" t="s">
        <v>184</v>
      </c>
      <c r="I291" s="694"/>
      <c r="J291" s="694"/>
      <c r="K291" s="694"/>
      <c r="L291" s="696"/>
      <c r="M291" s="697"/>
      <c r="N291" s="697"/>
      <c r="O291" s="697">
        <v>9.0</v>
      </c>
      <c r="P291" s="697"/>
      <c r="Q291" s="697">
        <v>4.0</v>
      </c>
      <c r="R291" s="697"/>
      <c r="S291" s="696"/>
      <c r="T291" s="698">
        <v>3.0</v>
      </c>
      <c r="U291" s="698"/>
      <c r="V291" s="698"/>
      <c r="W291" s="698"/>
      <c r="X291" s="698"/>
      <c r="Y291" s="699">
        <v>5.0</v>
      </c>
      <c r="Z291" s="698"/>
      <c r="AA291" s="698"/>
      <c r="AB291" s="698"/>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3435</v>
      </c>
      <c r="B292" s="694">
        <v>1.0</v>
      </c>
      <c r="C292" s="695" t="str">
        <f t="array" ref="C292">index(Images!$A$1:$K$1, 1, 9)</f>
        <v/>
      </c>
      <c r="D292" s="694" t="s">
        <v>4919</v>
      </c>
      <c r="E292" s="694">
        <v>2.0</v>
      </c>
      <c r="F292" s="694">
        <v>3.0</v>
      </c>
      <c r="G292" s="694" t="s">
        <v>4920</v>
      </c>
      <c r="H292" s="698" t="s">
        <v>184</v>
      </c>
      <c r="I292" s="694"/>
      <c r="J292" s="694"/>
      <c r="K292" s="694"/>
      <c r="L292" s="696"/>
      <c r="M292" s="697"/>
      <c r="N292" s="697"/>
      <c r="O292" s="697">
        <v>9.0</v>
      </c>
      <c r="P292" s="697"/>
      <c r="Q292" s="697">
        <v>4.0</v>
      </c>
      <c r="R292" s="697"/>
      <c r="S292" s="696"/>
      <c r="T292" s="698"/>
      <c r="U292" s="698"/>
      <c r="V292" s="698"/>
      <c r="W292" s="698">
        <v>3.0</v>
      </c>
      <c r="X292" s="698"/>
      <c r="Y292" s="699"/>
      <c r="Z292" s="698"/>
      <c r="AA292" s="698"/>
      <c r="AB292" s="698">
        <v>5.0</v>
      </c>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2160</v>
      </c>
      <c r="B293" s="694">
        <v>1.0</v>
      </c>
      <c r="C293" s="695" t="str">
        <f t="array" ref="C293">index(Images!$A$1:$K$1, 1, 9)</f>
        <v/>
      </c>
      <c r="D293" s="694" t="s">
        <v>4919</v>
      </c>
      <c r="E293" s="694">
        <v>2.0</v>
      </c>
      <c r="F293" s="694">
        <v>3.0</v>
      </c>
      <c r="G293" s="694" t="s">
        <v>4918</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255</v>
      </c>
      <c r="B294" s="694">
        <v>1.0</v>
      </c>
      <c r="C294" s="695" t="str">
        <f t="array" ref="C294">index(Images!$A$1:$K$1, 1, 9)</f>
        <v/>
      </c>
      <c r="D294" s="694" t="s">
        <v>4919</v>
      </c>
      <c r="E294" s="694">
        <v>2.0</v>
      </c>
      <c r="F294" s="694">
        <v>3.0</v>
      </c>
      <c r="G294" s="694" t="s">
        <v>4918</v>
      </c>
      <c r="H294" s="698"/>
      <c r="I294" s="694"/>
      <c r="J294" s="694"/>
      <c r="K294" s="694"/>
      <c r="L294" s="696"/>
      <c r="M294" s="697"/>
      <c r="N294" s="697"/>
      <c r="O294" s="697"/>
      <c r="P294" s="697"/>
      <c r="Q294" s="697"/>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1704</v>
      </c>
      <c r="B295" s="694">
        <v>1.0</v>
      </c>
      <c r="C295" s="695" t="str">
        <f t="array" ref="C295">index(Images!$A$1:$K$1, 1, 9)</f>
        <v/>
      </c>
      <c r="D295" s="694" t="s">
        <v>4919</v>
      </c>
      <c r="E295" s="694">
        <v>2.0</v>
      </c>
      <c r="F295" s="694">
        <v>3.0</v>
      </c>
      <c r="G295" s="694" t="s">
        <v>4920</v>
      </c>
      <c r="H295" s="698"/>
      <c r="I295" s="694"/>
      <c r="J295" s="694"/>
      <c r="K295" s="694"/>
      <c r="L295" s="696"/>
      <c r="M295" s="697"/>
      <c r="N295" s="697"/>
      <c r="O295" s="697">
        <v>9.0</v>
      </c>
      <c r="P295" s="697"/>
      <c r="Q295" s="697">
        <v>4.0</v>
      </c>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887</v>
      </c>
      <c r="B296" s="694">
        <v>1.0</v>
      </c>
      <c r="C296" s="695" t="str">
        <f t="array" ref="C296">index(Images!$A$1:$K$1, 1, 9)</f>
        <v/>
      </c>
      <c r="D296" s="694" t="s">
        <v>4919</v>
      </c>
      <c r="E296" s="694">
        <v>2.0</v>
      </c>
      <c r="F296" s="694">
        <v>3.0</v>
      </c>
      <c r="G296" s="694" t="s">
        <v>4918</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c r="A297" s="693" t="s">
        <v>3473</v>
      </c>
      <c r="B297" s="694">
        <v>1.0</v>
      </c>
      <c r="C297" s="695" t="str">
        <f t="array" ref="C297">index(Images!$A$1:$K$1, 1, 9)</f>
        <v/>
      </c>
      <c r="D297" s="694" t="s">
        <v>4919</v>
      </c>
      <c r="E297" s="694">
        <v>2.0</v>
      </c>
      <c r="F297" s="694">
        <v>3.0</v>
      </c>
      <c r="G297" s="694" t="s">
        <v>4918</v>
      </c>
      <c r="H297" s="698"/>
      <c r="I297" s="694"/>
      <c r="J297" s="694"/>
      <c r="K297" s="694"/>
      <c r="L297" s="696"/>
      <c r="M297" s="697"/>
      <c r="N297" s="697"/>
      <c r="O297" s="697"/>
      <c r="P297" s="697"/>
      <c r="Q297" s="697"/>
      <c r="R297" s="697"/>
      <c r="S297" s="696"/>
      <c r="T297" s="698"/>
      <c r="U297" s="698"/>
      <c r="V297" s="698"/>
      <c r="W297" s="698"/>
      <c r="X297" s="698"/>
      <c r="Y297" s="699"/>
      <c r="Z297" s="698"/>
      <c r="AA297" s="698"/>
      <c r="AB297" s="698"/>
      <c r="AC297" s="698"/>
      <c r="AD297" s="700"/>
      <c r="AE297" s="701"/>
      <c r="AF297" s="701"/>
      <c r="AG297" s="701"/>
      <c r="AH297" s="701"/>
      <c r="AI297" s="699"/>
      <c r="AJ297" s="698"/>
      <c r="AK297" s="698"/>
      <c r="AL297" s="698"/>
      <c r="AM297" s="698"/>
      <c r="AN297" s="702"/>
      <c r="AO297" s="703"/>
      <c r="AP297" s="704"/>
      <c r="AQ297" s="704"/>
      <c r="AR297" s="704"/>
      <c r="AS297" s="704"/>
      <c r="AT297" s="704"/>
      <c r="AU297" s="699"/>
      <c r="AV297" s="698"/>
      <c r="AW297" s="698"/>
      <c r="AX297" s="698"/>
      <c r="AY297" s="698"/>
      <c r="AZ297" s="702"/>
      <c r="BA297" s="699"/>
      <c r="BB297" s="698"/>
      <c r="BC297" s="698"/>
      <c r="BD297" s="698"/>
      <c r="BE297" s="698"/>
      <c r="BF297" s="702"/>
      <c r="BG297" s="699"/>
      <c r="BH297" s="698"/>
      <c r="BI297" s="698"/>
      <c r="BJ297" s="698"/>
      <c r="BK297" s="698"/>
      <c r="BL297" s="698"/>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ht="15.75" customHeight="1">
      <c r="A298" s="693" t="s">
        <v>2327</v>
      </c>
      <c r="B298" s="694">
        <v>2.0</v>
      </c>
      <c r="C298" s="695" t="str">
        <f t="array" ref="C298">index(Images!$A$1:$K$1, 1, 9)</f>
        <v/>
      </c>
      <c r="D298" s="694" t="s">
        <v>4919</v>
      </c>
      <c r="E298" s="694">
        <v>1.0</v>
      </c>
      <c r="F298" s="694">
        <v>3.0</v>
      </c>
      <c r="G298" s="694" t="s">
        <v>4918</v>
      </c>
      <c r="H298" s="694"/>
      <c r="I298" s="694" t="s">
        <v>114</v>
      </c>
      <c r="J298" s="694" t="s">
        <v>115</v>
      </c>
      <c r="K298" s="694"/>
      <c r="L298" s="696"/>
      <c r="M298" s="697">
        <f>48</f>
        <v>48</v>
      </c>
      <c r="N298" s="697"/>
      <c r="O298" s="697">
        <f>12</f>
        <v>12</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c r="AN298" s="702">
        <v>6.0</v>
      </c>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578</v>
      </c>
      <c r="B299" s="694">
        <v>2.0</v>
      </c>
      <c r="C299" s="695" t="str">
        <f t="array" ref="C299">index(Images!$A$1:$K$1, 1, 9)</f>
        <v/>
      </c>
      <c r="D299" s="694" t="s">
        <v>4919</v>
      </c>
      <c r="E299" s="694">
        <v>2.0</v>
      </c>
      <c r="F299" s="694">
        <v>3.0</v>
      </c>
      <c r="G299" s="694" t="s">
        <v>4918</v>
      </c>
      <c r="H299" s="694"/>
      <c r="I299" s="694" t="s">
        <v>114</v>
      </c>
      <c r="J299" s="694" t="s">
        <v>116</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1229</v>
      </c>
      <c r="B300" s="694">
        <v>2.0</v>
      </c>
      <c r="C300" s="695" t="str">
        <f t="array" ref="C300">index(Images!$A$1:$K$1, 1, 9)</f>
        <v/>
      </c>
      <c r="D300" s="694" t="s">
        <v>4919</v>
      </c>
      <c r="E300" s="694">
        <v>2.0</v>
      </c>
      <c r="F300" s="694">
        <v>3.0</v>
      </c>
      <c r="G300" s="694" t="s">
        <v>4918</v>
      </c>
      <c r="H300" s="694"/>
      <c r="I300" s="694" t="s">
        <v>114</v>
      </c>
      <c r="J300" s="694" t="s">
        <v>116</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2856</v>
      </c>
      <c r="B301" s="694">
        <v>2.0</v>
      </c>
      <c r="C301" s="695" t="str">
        <f t="array" ref="C301">index(Images!$A$1:$K$1, 1, 9)</f>
        <v/>
      </c>
      <c r="D301" s="694" t="s">
        <v>4919</v>
      </c>
      <c r="E301" s="694">
        <v>2.0</v>
      </c>
      <c r="F301" s="694">
        <v>3.0</v>
      </c>
      <c r="G301" s="694" t="s">
        <v>4918</v>
      </c>
      <c r="H301" s="694"/>
      <c r="I301" s="694" t="s">
        <v>114</v>
      </c>
      <c r="J301" s="694" t="s">
        <v>116</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c r="A302" s="693" t="s">
        <v>285</v>
      </c>
      <c r="B302" s="694">
        <v>2.0</v>
      </c>
      <c r="C302" s="695" t="str">
        <f t="array" ref="C302">index(Images!$A$1:$K$1, 1, 9)</f>
        <v/>
      </c>
      <c r="D302" s="694" t="s">
        <v>4919</v>
      </c>
      <c r="E302" s="694">
        <v>2.0</v>
      </c>
      <c r="F302" s="694">
        <v>3.0</v>
      </c>
      <c r="G302" s="694" t="s">
        <v>4918</v>
      </c>
      <c r="H302" s="694"/>
      <c r="I302" s="694" t="s">
        <v>114</v>
      </c>
      <c r="J302" s="694" t="s">
        <v>116</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1"/>
      <c r="AF302" s="701"/>
      <c r="AG302" s="706">
        <v>3.0</v>
      </c>
      <c r="AH302" s="706">
        <v>3.0</v>
      </c>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3257</v>
      </c>
      <c r="B303" s="694">
        <v>2.0</v>
      </c>
      <c r="C303" s="695" t="str">
        <f t="array" ref="C303">index(Images!$A$1:$K$1, 1, 9)</f>
        <v/>
      </c>
      <c r="D303" s="694" t="s">
        <v>4919</v>
      </c>
      <c r="E303" s="694">
        <v>2.0</v>
      </c>
      <c r="F303" s="694">
        <v>3.0</v>
      </c>
      <c r="G303" s="694" t="s">
        <v>4920</v>
      </c>
      <c r="H303" s="694"/>
      <c r="I303" s="694" t="s">
        <v>114</v>
      </c>
      <c r="J303" s="694" t="s">
        <v>116</v>
      </c>
      <c r="K303" s="694"/>
      <c r="L303" s="696"/>
      <c r="M303" s="697">
        <v>48.0</v>
      </c>
      <c r="N303" s="697"/>
      <c r="O303" s="697">
        <v>12.0</v>
      </c>
      <c r="P303" s="697"/>
      <c r="Q303" s="697"/>
      <c r="R303" s="697"/>
      <c r="S303" s="696"/>
      <c r="T303" s="698"/>
      <c r="U303" s="698"/>
      <c r="V303" s="698"/>
      <c r="W303" s="698"/>
      <c r="X303" s="698"/>
      <c r="Y303" s="699"/>
      <c r="Z303" s="698"/>
      <c r="AA303" s="698"/>
      <c r="AB303" s="698"/>
      <c r="AC303" s="698"/>
      <c r="AD303" s="700"/>
      <c r="AE303" s="706">
        <v>3.0</v>
      </c>
      <c r="AF303" s="701"/>
      <c r="AG303" s="706">
        <v>3.0</v>
      </c>
      <c r="AH303" s="701"/>
      <c r="AI303" s="699"/>
      <c r="AJ303" s="698"/>
      <c r="AK303" s="698"/>
      <c r="AL303" s="698"/>
      <c r="AM303" s="698">
        <v>6.0</v>
      </c>
      <c r="AN303" s="702"/>
      <c r="AO303" s="703"/>
      <c r="AP303" s="704"/>
      <c r="AQ303" s="704"/>
      <c r="AR303" s="704"/>
      <c r="AS303" s="698">
        <v>6.0</v>
      </c>
      <c r="AT303" s="698">
        <v>6.0</v>
      </c>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1000</v>
      </c>
      <c r="B304" s="694">
        <v>2.0</v>
      </c>
      <c r="C304" s="695" t="str">
        <f t="array" ref="C304">index(Images!$A$1:$K$1, 1, 9)</f>
        <v/>
      </c>
      <c r="D304" s="694" t="s">
        <v>4919</v>
      </c>
      <c r="E304" s="694">
        <v>2.0</v>
      </c>
      <c r="F304" s="694">
        <v>3.0</v>
      </c>
      <c r="G304" s="694" t="s">
        <v>4920</v>
      </c>
      <c r="H304" s="694"/>
      <c r="I304" s="694" t="s">
        <v>116</v>
      </c>
      <c r="J304" s="694" t="s">
        <v>112</v>
      </c>
      <c r="K304" s="694"/>
      <c r="L304" s="696"/>
      <c r="M304" s="697">
        <v>48.0</v>
      </c>
      <c r="N304" s="697"/>
      <c r="O304" s="697"/>
      <c r="P304" s="697"/>
      <c r="Q304" s="697">
        <v>8.0</v>
      </c>
      <c r="R304" s="697"/>
      <c r="S304" s="696"/>
      <c r="T304" s="698"/>
      <c r="U304" s="698"/>
      <c r="V304" s="698"/>
      <c r="W304" s="698"/>
      <c r="X304" s="698"/>
      <c r="Y304" s="699"/>
      <c r="Z304" s="698"/>
      <c r="AA304" s="698"/>
      <c r="AB304" s="698"/>
      <c r="AC304" s="698"/>
      <c r="AD304" s="707">
        <v>3.0</v>
      </c>
      <c r="AE304" s="701"/>
      <c r="AF304" s="701"/>
      <c r="AG304" s="706">
        <v>3.0</v>
      </c>
      <c r="AH304" s="701"/>
      <c r="AI304" s="699"/>
      <c r="AJ304" s="698"/>
      <c r="AK304" s="698"/>
      <c r="AL304" s="698"/>
      <c r="AM304" s="698">
        <v>6.0</v>
      </c>
      <c r="AN304" s="702"/>
      <c r="AO304" s="703"/>
      <c r="AP304" s="704"/>
      <c r="AQ304" s="704"/>
      <c r="AR304" s="698">
        <v>6.0</v>
      </c>
      <c r="AS304" s="698">
        <v>6.0</v>
      </c>
      <c r="AT304" s="704"/>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ht="15.75" customHeight="1">
      <c r="A305" s="693" t="s">
        <v>2380</v>
      </c>
      <c r="B305" s="694">
        <v>2.0</v>
      </c>
      <c r="C305" s="695" t="str">
        <f t="array" ref="C305">index(Images!$A$1:$K$1, 1, 9)</f>
        <v/>
      </c>
      <c r="D305" s="694" t="s">
        <v>4919</v>
      </c>
      <c r="E305" s="694">
        <v>2.0</v>
      </c>
      <c r="F305" s="694">
        <v>3.0</v>
      </c>
      <c r="G305" s="694" t="s">
        <v>4920</v>
      </c>
      <c r="H305" s="694"/>
      <c r="I305" s="694" t="s">
        <v>114</v>
      </c>
      <c r="J305" s="694" t="s">
        <v>116</v>
      </c>
      <c r="K305" s="694"/>
      <c r="L305" s="696"/>
      <c r="M305" s="697">
        <v>48.0</v>
      </c>
      <c r="N305" s="697"/>
      <c r="O305" s="697">
        <v>12.0</v>
      </c>
      <c r="P305" s="697"/>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c r="AW305" s="698"/>
      <c r="AX305" s="698"/>
      <c r="AY305" s="698">
        <v>8.0</v>
      </c>
      <c r="AZ305" s="702">
        <v>8.0</v>
      </c>
      <c r="BA305" s="699"/>
      <c r="BB305" s="698"/>
      <c r="BC305" s="698"/>
      <c r="BD305" s="698"/>
      <c r="BE305" s="698">
        <v>8.0</v>
      </c>
      <c r="BF305" s="702">
        <v>8.0</v>
      </c>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725</v>
      </c>
      <c r="B306" s="694">
        <v>2.0</v>
      </c>
      <c r="C306" s="695" t="str">
        <f t="array" ref="C306">index(Images!$A$1:$K$1, 1, 9)</f>
        <v/>
      </c>
      <c r="D306" s="694" t="s">
        <v>4919</v>
      </c>
      <c r="E306" s="694">
        <v>2.0</v>
      </c>
      <c r="F306" s="694">
        <v>3.0</v>
      </c>
      <c r="G306" s="694" t="s">
        <v>4918</v>
      </c>
      <c r="H306" s="694"/>
      <c r="I306" s="694" t="s">
        <v>112</v>
      </c>
      <c r="J306" s="694" t="s">
        <v>116</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1"/>
      <c r="AF306" s="701"/>
      <c r="AG306" s="706">
        <v>3.0</v>
      </c>
      <c r="AH306" s="706">
        <v>3.0</v>
      </c>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663</v>
      </c>
      <c r="B307" s="694">
        <v>2.0</v>
      </c>
      <c r="C307" s="695" t="str">
        <f t="array" ref="C307">index(Images!$A$1:$K$1, 1, 9)</f>
        <v/>
      </c>
      <c r="D307" s="694" t="s">
        <v>4919</v>
      </c>
      <c r="E307" s="694">
        <v>2.0</v>
      </c>
      <c r="F307" s="694">
        <v>3.0</v>
      </c>
      <c r="G307" s="694" t="s">
        <v>4918</v>
      </c>
      <c r="H307" s="694"/>
      <c r="I307" s="694" t="s">
        <v>112</v>
      </c>
      <c r="J307" s="694" t="s">
        <v>116</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6">
        <v>3.0</v>
      </c>
      <c r="AF307" s="701"/>
      <c r="AG307" s="706">
        <v>3.0</v>
      </c>
      <c r="AH307" s="706"/>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1733</v>
      </c>
      <c r="B308" s="694">
        <v>2.0</v>
      </c>
      <c r="C308" s="695" t="str">
        <f t="array" ref="C308">index(Images!$A$1:$K$1, 1, 9)</f>
        <v/>
      </c>
      <c r="D308" s="694" t="s">
        <v>4919</v>
      </c>
      <c r="E308" s="694">
        <v>2.0</v>
      </c>
      <c r="F308" s="694">
        <v>3.0</v>
      </c>
      <c r="G308" s="694" t="s">
        <v>4918</v>
      </c>
      <c r="H308" s="694"/>
      <c r="I308" s="694" t="s">
        <v>112</v>
      </c>
      <c r="J308" s="694" t="s">
        <v>116</v>
      </c>
      <c r="K308" s="694"/>
      <c r="L308" s="696"/>
      <c r="M308" s="697">
        <v>80.0</v>
      </c>
      <c r="N308" s="697"/>
      <c r="O308" s="697"/>
      <c r="P308" s="697">
        <v>5.0</v>
      </c>
      <c r="Q308" s="697"/>
      <c r="R308" s="697"/>
      <c r="S308" s="696"/>
      <c r="T308" s="698"/>
      <c r="U308" s="698"/>
      <c r="V308" s="698"/>
      <c r="W308" s="698"/>
      <c r="X308" s="698"/>
      <c r="Y308" s="699"/>
      <c r="Z308" s="698"/>
      <c r="AA308" s="698"/>
      <c r="AB308" s="698"/>
      <c r="AC308" s="698"/>
      <c r="AD308" s="700"/>
      <c r="AE308" s="701"/>
      <c r="AF308" s="701"/>
      <c r="AG308" s="706">
        <v>3.0</v>
      </c>
      <c r="AH308" s="706">
        <v>3.0</v>
      </c>
      <c r="AI308" s="699"/>
      <c r="AJ308" s="698"/>
      <c r="AK308" s="698"/>
      <c r="AL308" s="698"/>
      <c r="AM308" s="698">
        <v>6.0</v>
      </c>
      <c r="AN308" s="702"/>
      <c r="AO308" s="703"/>
      <c r="AP308" s="704"/>
      <c r="AQ308" s="704"/>
      <c r="AR308" s="704"/>
      <c r="AS308" s="698">
        <v>6.0</v>
      </c>
      <c r="AT308" s="698">
        <v>6.0</v>
      </c>
      <c r="AU308" s="699"/>
      <c r="AV308" s="698">
        <v>8.0</v>
      </c>
      <c r="AW308" s="698"/>
      <c r="AX308" s="698"/>
      <c r="AY308" s="698">
        <v>8.0</v>
      </c>
      <c r="AZ308" s="702"/>
      <c r="BA308" s="699"/>
      <c r="BB308" s="698">
        <v>8.0</v>
      </c>
      <c r="BC308" s="698"/>
      <c r="BD308" s="698"/>
      <c r="BE308" s="698">
        <v>8.0</v>
      </c>
      <c r="BF308" s="702"/>
      <c r="BG308" s="699"/>
      <c r="BH308" s="698"/>
      <c r="BI308" s="698"/>
      <c r="BJ308" s="698"/>
      <c r="BK308" s="698">
        <v>10.0</v>
      </c>
      <c r="BL308" s="698">
        <v>10.0</v>
      </c>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1641</v>
      </c>
      <c r="B309" s="694">
        <v>2.0</v>
      </c>
      <c r="C309" s="695" t="str">
        <f t="array" ref="C309">index(Images!$A$1:$K$1, 1, 9)</f>
        <v/>
      </c>
      <c r="D309" s="694" t="s">
        <v>4919</v>
      </c>
      <c r="E309" s="694">
        <v>2.0</v>
      </c>
      <c r="F309" s="694">
        <v>5.0</v>
      </c>
      <c r="G309" s="694" t="s">
        <v>4925</v>
      </c>
      <c r="H309" s="694"/>
      <c r="I309" s="694" t="s">
        <v>114</v>
      </c>
      <c r="J309" s="694" t="s">
        <v>116</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1989</v>
      </c>
      <c r="B310" s="694">
        <v>2.0</v>
      </c>
      <c r="C310" s="695" t="str">
        <f t="array" ref="C310">index(Images!$A$1:$K$1, 1, 9)</f>
        <v/>
      </c>
      <c r="D310" s="694" t="s">
        <v>4919</v>
      </c>
      <c r="E310" s="694">
        <v>2.0</v>
      </c>
      <c r="F310" s="694">
        <v>5.0</v>
      </c>
      <c r="G310" s="694" t="s">
        <v>4918</v>
      </c>
      <c r="H310" s="694"/>
      <c r="I310" s="694" t="s">
        <v>114</v>
      </c>
      <c r="J310" s="694" t="s">
        <v>116</v>
      </c>
      <c r="K310" s="694"/>
      <c r="L310" s="696"/>
      <c r="M310" s="697"/>
      <c r="N310" s="697"/>
      <c r="O310" s="697">
        <v>12.0</v>
      </c>
      <c r="P310" s="697"/>
      <c r="Q310" s="697">
        <v>5.0</v>
      </c>
      <c r="R310" s="697"/>
      <c r="S310" s="696"/>
      <c r="T310" s="698"/>
      <c r="U310" s="698"/>
      <c r="V310" s="698"/>
      <c r="W310" s="698"/>
      <c r="X310" s="698"/>
      <c r="Y310" s="699"/>
      <c r="Z310" s="698"/>
      <c r="AA310" s="698"/>
      <c r="AB310" s="698"/>
      <c r="AC310" s="698"/>
      <c r="AD310" s="700"/>
      <c r="AE310" s="701"/>
      <c r="AF310" s="706">
        <v>3.0</v>
      </c>
      <c r="AG310" s="701"/>
      <c r="AH310" s="706">
        <v>3.0</v>
      </c>
      <c r="AI310" s="699"/>
      <c r="AJ310" s="698"/>
      <c r="AK310" s="698"/>
      <c r="AL310" s="698">
        <v>6.0</v>
      </c>
      <c r="AM310" s="698"/>
      <c r="AN310" s="702"/>
      <c r="AO310" s="703"/>
      <c r="AP310" s="704"/>
      <c r="AQ310" s="698">
        <v>6.0</v>
      </c>
      <c r="AR310" s="704"/>
      <c r="AS310" s="698">
        <v>6.0</v>
      </c>
      <c r="AT310" s="704"/>
      <c r="AU310" s="699"/>
      <c r="AV310" s="698"/>
      <c r="AW310" s="698">
        <v>8.0</v>
      </c>
      <c r="AX310" s="698"/>
      <c r="AY310" s="698">
        <v>8.0</v>
      </c>
      <c r="AZ310" s="702"/>
      <c r="BA310" s="699"/>
      <c r="BB310" s="698"/>
      <c r="BC310" s="698">
        <v>8.0</v>
      </c>
      <c r="BD310" s="698"/>
      <c r="BE310" s="698">
        <v>8.0</v>
      </c>
      <c r="BF310" s="702"/>
      <c r="BG310" s="699">
        <v>10.0</v>
      </c>
      <c r="BH310" s="698"/>
      <c r="BI310" s="698">
        <v>10.0</v>
      </c>
      <c r="BJ310" s="698"/>
      <c r="BK310" s="698"/>
      <c r="BL310" s="698"/>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315</v>
      </c>
      <c r="B311" s="694">
        <v>2.0</v>
      </c>
      <c r="C311" s="695" t="str">
        <f t="array" ref="C311">index(Images!$A$1:$K$1, 1, 9)</f>
        <v/>
      </c>
      <c r="D311" s="694" t="s">
        <v>4919</v>
      </c>
      <c r="E311" s="694">
        <v>2.0</v>
      </c>
      <c r="F311" s="694">
        <v>3.0</v>
      </c>
      <c r="G311" s="694" t="s">
        <v>4918</v>
      </c>
      <c r="H311" s="698" t="s">
        <v>184</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1198</v>
      </c>
      <c r="B312" s="694">
        <v>2.0</v>
      </c>
      <c r="C312" s="695" t="str">
        <f t="array" ref="C312">index(Images!$A$1:$K$1, 1, 9)</f>
        <v/>
      </c>
      <c r="D312" s="694" t="s">
        <v>4919</v>
      </c>
      <c r="E312" s="694">
        <v>1.0</v>
      </c>
      <c r="F312" s="694">
        <v>3.0</v>
      </c>
      <c r="G312" s="694" t="s">
        <v>4918</v>
      </c>
      <c r="H312" s="698" t="s">
        <v>184</v>
      </c>
      <c r="I312" s="694"/>
      <c r="J312" s="694"/>
      <c r="K312" s="694"/>
      <c r="L312" s="696"/>
      <c r="M312" s="697">
        <v>80.0</v>
      </c>
      <c r="N312" s="697">
        <v>7.0</v>
      </c>
      <c r="O312" s="697">
        <v>7.0</v>
      </c>
      <c r="P312" s="697"/>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c r="AW312" s="698"/>
      <c r="AX312" s="698"/>
      <c r="AY312" s="698">
        <v>8.0</v>
      </c>
      <c r="AZ312" s="702">
        <v>8.0</v>
      </c>
      <c r="BA312" s="699"/>
      <c r="BB312" s="698"/>
      <c r="BC312" s="698"/>
      <c r="BD312" s="698"/>
      <c r="BE312" s="698">
        <v>8.0</v>
      </c>
      <c r="BF312" s="702">
        <v>8.0</v>
      </c>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2668</v>
      </c>
      <c r="B313" s="694">
        <v>2.0</v>
      </c>
      <c r="C313" s="695" t="str">
        <f t="array" ref="C313">index(Images!$A$1:$K$1, 1, 9)</f>
        <v/>
      </c>
      <c r="D313" s="694" t="s">
        <v>4919</v>
      </c>
      <c r="E313" s="694">
        <v>2.0</v>
      </c>
      <c r="F313" s="694">
        <v>3.0</v>
      </c>
      <c r="G313" s="694" t="s">
        <v>4920</v>
      </c>
      <c r="H313" s="698" t="s">
        <v>184</v>
      </c>
      <c r="I313" s="694"/>
      <c r="J313" s="694"/>
      <c r="K313" s="694"/>
      <c r="L313" s="696"/>
      <c r="M313" s="697">
        <v>80.0</v>
      </c>
      <c r="N313" s="697"/>
      <c r="O313" s="697"/>
      <c r="P313" s="697">
        <v>5.0</v>
      </c>
      <c r="Q313" s="697"/>
      <c r="R313" s="697"/>
      <c r="S313" s="696"/>
      <c r="T313" s="698"/>
      <c r="U313" s="698"/>
      <c r="V313" s="698"/>
      <c r="W313" s="698"/>
      <c r="X313" s="698"/>
      <c r="Y313" s="699"/>
      <c r="Z313" s="698"/>
      <c r="AA313" s="698"/>
      <c r="AB313" s="698"/>
      <c r="AC313" s="698"/>
      <c r="AD313" s="700"/>
      <c r="AE313" s="701"/>
      <c r="AF313" s="706"/>
      <c r="AG313" s="706">
        <v>3.0</v>
      </c>
      <c r="AH313" s="706">
        <v>3.0</v>
      </c>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3051</v>
      </c>
      <c r="B314" s="694">
        <v>2.0</v>
      </c>
      <c r="C314" s="695" t="str">
        <f t="array" ref="C314">index(Images!$A$1:$K$1, 1, 9)</f>
        <v/>
      </c>
      <c r="D314" s="694" t="s">
        <v>4919</v>
      </c>
      <c r="E314" s="694">
        <v>2.0</v>
      </c>
      <c r="F314" s="694">
        <v>3.0</v>
      </c>
      <c r="G314" s="694" t="s">
        <v>4918</v>
      </c>
      <c r="H314" s="698" t="s">
        <v>184</v>
      </c>
      <c r="I314" s="694"/>
      <c r="J314" s="694"/>
      <c r="K314" s="694"/>
      <c r="L314" s="696"/>
      <c r="M314" s="697"/>
      <c r="N314" s="697"/>
      <c r="O314" s="697">
        <v>7.0</v>
      </c>
      <c r="P314" s="697"/>
      <c r="Q314" s="697">
        <v>8.0</v>
      </c>
      <c r="R314" s="697"/>
      <c r="S314" s="696"/>
      <c r="T314" s="698"/>
      <c r="U314" s="698"/>
      <c r="V314" s="698"/>
      <c r="W314" s="698"/>
      <c r="X314" s="698"/>
      <c r="Y314" s="699"/>
      <c r="Z314" s="698"/>
      <c r="AA314" s="698"/>
      <c r="AB314" s="698"/>
      <c r="AC314" s="698"/>
      <c r="AD314" s="700"/>
      <c r="AE314" s="706">
        <v>3.0</v>
      </c>
      <c r="AF314" s="706"/>
      <c r="AG314" s="706">
        <v>3.0</v>
      </c>
      <c r="AH314" s="706"/>
      <c r="AI314" s="699"/>
      <c r="AJ314" s="698"/>
      <c r="AK314" s="698"/>
      <c r="AL314" s="698"/>
      <c r="AM314" s="698">
        <v>6.0</v>
      </c>
      <c r="AN314" s="702"/>
      <c r="AO314" s="703"/>
      <c r="AP314" s="704"/>
      <c r="AQ314" s="704"/>
      <c r="AR314" s="704"/>
      <c r="AS314" s="698">
        <v>6.0</v>
      </c>
      <c r="AT314" s="698">
        <v>6.0</v>
      </c>
      <c r="AU314" s="699"/>
      <c r="AV314" s="698">
        <v>8.0</v>
      </c>
      <c r="AW314" s="698"/>
      <c r="AX314" s="698"/>
      <c r="AY314" s="698">
        <v>8.0</v>
      </c>
      <c r="AZ314" s="702"/>
      <c r="BA314" s="699"/>
      <c r="BB314" s="698">
        <v>8.0</v>
      </c>
      <c r="BC314" s="698"/>
      <c r="BD314" s="698"/>
      <c r="BE314" s="698">
        <v>8.0</v>
      </c>
      <c r="BF314" s="702"/>
      <c r="BG314" s="699"/>
      <c r="BH314" s="698"/>
      <c r="BI314" s="698"/>
      <c r="BJ314" s="698"/>
      <c r="BK314" s="698">
        <v>10.0</v>
      </c>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1531</v>
      </c>
      <c r="B315" s="694">
        <v>2.0</v>
      </c>
      <c r="C315" s="695" t="str">
        <f t="array" ref="C315">index(Images!$A$1:$K$1, 1, 9)</f>
        <v/>
      </c>
      <c r="D315" s="694" t="s">
        <v>4919</v>
      </c>
      <c r="E315" s="694">
        <v>2.0</v>
      </c>
      <c r="F315" s="694">
        <v>3.0</v>
      </c>
      <c r="G315" s="694" t="s">
        <v>4920</v>
      </c>
      <c r="H315" s="698" t="s">
        <v>184</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v>3.0</v>
      </c>
      <c r="AE315" s="706"/>
      <c r="AF315" s="706"/>
      <c r="AG315" s="706"/>
      <c r="AH315" s="706">
        <v>3.0</v>
      </c>
      <c r="AI315" s="699">
        <v>6.0</v>
      </c>
      <c r="AJ315" s="698"/>
      <c r="AK315" s="698"/>
      <c r="AL315" s="698"/>
      <c r="AM315" s="698"/>
      <c r="AN315" s="702"/>
      <c r="AO315" s="699">
        <v>6.0</v>
      </c>
      <c r="AP315" s="704"/>
      <c r="AQ315" s="704"/>
      <c r="AR315" s="704"/>
      <c r="AS315" s="698"/>
      <c r="AT315" s="698">
        <v>6.0</v>
      </c>
      <c r="AU315" s="699">
        <v>8.0</v>
      </c>
      <c r="AV315" s="698"/>
      <c r="AW315" s="698"/>
      <c r="AX315" s="698"/>
      <c r="AY315" s="698"/>
      <c r="AZ315" s="702">
        <v>8.0</v>
      </c>
      <c r="BA315" s="699">
        <v>8.0</v>
      </c>
      <c r="BB315" s="698"/>
      <c r="BC315" s="698"/>
      <c r="BD315" s="698"/>
      <c r="BE315" s="698"/>
      <c r="BF315" s="702">
        <v>8.0</v>
      </c>
      <c r="BG315" s="699">
        <v>10.0</v>
      </c>
      <c r="BH315" s="698"/>
      <c r="BI315" s="698"/>
      <c r="BJ315" s="698"/>
      <c r="BK315" s="698"/>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2706</v>
      </c>
      <c r="B316" s="694">
        <v>2.0</v>
      </c>
      <c r="C316" s="695" t="str">
        <f t="array" ref="C316">index(Images!$A$1:$K$1, 1, 9)</f>
        <v/>
      </c>
      <c r="D316" s="694" t="s">
        <v>4919</v>
      </c>
      <c r="E316" s="694">
        <v>2.0</v>
      </c>
      <c r="F316" s="694">
        <v>3.0</v>
      </c>
      <c r="G316" s="694" t="s">
        <v>4918</v>
      </c>
      <c r="H316" s="698" t="s">
        <v>184</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v>6.0</v>
      </c>
      <c r="AN316" s="702"/>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2873</v>
      </c>
      <c r="B317" s="694">
        <v>2.0</v>
      </c>
      <c r="C317" s="695" t="str">
        <f t="array" ref="C317">index(Images!$A$1:$K$1, 1, 9)</f>
        <v/>
      </c>
      <c r="D317" s="694" t="s">
        <v>4919</v>
      </c>
      <c r="E317" s="694">
        <v>2.0</v>
      </c>
      <c r="F317" s="694">
        <v>3.0</v>
      </c>
      <c r="G317" s="694" t="s">
        <v>4918</v>
      </c>
      <c r="H317" s="698" t="s">
        <v>184</v>
      </c>
      <c r="I317" s="694"/>
      <c r="J317" s="694"/>
      <c r="K317" s="694"/>
      <c r="L317" s="696"/>
      <c r="M317" s="697">
        <v>48.0</v>
      </c>
      <c r="N317" s="697"/>
      <c r="O317" s="697">
        <v>12.0</v>
      </c>
      <c r="P317" s="697"/>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c r="AN317" s="702">
        <v>6.0</v>
      </c>
      <c r="AO317" s="699"/>
      <c r="AP317" s="704"/>
      <c r="AQ317" s="704"/>
      <c r="AR317" s="704"/>
      <c r="AS317" s="698">
        <v>6.0</v>
      </c>
      <c r="AT317" s="698">
        <v>6.0</v>
      </c>
      <c r="AU317" s="699"/>
      <c r="AV317" s="698"/>
      <c r="AW317" s="698"/>
      <c r="AX317" s="698"/>
      <c r="AY317" s="698">
        <v>8.0</v>
      </c>
      <c r="AZ317" s="702">
        <v>8.0</v>
      </c>
      <c r="BA317" s="699"/>
      <c r="BB317" s="698"/>
      <c r="BC317" s="698"/>
      <c r="BD317" s="698"/>
      <c r="BE317" s="698">
        <v>8.0</v>
      </c>
      <c r="BF317" s="702">
        <v>8.0</v>
      </c>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3441</v>
      </c>
      <c r="B318" s="694">
        <v>2.0</v>
      </c>
      <c r="C318" s="695" t="str">
        <f t="array" ref="C318">index(Images!$A$1:$K$1, 1, 9)</f>
        <v/>
      </c>
      <c r="D318" s="694" t="s">
        <v>4919</v>
      </c>
      <c r="E318" s="694">
        <v>2.0</v>
      </c>
      <c r="F318" s="694">
        <v>3.0</v>
      </c>
      <c r="G318" s="694" t="s">
        <v>4920</v>
      </c>
      <c r="H318" s="698" t="s">
        <v>184</v>
      </c>
      <c r="I318" s="694"/>
      <c r="J318" s="694"/>
      <c r="K318" s="694"/>
      <c r="L318" s="696"/>
      <c r="M318" s="697">
        <v>80.0</v>
      </c>
      <c r="N318" s="697"/>
      <c r="O318" s="697"/>
      <c r="P318" s="697">
        <v>5.0</v>
      </c>
      <c r="Q318" s="697"/>
      <c r="R318" s="697"/>
      <c r="S318" s="696"/>
      <c r="T318" s="698"/>
      <c r="U318" s="698"/>
      <c r="V318" s="698"/>
      <c r="W318" s="698"/>
      <c r="X318" s="698"/>
      <c r="Y318" s="699"/>
      <c r="Z318" s="698"/>
      <c r="AA318" s="698"/>
      <c r="AB318" s="698"/>
      <c r="AC318" s="698"/>
      <c r="AD318" s="707"/>
      <c r="AE318" s="706"/>
      <c r="AF318" s="706"/>
      <c r="AG318" s="706">
        <v>3.0</v>
      </c>
      <c r="AH318" s="706">
        <v>3.0</v>
      </c>
      <c r="AI318" s="699"/>
      <c r="AJ318" s="698"/>
      <c r="AK318" s="698"/>
      <c r="AL318" s="698"/>
      <c r="AM318" s="698">
        <v>6.0</v>
      </c>
      <c r="AN318" s="702"/>
      <c r="AO318" s="699"/>
      <c r="AP318" s="704"/>
      <c r="AQ318" s="704"/>
      <c r="AR318" s="704"/>
      <c r="AS318" s="698">
        <v>6.0</v>
      </c>
      <c r="AT318" s="698">
        <v>6.0</v>
      </c>
      <c r="AU318" s="699"/>
      <c r="AV318" s="698">
        <v>8.0</v>
      </c>
      <c r="AW318" s="698"/>
      <c r="AX318" s="698"/>
      <c r="AY318" s="698">
        <v>8.0</v>
      </c>
      <c r="AZ318" s="702"/>
      <c r="BA318" s="699"/>
      <c r="BB318" s="698">
        <v>8.0</v>
      </c>
      <c r="BC318" s="698"/>
      <c r="BD318" s="698"/>
      <c r="BE318" s="698">
        <v>8.0</v>
      </c>
      <c r="BF318" s="702"/>
      <c r="BG318" s="699"/>
      <c r="BH318" s="698"/>
      <c r="BI318" s="698"/>
      <c r="BJ318" s="698"/>
      <c r="BK318" s="698">
        <v>10.0</v>
      </c>
      <c r="BL318" s="698">
        <v>10.0</v>
      </c>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3195</v>
      </c>
      <c r="B319" s="694">
        <v>2.0</v>
      </c>
      <c r="C319" s="695" t="str">
        <f t="array" ref="C319">index(Images!$A$1:$K$1, 1, 9)</f>
        <v/>
      </c>
      <c r="D319" s="694" t="s">
        <v>4919</v>
      </c>
      <c r="E319" s="694">
        <v>2.0</v>
      </c>
      <c r="F319" s="694">
        <v>3.0</v>
      </c>
      <c r="G319" s="694" t="s">
        <v>4920</v>
      </c>
      <c r="H319" s="698" t="s">
        <v>184</v>
      </c>
      <c r="I319" s="694"/>
      <c r="J319" s="694"/>
      <c r="K319" s="694"/>
      <c r="L319" s="696"/>
      <c r="M319" s="697">
        <v>48.0</v>
      </c>
      <c r="N319" s="697"/>
      <c r="O319" s="697">
        <v>12.0</v>
      </c>
      <c r="P319" s="697"/>
      <c r="Q319" s="697"/>
      <c r="R319" s="697"/>
      <c r="S319" s="696"/>
      <c r="T319" s="698"/>
      <c r="U319" s="698"/>
      <c r="V319" s="698"/>
      <c r="W319" s="698"/>
      <c r="X319" s="698"/>
      <c r="Y319" s="699"/>
      <c r="Z319" s="698"/>
      <c r="AA319" s="698"/>
      <c r="AB319" s="698"/>
      <c r="AC319" s="698"/>
      <c r="AD319" s="707"/>
      <c r="AE319" s="706"/>
      <c r="AF319" s="706">
        <v>3.0</v>
      </c>
      <c r="AG319" s="706"/>
      <c r="AH319" s="706">
        <v>3.0</v>
      </c>
      <c r="AI319" s="699"/>
      <c r="AJ319" s="698"/>
      <c r="AK319" s="698"/>
      <c r="AL319" s="698">
        <v>6.0</v>
      </c>
      <c r="AM319" s="698"/>
      <c r="AN319" s="702"/>
      <c r="AO319" s="699"/>
      <c r="AP319" s="698">
        <v>6.0</v>
      </c>
      <c r="AQ319" s="698">
        <v>6.0</v>
      </c>
      <c r="AR319" s="704"/>
      <c r="AS319" s="698"/>
      <c r="AT319" s="698"/>
      <c r="AU319" s="699"/>
      <c r="AV319" s="698"/>
      <c r="AW319" s="698"/>
      <c r="AX319" s="698">
        <v>8.0</v>
      </c>
      <c r="AY319" s="698">
        <v>8.0</v>
      </c>
      <c r="AZ319" s="702"/>
      <c r="BA319" s="699"/>
      <c r="BB319" s="698"/>
      <c r="BC319" s="698"/>
      <c r="BD319" s="698">
        <v>8.0</v>
      </c>
      <c r="BE319" s="698">
        <v>8.0</v>
      </c>
      <c r="BF319" s="702"/>
      <c r="BG319" s="699"/>
      <c r="BH319" s="698">
        <v>10.0</v>
      </c>
      <c r="BI319" s="698">
        <v>10.0</v>
      </c>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2163</v>
      </c>
      <c r="B320" s="694">
        <v>2.0</v>
      </c>
      <c r="C320" s="695" t="str">
        <f t="array" ref="C320">index(Images!$A$1:$K$1, 1, 9)</f>
        <v/>
      </c>
      <c r="D320" s="694" t="s">
        <v>4919</v>
      </c>
      <c r="E320" s="694">
        <v>2.0</v>
      </c>
      <c r="F320" s="694">
        <v>3.0</v>
      </c>
      <c r="G320" s="694" t="s">
        <v>4918</v>
      </c>
      <c r="H320" s="698"/>
      <c r="I320" s="694"/>
      <c r="J320" s="694"/>
      <c r="K320" s="694"/>
      <c r="L320" s="696"/>
      <c r="M320" s="697"/>
      <c r="N320" s="697"/>
      <c r="O320" s="697"/>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225</v>
      </c>
      <c r="B321" s="694">
        <v>2.0</v>
      </c>
      <c r="C321" s="695" t="str">
        <f t="array" ref="C321">index(Images!$A$1:$K$1, 1, 9)</f>
        <v/>
      </c>
      <c r="D321" s="694" t="s">
        <v>4919</v>
      </c>
      <c r="E321" s="694">
        <v>2.0</v>
      </c>
      <c r="F321" s="694">
        <v>3.0</v>
      </c>
      <c r="G321" s="694" t="s">
        <v>4918</v>
      </c>
      <c r="H321" s="698"/>
      <c r="I321" s="694"/>
      <c r="J321" s="694"/>
      <c r="K321" s="694"/>
      <c r="L321" s="696"/>
      <c r="M321" s="697">
        <v>48.0</v>
      </c>
      <c r="N321" s="697"/>
      <c r="O321" s="697">
        <v>12.0</v>
      </c>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261</v>
      </c>
      <c r="B322" s="694">
        <v>2.0</v>
      </c>
      <c r="C322" s="695" t="str">
        <f t="array" ref="C322">index(Images!$A$1:$K$1, 1, 9)</f>
        <v/>
      </c>
      <c r="D322" s="694" t="s">
        <v>4919</v>
      </c>
      <c r="E322" s="694">
        <v>2.0</v>
      </c>
      <c r="F322" s="694">
        <v>3.0</v>
      </c>
      <c r="G322" s="694" t="s">
        <v>4918</v>
      </c>
      <c r="H322" s="698"/>
      <c r="I322" s="694"/>
      <c r="J322" s="694"/>
      <c r="K322" s="694"/>
      <c r="L322" s="696"/>
      <c r="M322" s="697"/>
      <c r="N322" s="697"/>
      <c r="O322" s="697"/>
      <c r="P322" s="697"/>
      <c r="Q322" s="697"/>
      <c r="R322" s="697"/>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1706</v>
      </c>
      <c r="B323" s="694">
        <v>2.0</v>
      </c>
      <c r="C323" s="695" t="str">
        <f t="array" ref="C323">index(Images!$A$1:$K$1, 1, 9)</f>
        <v/>
      </c>
      <c r="D323" s="694" t="s">
        <v>4919</v>
      </c>
      <c r="E323" s="694">
        <v>2.0</v>
      </c>
      <c r="F323" s="694">
        <v>3.0</v>
      </c>
      <c r="G323" s="694" t="s">
        <v>4920</v>
      </c>
      <c r="H323" s="698"/>
      <c r="I323" s="694"/>
      <c r="J323" s="694"/>
      <c r="K323" s="694"/>
      <c r="L323" s="696"/>
      <c r="M323" s="697"/>
      <c r="N323" s="697"/>
      <c r="O323" s="697">
        <v>12.0</v>
      </c>
      <c r="P323" s="697"/>
      <c r="Q323" s="697"/>
      <c r="R323" s="697">
        <v>5.0</v>
      </c>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889</v>
      </c>
      <c r="B324" s="694">
        <v>2.0</v>
      </c>
      <c r="C324" s="695" t="str">
        <f t="array" ref="C324">index(Images!$A$1:$K$1, 1, 9)</f>
        <v/>
      </c>
      <c r="D324" s="694" t="s">
        <v>4919</v>
      </c>
      <c r="E324" s="694">
        <v>2.0</v>
      </c>
      <c r="F324" s="694">
        <v>3.0</v>
      </c>
      <c r="G324" s="694" t="s">
        <v>4918</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c r="A325" s="693" t="s">
        <v>3475</v>
      </c>
      <c r="B325" s="694">
        <v>2.0</v>
      </c>
      <c r="C325" s="695" t="str">
        <f t="array" ref="C325">index(Images!$A$1:$K$1, 1, 9)</f>
        <v/>
      </c>
      <c r="D325" s="694" t="s">
        <v>4919</v>
      </c>
      <c r="E325" s="694">
        <v>2.0</v>
      </c>
      <c r="F325" s="694">
        <v>3.0</v>
      </c>
      <c r="G325" s="694" t="s">
        <v>4918</v>
      </c>
      <c r="H325" s="698"/>
      <c r="I325" s="694"/>
      <c r="J325" s="694"/>
      <c r="K325" s="694"/>
      <c r="L325" s="696"/>
      <c r="M325" s="697"/>
      <c r="N325" s="697"/>
      <c r="O325" s="697"/>
      <c r="P325" s="697"/>
      <c r="Q325" s="697"/>
      <c r="R325" s="697"/>
      <c r="S325" s="696"/>
      <c r="T325" s="698"/>
      <c r="U325" s="698"/>
      <c r="V325" s="698"/>
      <c r="W325" s="698"/>
      <c r="X325" s="698"/>
      <c r="Y325" s="699"/>
      <c r="Z325" s="698"/>
      <c r="AA325" s="698"/>
      <c r="AB325" s="698"/>
      <c r="AC325" s="698"/>
      <c r="AD325" s="707"/>
      <c r="AE325" s="706"/>
      <c r="AF325" s="706"/>
      <c r="AG325" s="706"/>
      <c r="AH325" s="706"/>
      <c r="AI325" s="699"/>
      <c r="AJ325" s="698"/>
      <c r="AK325" s="698"/>
      <c r="AL325" s="698"/>
      <c r="AM325" s="698"/>
      <c r="AN325" s="702"/>
      <c r="AO325" s="699"/>
      <c r="AP325" s="698"/>
      <c r="AQ325" s="698"/>
      <c r="AR325" s="704"/>
      <c r="AS325" s="698"/>
      <c r="AT325" s="698"/>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c r="BR325" s="702"/>
      <c r="BS325" s="699"/>
      <c r="BT325" s="698"/>
      <c r="BU325" s="698"/>
      <c r="BV325" s="698"/>
      <c r="BW325" s="698"/>
      <c r="BX325" s="702"/>
      <c r="BY325" s="700"/>
      <c r="BZ325" s="701"/>
      <c r="CA325" s="701"/>
      <c r="CB325" s="701"/>
      <c r="CC325" s="701"/>
      <c r="CD325" s="701"/>
      <c r="CE325" s="699"/>
      <c r="CF325" s="698"/>
      <c r="CG325" s="698"/>
      <c r="CH325" s="698"/>
      <c r="CI325" s="698"/>
      <c r="CJ325" s="698"/>
      <c r="CK325" s="698"/>
      <c r="CL325" s="702"/>
      <c r="CM325" s="700"/>
      <c r="CN325" s="701"/>
      <c r="CO325" s="701"/>
      <c r="CP325" s="701"/>
      <c r="CQ325" s="701"/>
      <c r="CR325" s="701"/>
      <c r="CS325" s="701"/>
      <c r="CT325" s="705"/>
      <c r="CU325" s="699"/>
      <c r="CV325" s="698"/>
      <c r="CW325" s="698"/>
      <c r="CX325" s="698"/>
      <c r="CY325" s="698"/>
      <c r="CZ325" s="698"/>
      <c r="DA325" s="702"/>
      <c r="DB325" s="700"/>
      <c r="DC325" s="701"/>
      <c r="DD325" s="701"/>
      <c r="DE325" s="701"/>
      <c r="DF325" s="701"/>
      <c r="DG325" s="701"/>
      <c r="DH325" s="701"/>
      <c r="DI325" s="699"/>
      <c r="DJ325" s="698"/>
      <c r="DK325" s="698"/>
      <c r="DL325" s="698"/>
      <c r="DM325" s="698"/>
      <c r="DN325" s="698"/>
      <c r="DO325" s="698"/>
      <c r="DP325" s="698"/>
      <c r="DQ325" s="702"/>
      <c r="DR325" s="582"/>
    </row>
    <row r="326" ht="15.75" customHeight="1">
      <c r="A326" s="693" t="s">
        <v>2328</v>
      </c>
      <c r="B326" s="694">
        <v>3.0</v>
      </c>
      <c r="C326" s="695" t="str">
        <f t="array" ref="C326">index(Images!$A$1:$K$1, 1, 9)</f>
        <v/>
      </c>
      <c r="D326" s="694" t="s">
        <v>4919</v>
      </c>
      <c r="E326" s="694">
        <v>1.0</v>
      </c>
      <c r="F326" s="694">
        <v>3.0</v>
      </c>
      <c r="G326" s="694" t="s">
        <v>4918</v>
      </c>
      <c r="H326" s="694"/>
      <c r="I326" s="694" t="s">
        <v>114</v>
      </c>
      <c r="J326" s="694" t="s">
        <v>115</v>
      </c>
      <c r="K326" s="694"/>
      <c r="L326" s="696"/>
      <c r="M326" s="697">
        <f>90</f>
        <v>90</v>
      </c>
      <c r="N326" s="697"/>
      <c r="O326" s="697">
        <f>25</f>
        <v>25</v>
      </c>
      <c r="P326" s="697"/>
      <c r="Q326" s="697">
        <f>10</f>
        <v>10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v>15.0</v>
      </c>
      <c r="CL326" s="702"/>
      <c r="CM326" s="700"/>
      <c r="CN326" s="701"/>
      <c r="CO326" s="701"/>
      <c r="CP326" s="701"/>
      <c r="CQ326" s="706"/>
      <c r="CR326" s="706">
        <v>15.0</v>
      </c>
      <c r="CS326" s="706">
        <v>15.0</v>
      </c>
      <c r="CT326" s="705"/>
      <c r="CU326" s="699"/>
      <c r="CV326" s="698"/>
      <c r="CW326" s="698"/>
      <c r="CX326" s="698"/>
      <c r="CY326" s="698"/>
      <c r="CZ326" s="698">
        <v>18.0</v>
      </c>
      <c r="DA326" s="702">
        <v>18.0</v>
      </c>
      <c r="DB326" s="700"/>
      <c r="DC326" s="701"/>
      <c r="DD326" s="701"/>
      <c r="DE326" s="701"/>
      <c r="DF326" s="701"/>
      <c r="DG326" s="706">
        <v>20.0</v>
      </c>
      <c r="DH326" s="706">
        <v>20.0</v>
      </c>
      <c r="DI326" s="699"/>
      <c r="DJ326" s="698"/>
      <c r="DK326" s="698"/>
      <c r="DL326" s="698"/>
      <c r="DM326" s="698"/>
      <c r="DN326" s="698"/>
      <c r="DO326" s="698"/>
      <c r="DP326" s="698">
        <v>22.0</v>
      </c>
      <c r="DQ326" s="702">
        <v>22.0</v>
      </c>
      <c r="DR326" s="582"/>
    </row>
    <row r="327" ht="15.75" customHeight="1">
      <c r="A327" s="693" t="s">
        <v>3262</v>
      </c>
      <c r="B327" s="694">
        <v>3.0</v>
      </c>
      <c r="C327" s="695" t="str">
        <f t="array" ref="C327">index(Images!$A$1:$K$1, 1, 9)</f>
        <v/>
      </c>
      <c r="D327" s="694" t="s">
        <v>4919</v>
      </c>
      <c r="E327" s="694">
        <v>2.0</v>
      </c>
      <c r="F327" s="694">
        <v>3.0</v>
      </c>
      <c r="G327" s="694" t="s">
        <v>4920</v>
      </c>
      <c r="H327" s="694"/>
      <c r="I327" s="694" t="s">
        <v>114</v>
      </c>
      <c r="J327" s="694" t="s">
        <v>116</v>
      </c>
      <c r="K327" s="694"/>
      <c r="L327" s="696"/>
      <c r="M327" s="697">
        <v>90.0</v>
      </c>
      <c r="N327" s="697"/>
      <c r="O327" s="697">
        <v>25.0</v>
      </c>
      <c r="P327" s="697"/>
      <c r="Q327" s="697">
        <v>10.0</v>
      </c>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c r="CJ327" s="698">
        <v>15.0</v>
      </c>
      <c r="CK327" s="698"/>
      <c r="CL327" s="702">
        <v>15.0</v>
      </c>
      <c r="CM327" s="700"/>
      <c r="CN327" s="701"/>
      <c r="CO327" s="701"/>
      <c r="CP327" s="701"/>
      <c r="CQ327" s="701"/>
      <c r="CR327" s="706">
        <v>15.0</v>
      </c>
      <c r="CS327" s="701"/>
      <c r="CT327" s="708">
        <v>15.0</v>
      </c>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1293</v>
      </c>
      <c r="B328" s="694">
        <v>3.0</v>
      </c>
      <c r="C328" s="695" t="str">
        <f t="array" ref="C328">index(Images!$A$1:$K$1, 1, 9)</f>
        <v/>
      </c>
      <c r="D328" s="694" t="s">
        <v>4919</v>
      </c>
      <c r="E328" s="694">
        <v>2.0</v>
      </c>
      <c r="F328" s="694">
        <v>3.0</v>
      </c>
      <c r="G328" s="694" t="s">
        <v>4918</v>
      </c>
      <c r="H328" s="694"/>
      <c r="I328" s="694" t="s">
        <v>112</v>
      </c>
      <c r="J328" s="694" t="s">
        <v>114</v>
      </c>
      <c r="K328" s="694" t="s">
        <v>116</v>
      </c>
      <c r="L328" s="696"/>
      <c r="M328" s="697">
        <v>90.0</v>
      </c>
      <c r="N328" s="697"/>
      <c r="O328" s="697">
        <v>25.0</v>
      </c>
      <c r="P328" s="697">
        <v>10.0</v>
      </c>
      <c r="Q328" s="697"/>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v>15.0</v>
      </c>
      <c r="CK328" s="698"/>
      <c r="CL328" s="702"/>
      <c r="CM328" s="700"/>
      <c r="CN328" s="701"/>
      <c r="CO328" s="701"/>
      <c r="CP328" s="701"/>
      <c r="CQ328" s="706">
        <v>15.0</v>
      </c>
      <c r="CR328" s="706">
        <v>15.0</v>
      </c>
      <c r="CS328" s="701"/>
      <c r="CT328" s="705"/>
      <c r="CU328" s="699"/>
      <c r="CV328" s="698"/>
      <c r="CW328" s="698"/>
      <c r="CX328" s="698"/>
      <c r="CY328" s="698"/>
      <c r="CZ328" s="698">
        <v>18.0</v>
      </c>
      <c r="DA328" s="702">
        <v>18.0</v>
      </c>
      <c r="DB328" s="700"/>
      <c r="DC328" s="701"/>
      <c r="DD328" s="701"/>
      <c r="DE328" s="701"/>
      <c r="DF328" s="706">
        <v>20.0</v>
      </c>
      <c r="DG328" s="706">
        <v>20.0</v>
      </c>
      <c r="DH328" s="701"/>
      <c r="DI328" s="699"/>
      <c r="DJ328" s="698"/>
      <c r="DK328" s="698"/>
      <c r="DL328" s="698"/>
      <c r="DM328" s="698"/>
      <c r="DN328" s="698"/>
      <c r="DO328" s="698">
        <v>22.0</v>
      </c>
      <c r="DP328" s="698">
        <v>22.0</v>
      </c>
      <c r="DQ328" s="702"/>
      <c r="DR328" s="582"/>
    </row>
    <row r="329" ht="15.75" customHeight="1">
      <c r="A329" s="693" t="s">
        <v>1001</v>
      </c>
      <c r="B329" s="694">
        <v>3.0</v>
      </c>
      <c r="C329" s="695" t="str">
        <f t="array" ref="C329">index(Images!$A$1:$K$1, 1, 9)</f>
        <v/>
      </c>
      <c r="D329" s="694" t="s">
        <v>4919</v>
      </c>
      <c r="E329" s="694">
        <v>2.0</v>
      </c>
      <c r="F329" s="694">
        <v>3.0</v>
      </c>
      <c r="G329" s="694" t="s">
        <v>4920</v>
      </c>
      <c r="H329" s="694"/>
      <c r="I329" s="694" t="s">
        <v>116</v>
      </c>
      <c r="J329" s="694" t="s">
        <v>112</v>
      </c>
      <c r="K329" s="694"/>
      <c r="L329" s="696"/>
      <c r="M329" s="697">
        <v>90.0</v>
      </c>
      <c r="N329" s="697"/>
      <c r="O329" s="697"/>
      <c r="P329" s="697">
        <v>10.0</v>
      </c>
      <c r="Q329" s="697">
        <v>16.0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c r="CK329" s="698"/>
      <c r="CL329" s="702">
        <v>15.0</v>
      </c>
      <c r="CM329" s="700"/>
      <c r="CN329" s="701"/>
      <c r="CO329" s="701"/>
      <c r="CP329" s="701"/>
      <c r="CQ329" s="706">
        <v>15.0</v>
      </c>
      <c r="CR329" s="701"/>
      <c r="CS329" s="701"/>
      <c r="CT329" s="708">
        <v>15.0</v>
      </c>
      <c r="CU329" s="699"/>
      <c r="CV329" s="698"/>
      <c r="CW329" s="698"/>
      <c r="CX329" s="698"/>
      <c r="CY329" s="698">
        <v>18.0</v>
      </c>
      <c r="CZ329" s="698">
        <v>18.0</v>
      </c>
      <c r="DA329" s="702"/>
      <c r="DB329" s="700"/>
      <c r="DC329" s="701"/>
      <c r="DD329" s="701"/>
      <c r="DE329" s="701"/>
      <c r="DF329" s="706">
        <v>20.0</v>
      </c>
      <c r="DG329" s="706">
        <v>20.0</v>
      </c>
      <c r="DH329" s="701"/>
      <c r="DI329" s="699"/>
      <c r="DJ329" s="698"/>
      <c r="DK329" s="698">
        <v>22.0</v>
      </c>
      <c r="DL329" s="698"/>
      <c r="DM329" s="698"/>
      <c r="DN329" s="698"/>
      <c r="DO329" s="698">
        <v>22.0</v>
      </c>
      <c r="DP329" s="698"/>
      <c r="DQ329" s="702"/>
      <c r="DR329" s="582"/>
    </row>
    <row r="330" ht="15.75" customHeight="1">
      <c r="A330" s="693" t="s">
        <v>2430</v>
      </c>
      <c r="B330" s="694">
        <v>3.0</v>
      </c>
      <c r="C330" s="695" t="str">
        <f t="array" ref="C330">index(Images!$A$1:$K$1, 1, 9)</f>
        <v/>
      </c>
      <c r="D330" s="694" t="s">
        <v>4919</v>
      </c>
      <c r="E330" s="694">
        <v>2.0</v>
      </c>
      <c r="F330" s="694">
        <v>3.0</v>
      </c>
      <c r="G330" s="694" t="s">
        <v>4918</v>
      </c>
      <c r="H330" s="694"/>
      <c r="I330" s="694" t="s">
        <v>114</v>
      </c>
      <c r="J330" s="694" t="s">
        <v>116</v>
      </c>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0"/>
      <c r="DC330" s="701"/>
      <c r="DD330" s="701"/>
      <c r="DE330" s="701"/>
      <c r="DF330" s="706">
        <v>20.0</v>
      </c>
      <c r="DG330" s="706">
        <v>20.0</v>
      </c>
      <c r="DH330" s="701"/>
      <c r="DI330" s="699"/>
      <c r="DJ330" s="698"/>
      <c r="DK330" s="698"/>
      <c r="DL330" s="698"/>
      <c r="DM330" s="698"/>
      <c r="DN330" s="698"/>
      <c r="DO330" s="698">
        <v>22.0</v>
      </c>
      <c r="DP330" s="698">
        <v>22.0</v>
      </c>
      <c r="DQ330" s="702"/>
      <c r="DR330" s="582"/>
    </row>
    <row r="331" ht="15.75" customHeight="1">
      <c r="A331" s="693" t="s">
        <v>287</v>
      </c>
      <c r="B331" s="694">
        <v>3.0</v>
      </c>
      <c r="C331" s="695" t="str">
        <f t="array" ref="C331">index(Images!$A$1:$K$1, 1, 9)</f>
        <v/>
      </c>
      <c r="D331" s="694" t="s">
        <v>4919</v>
      </c>
      <c r="E331" s="694">
        <v>2.0</v>
      </c>
      <c r="F331" s="694">
        <v>3.0</v>
      </c>
      <c r="G331" s="694" t="s">
        <v>4918</v>
      </c>
      <c r="H331" s="694"/>
      <c r="I331" s="694"/>
      <c r="J331" s="694"/>
      <c r="K331" s="694"/>
      <c r="L331" s="696"/>
      <c r="M331" s="697">
        <v>90.0</v>
      </c>
      <c r="N331" s="697"/>
      <c r="O331" s="697">
        <v>25.0</v>
      </c>
      <c r="P331" s="697"/>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v>15.0</v>
      </c>
      <c r="CJ331" s="698">
        <v>15.0</v>
      </c>
      <c r="CK331" s="698"/>
      <c r="CL331" s="702"/>
      <c r="CM331" s="700"/>
      <c r="CN331" s="701"/>
      <c r="CO331" s="701"/>
      <c r="CP331" s="701"/>
      <c r="CQ331" s="706">
        <v>15.0</v>
      </c>
      <c r="CR331" s="706">
        <v>15.0</v>
      </c>
      <c r="CS331" s="701"/>
      <c r="CT331" s="705"/>
      <c r="CU331" s="699"/>
      <c r="CV331" s="698"/>
      <c r="CW331" s="698"/>
      <c r="CX331" s="698"/>
      <c r="CY331" s="698"/>
      <c r="CZ331" s="698">
        <v>18.0</v>
      </c>
      <c r="DA331" s="702">
        <v>18.0</v>
      </c>
      <c r="DB331" s="707"/>
      <c r="DC331" s="701"/>
      <c r="DD331" s="701"/>
      <c r="DE331" s="706">
        <v>20.0</v>
      </c>
      <c r="DF331" s="706">
        <v>20.0</v>
      </c>
      <c r="DG331" s="706"/>
      <c r="DH331" s="706"/>
      <c r="DI331" s="699"/>
      <c r="DJ331" s="698"/>
      <c r="DK331" s="698"/>
      <c r="DL331" s="698"/>
      <c r="DM331" s="698"/>
      <c r="DN331" s="698">
        <v>22.0</v>
      </c>
      <c r="DO331" s="698"/>
      <c r="DP331" s="698">
        <v>22.0</v>
      </c>
      <c r="DQ331" s="702"/>
      <c r="DR331" s="582"/>
    </row>
    <row r="332">
      <c r="A332" s="693" t="s">
        <v>1290</v>
      </c>
      <c r="B332" s="694">
        <v>3.0</v>
      </c>
      <c r="C332" s="695" t="str">
        <f t="array" ref="C332">index(Images!$A$1:$K$1, 1, 9)</f>
        <v/>
      </c>
      <c r="D332" s="694" t="s">
        <v>4919</v>
      </c>
      <c r="E332" s="694">
        <v>2.0</v>
      </c>
      <c r="F332" s="694">
        <v>3.0</v>
      </c>
      <c r="G332" s="694" t="s">
        <v>4918</v>
      </c>
      <c r="H332" s="694"/>
      <c r="I332" s="694" t="s">
        <v>112</v>
      </c>
      <c r="J332" s="694" t="s">
        <v>114</v>
      </c>
      <c r="K332" s="694" t="s">
        <v>116</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664</v>
      </c>
      <c r="B333" s="694">
        <v>3.0</v>
      </c>
      <c r="C333" s="695" t="str">
        <f t="array" ref="C333">index(Images!$A$1:$K$1, 1, 9)</f>
        <v/>
      </c>
      <c r="D333" s="694" t="s">
        <v>4919</v>
      </c>
      <c r="E333" s="694">
        <v>2.0</v>
      </c>
      <c r="F333" s="694">
        <v>3.0</v>
      </c>
      <c r="G333" s="694" t="s">
        <v>4918</v>
      </c>
      <c r="H333" s="694"/>
      <c r="I333" s="694" t="s">
        <v>112</v>
      </c>
      <c r="J333" s="694" t="s">
        <v>114</v>
      </c>
      <c r="K333" s="694" t="s">
        <v>116</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c r="A334" s="693" t="s">
        <v>1735</v>
      </c>
      <c r="B334" s="694">
        <v>3.0</v>
      </c>
      <c r="C334" s="695" t="str">
        <f t="array" ref="C334">index(Images!$A$1:$K$1, 1, 9)</f>
        <v/>
      </c>
      <c r="D334" s="694" t="s">
        <v>4919</v>
      </c>
      <c r="E334" s="694">
        <v>2.0</v>
      </c>
      <c r="F334" s="694">
        <v>3.0</v>
      </c>
      <c r="G334" s="694" t="s">
        <v>4918</v>
      </c>
      <c r="H334" s="694"/>
      <c r="I334" s="694" t="s">
        <v>112</v>
      </c>
      <c r="J334" s="694" t="s">
        <v>114</v>
      </c>
      <c r="K334" s="694" t="s">
        <v>116</v>
      </c>
      <c r="L334" s="696"/>
      <c r="M334" s="697">
        <v>150.0</v>
      </c>
      <c r="N334" s="697"/>
      <c r="O334" s="697"/>
      <c r="P334" s="697">
        <v>10.0</v>
      </c>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c r="CJ334" s="698">
        <v>15.0</v>
      </c>
      <c r="CK334" s="698"/>
      <c r="CL334" s="702">
        <v>15.0</v>
      </c>
      <c r="CM334" s="700"/>
      <c r="CN334" s="701"/>
      <c r="CO334" s="701"/>
      <c r="CP334" s="701"/>
      <c r="CQ334" s="701"/>
      <c r="CR334" s="706">
        <v>15.0</v>
      </c>
      <c r="CS334" s="701"/>
      <c r="CT334" s="708">
        <v>15.0</v>
      </c>
      <c r="CU334" s="699"/>
      <c r="CV334" s="698"/>
      <c r="CW334" s="698"/>
      <c r="CX334" s="698"/>
      <c r="CY334" s="698"/>
      <c r="CZ334" s="698">
        <v>18.0</v>
      </c>
      <c r="DA334" s="702">
        <v>18.0</v>
      </c>
      <c r="DB334" s="700"/>
      <c r="DC334" s="701"/>
      <c r="DD334" s="701"/>
      <c r="DE334" s="701"/>
      <c r="DF334" s="706">
        <v>20.0</v>
      </c>
      <c r="DG334" s="706">
        <v>20.0</v>
      </c>
      <c r="DH334" s="701"/>
      <c r="DI334" s="699"/>
      <c r="DJ334" s="698"/>
      <c r="DK334" s="698"/>
      <c r="DL334" s="698"/>
      <c r="DM334" s="698"/>
      <c r="DN334" s="698"/>
      <c r="DO334" s="698">
        <v>22.0</v>
      </c>
      <c r="DP334" s="698">
        <v>22.0</v>
      </c>
      <c r="DQ334" s="702"/>
      <c r="DR334" s="582"/>
    </row>
    <row r="335" ht="15.75" customHeight="1">
      <c r="A335" s="693" t="s">
        <v>2857</v>
      </c>
      <c r="B335" s="694">
        <v>3.0</v>
      </c>
      <c r="C335" s="695" t="str">
        <f t="array" ref="C335">index(Images!$A$1:$K$1, 1, 9)</f>
        <v/>
      </c>
      <c r="D335" s="694" t="s">
        <v>4919</v>
      </c>
      <c r="E335" s="694">
        <v>2.0</v>
      </c>
      <c r="F335" s="694">
        <v>3.0</v>
      </c>
      <c r="G335" s="694" t="s">
        <v>4918</v>
      </c>
      <c r="H335" s="694"/>
      <c r="I335" s="694"/>
      <c r="J335" s="694"/>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ht="15.75" customHeight="1">
      <c r="A336" s="693" t="s">
        <v>2381</v>
      </c>
      <c r="B336" s="694">
        <v>3.0</v>
      </c>
      <c r="C336" s="695" t="str">
        <f t="array" ref="C336">index(Images!$A$1:$K$1, 1, 9)</f>
        <v/>
      </c>
      <c r="D336" s="694" t="s">
        <v>4919</v>
      </c>
      <c r="E336" s="694">
        <v>2.0</v>
      </c>
      <c r="F336" s="694">
        <v>3.0</v>
      </c>
      <c r="G336" s="694" t="s">
        <v>4920</v>
      </c>
      <c r="H336" s="694"/>
      <c r="I336" s="694" t="s">
        <v>114</v>
      </c>
      <c r="J336" s="694" t="s">
        <v>116</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1"/>
      <c r="DE336" s="706">
        <v>20.0</v>
      </c>
      <c r="DF336" s="706">
        <v>20.0</v>
      </c>
      <c r="DG336" s="701"/>
      <c r="DH336" s="701"/>
      <c r="DI336" s="699"/>
      <c r="DJ336" s="698"/>
      <c r="DK336" s="698"/>
      <c r="DL336" s="698"/>
      <c r="DM336" s="698"/>
      <c r="DN336" s="698">
        <v>22.0</v>
      </c>
      <c r="DO336" s="698"/>
      <c r="DP336" s="698">
        <v>22.0</v>
      </c>
      <c r="DQ336" s="702"/>
      <c r="DR336" s="582"/>
    </row>
    <row r="337">
      <c r="A337" s="693" t="s">
        <v>224</v>
      </c>
      <c r="B337" s="694">
        <v>3.0</v>
      </c>
      <c r="C337" s="695" t="str">
        <f t="array" ref="C337">index(Images!$A$1:$K$1, 1, 9)</f>
        <v/>
      </c>
      <c r="D337" s="694" t="s">
        <v>4919</v>
      </c>
      <c r="E337" s="694">
        <v>2.0</v>
      </c>
      <c r="F337" s="694">
        <v>3.0</v>
      </c>
      <c r="G337" s="694" t="s">
        <v>4918</v>
      </c>
      <c r="H337" s="694"/>
      <c r="I337" s="694" t="s">
        <v>114</v>
      </c>
      <c r="J337" s="694" t="s">
        <v>116</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470</v>
      </c>
      <c r="B338" s="694">
        <v>3.0</v>
      </c>
      <c r="C338" s="695" t="str">
        <f t="array" ref="C338">index(Images!$A$1:$K$1, 1, 9)</f>
        <v/>
      </c>
      <c r="D338" s="694" t="s">
        <v>4919</v>
      </c>
      <c r="E338" s="694">
        <v>2.0</v>
      </c>
      <c r="F338" s="694">
        <v>3.0</v>
      </c>
      <c r="G338" s="694" t="s">
        <v>4918</v>
      </c>
      <c r="H338" s="694"/>
      <c r="I338" s="694" t="s">
        <v>114</v>
      </c>
      <c r="J338" s="694" t="s">
        <v>116</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820</v>
      </c>
      <c r="B339" s="694">
        <v>3.0</v>
      </c>
      <c r="C339" s="695" t="str">
        <f t="array" ref="C339">index(Images!$A$1:$K$1, 1, 9)</f>
        <v/>
      </c>
      <c r="D339" s="694" t="s">
        <v>4919</v>
      </c>
      <c r="E339" s="694">
        <v>2.0</v>
      </c>
      <c r="F339" s="694">
        <v>3.0</v>
      </c>
      <c r="G339" s="694" t="s">
        <v>4918</v>
      </c>
      <c r="H339" s="694"/>
      <c r="I339" s="694" t="s">
        <v>114</v>
      </c>
      <c r="J339" s="694" t="s">
        <v>116</v>
      </c>
      <c r="K339" s="694"/>
      <c r="L339" s="696"/>
      <c r="M339" s="697">
        <v>90.0</v>
      </c>
      <c r="N339" s="697"/>
      <c r="O339" s="697">
        <v>25.0</v>
      </c>
      <c r="P339" s="697"/>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c r="BP339" s="698"/>
      <c r="BQ339" s="698">
        <v>10.0</v>
      </c>
      <c r="BR339" s="702">
        <v>10.0</v>
      </c>
      <c r="BS339" s="699"/>
      <c r="BT339" s="698"/>
      <c r="BU339" s="698"/>
      <c r="BV339" s="698"/>
      <c r="BW339" s="698">
        <v>12.0</v>
      </c>
      <c r="BX339" s="702">
        <v>12.0</v>
      </c>
      <c r="BY339" s="700"/>
      <c r="BZ339" s="701"/>
      <c r="CA339" s="701"/>
      <c r="CB339" s="701"/>
      <c r="CC339" s="706">
        <v>12.0</v>
      </c>
      <c r="CD339" s="706">
        <v>12.0</v>
      </c>
      <c r="CE339" s="699"/>
      <c r="CF339" s="698"/>
      <c r="CG339" s="698"/>
      <c r="CH339" s="698"/>
      <c r="CI339" s="698">
        <v>15.0</v>
      </c>
      <c r="CJ339" s="698">
        <v>15.0</v>
      </c>
      <c r="CK339" s="698"/>
      <c r="CL339" s="702"/>
      <c r="CM339" s="700"/>
      <c r="CN339" s="701"/>
      <c r="CO339" s="701"/>
      <c r="CP339" s="701"/>
      <c r="CQ339" s="706">
        <v>15.0</v>
      </c>
      <c r="CR339" s="706">
        <v>15.0</v>
      </c>
      <c r="CS339" s="701"/>
      <c r="CT339" s="705"/>
      <c r="CU339" s="699"/>
      <c r="CV339" s="698"/>
      <c r="CW339" s="698"/>
      <c r="CX339" s="698"/>
      <c r="CY339" s="698"/>
      <c r="CZ339" s="698">
        <v>18.0</v>
      </c>
      <c r="DA339" s="702">
        <v>18.0</v>
      </c>
      <c r="DB339" s="700"/>
      <c r="DC339" s="701"/>
      <c r="DD339" s="706"/>
      <c r="DE339" s="706">
        <v>20.0</v>
      </c>
      <c r="DF339" s="706">
        <v>20.0</v>
      </c>
      <c r="DG339" s="701"/>
      <c r="DH339" s="701"/>
      <c r="DI339" s="699"/>
      <c r="DJ339" s="698"/>
      <c r="DK339" s="698"/>
      <c r="DL339" s="698"/>
      <c r="DM339" s="698"/>
      <c r="DN339" s="698">
        <v>22.0</v>
      </c>
      <c r="DO339" s="698"/>
      <c r="DP339" s="698">
        <v>22.0</v>
      </c>
      <c r="DQ339" s="702"/>
      <c r="DR339" s="582"/>
    </row>
    <row r="340">
      <c r="A340" s="693" t="s">
        <v>2349</v>
      </c>
      <c r="B340" s="694">
        <v>3.0</v>
      </c>
      <c r="C340" s="695" t="str">
        <f t="array" ref="C340">index(Images!$A$1:$K$1, 1, 9)</f>
        <v/>
      </c>
      <c r="D340" s="694" t="s">
        <v>4919</v>
      </c>
      <c r="E340" s="694">
        <v>2.0</v>
      </c>
      <c r="F340" s="694">
        <v>5.0</v>
      </c>
      <c r="G340" s="694" t="s">
        <v>4925</v>
      </c>
      <c r="H340" s="694"/>
      <c r="I340" s="694" t="s">
        <v>114</v>
      </c>
      <c r="J340" s="694" t="s">
        <v>116</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1990</v>
      </c>
      <c r="B341" s="694">
        <v>3.0</v>
      </c>
      <c r="C341" s="695" t="str">
        <f t="array" ref="C341">index(Images!$A$1:$K$1, 1, 9)</f>
        <v/>
      </c>
      <c r="D341" s="694" t="s">
        <v>4919</v>
      </c>
      <c r="E341" s="694">
        <v>2.0</v>
      </c>
      <c r="F341" s="694">
        <v>5.0</v>
      </c>
      <c r="G341" s="694" t="s">
        <v>4918</v>
      </c>
      <c r="H341" s="694"/>
      <c r="I341" s="694" t="s">
        <v>114</v>
      </c>
      <c r="J341" s="694" t="s">
        <v>116</v>
      </c>
      <c r="K341" s="694"/>
      <c r="L341" s="696"/>
      <c r="M341" s="697"/>
      <c r="N341" s="697"/>
      <c r="O341" s="697">
        <v>25.0</v>
      </c>
      <c r="P341" s="697">
        <v>10.0</v>
      </c>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v>10.0</v>
      </c>
      <c r="BP341" s="698"/>
      <c r="BQ341" s="698">
        <v>10.0</v>
      </c>
      <c r="BR341" s="702"/>
      <c r="BS341" s="699">
        <v>12.0</v>
      </c>
      <c r="BT341" s="698"/>
      <c r="BU341" s="698"/>
      <c r="BV341" s="698"/>
      <c r="BW341" s="698">
        <v>12.0</v>
      </c>
      <c r="BX341" s="702"/>
      <c r="BY341" s="707">
        <v>12.0</v>
      </c>
      <c r="BZ341" s="701"/>
      <c r="CA341" s="701"/>
      <c r="CB341" s="701"/>
      <c r="CC341" s="706">
        <v>12.0</v>
      </c>
      <c r="CD341" s="701"/>
      <c r="CE341" s="699">
        <v>15.0</v>
      </c>
      <c r="CF341" s="698"/>
      <c r="CG341" s="698"/>
      <c r="CH341" s="698"/>
      <c r="CI341" s="698">
        <v>15.0</v>
      </c>
      <c r="CJ341" s="698"/>
      <c r="CK341" s="698"/>
      <c r="CL341" s="702"/>
      <c r="CM341" s="707">
        <v>15.0</v>
      </c>
      <c r="CN341" s="701"/>
      <c r="CO341" s="701"/>
      <c r="CP341" s="701"/>
      <c r="CQ341" s="706">
        <v>15.0</v>
      </c>
      <c r="CR341" s="701"/>
      <c r="CS341" s="701"/>
      <c r="CT341" s="705"/>
      <c r="CU341" s="699">
        <v>18.0</v>
      </c>
      <c r="CV341" s="698">
        <v>18.0</v>
      </c>
      <c r="CW341" s="698"/>
      <c r="CX341" s="698"/>
      <c r="CY341" s="698"/>
      <c r="CZ341" s="698"/>
      <c r="DA341" s="702"/>
      <c r="DB341" s="707">
        <v>20.0</v>
      </c>
      <c r="DC341" s="706">
        <v>20.0</v>
      </c>
      <c r="DD341" s="701"/>
      <c r="DE341" s="701"/>
      <c r="DF341" s="701"/>
      <c r="DG341" s="701"/>
      <c r="DH341" s="701"/>
      <c r="DI341" s="699"/>
      <c r="DJ341" s="698"/>
      <c r="DK341" s="698"/>
      <c r="DL341" s="698"/>
      <c r="DM341" s="698">
        <v>22.0</v>
      </c>
      <c r="DN341" s="698"/>
      <c r="DO341" s="698"/>
      <c r="DP341" s="698">
        <v>22.0</v>
      </c>
      <c r="DQ341" s="702"/>
      <c r="DR341" s="582"/>
    </row>
    <row r="342">
      <c r="A342" s="693" t="s">
        <v>317</v>
      </c>
      <c r="B342" s="694">
        <v>3.0</v>
      </c>
      <c r="C342" s="695" t="str">
        <f t="array" ref="C342">index(Images!$A$1:$K$1, 1, 9)</f>
        <v/>
      </c>
      <c r="D342" s="694" t="s">
        <v>4919</v>
      </c>
      <c r="E342" s="694">
        <v>2.0</v>
      </c>
      <c r="F342" s="694">
        <v>3.0</v>
      </c>
      <c r="G342" s="694" t="s">
        <v>4918</v>
      </c>
      <c r="H342" s="698" t="s">
        <v>184</v>
      </c>
      <c r="I342" s="694"/>
      <c r="J342" s="694"/>
      <c r="K342" s="694"/>
      <c r="L342" s="696"/>
      <c r="M342" s="697"/>
      <c r="N342" s="697">
        <v>15.0</v>
      </c>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1611</v>
      </c>
      <c r="B343" s="694">
        <v>3.0</v>
      </c>
      <c r="C343" s="695" t="str">
        <f t="array" ref="C343">index(Images!$A$1:$K$1, 1, 9)</f>
        <v/>
      </c>
      <c r="D343" s="694" t="s">
        <v>4919</v>
      </c>
      <c r="E343" s="694">
        <v>2.0</v>
      </c>
      <c r="F343" s="694">
        <v>3.0</v>
      </c>
      <c r="G343" s="694" t="s">
        <v>4918</v>
      </c>
      <c r="H343" s="698" t="s">
        <v>184</v>
      </c>
      <c r="I343" s="694"/>
      <c r="J343" s="694"/>
      <c r="K343" s="694"/>
      <c r="L343" s="696"/>
      <c r="M343" s="697">
        <v>90.0</v>
      </c>
      <c r="N343" s="697"/>
      <c r="O343" s="697">
        <v>25.0</v>
      </c>
      <c r="P343" s="697"/>
      <c r="Q343" s="697">
        <v>10.0</v>
      </c>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1200</v>
      </c>
      <c r="B344" s="694">
        <v>3.0</v>
      </c>
      <c r="C344" s="695" t="str">
        <f t="array" ref="C344">index(Images!$A$1:$K$1, 1, 9)</f>
        <v/>
      </c>
      <c r="D344" s="694" t="s">
        <v>4919</v>
      </c>
      <c r="E344" s="694">
        <v>1.0</v>
      </c>
      <c r="F344" s="694">
        <v>3.0</v>
      </c>
      <c r="G344" s="694" t="s">
        <v>4918</v>
      </c>
      <c r="H344" s="698" t="s">
        <v>184</v>
      </c>
      <c r="I344" s="694"/>
      <c r="J344" s="694"/>
      <c r="K344" s="694"/>
      <c r="L344" s="696"/>
      <c r="M344" s="697">
        <v>90.0</v>
      </c>
      <c r="N344" s="697">
        <v>15.0</v>
      </c>
      <c r="O344" s="697">
        <v>25.0</v>
      </c>
      <c r="P344" s="697"/>
      <c r="Q344" s="697"/>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v>15.0</v>
      </c>
      <c r="CJ344" s="698">
        <v>15.0</v>
      </c>
      <c r="CK344" s="698"/>
      <c r="CL344" s="702"/>
      <c r="CM344" s="707"/>
      <c r="CN344" s="701"/>
      <c r="CO344" s="701"/>
      <c r="CP344" s="701"/>
      <c r="CQ344" s="706">
        <v>15.0</v>
      </c>
      <c r="CR344" s="706">
        <v>15.0</v>
      </c>
      <c r="CS344" s="701"/>
      <c r="CT344" s="705"/>
      <c r="CU344" s="699"/>
      <c r="CV344" s="698"/>
      <c r="CW344" s="698"/>
      <c r="CX344" s="698"/>
      <c r="CY344" s="698"/>
      <c r="CZ344" s="698">
        <v>18.0</v>
      </c>
      <c r="DA344" s="702">
        <v>18.0</v>
      </c>
      <c r="DB344" s="707"/>
      <c r="DC344" s="706"/>
      <c r="DD344" s="701"/>
      <c r="DE344" s="706">
        <v>20.0</v>
      </c>
      <c r="DF344" s="706">
        <v>20.0</v>
      </c>
      <c r="DG344" s="701"/>
      <c r="DH344" s="701"/>
      <c r="DI344" s="699"/>
      <c r="DJ344" s="698"/>
      <c r="DK344" s="698"/>
      <c r="DL344" s="698"/>
      <c r="DM344" s="698"/>
      <c r="DN344" s="698">
        <v>22.0</v>
      </c>
      <c r="DO344" s="698"/>
      <c r="DP344" s="698">
        <v>22.0</v>
      </c>
      <c r="DQ344" s="702"/>
      <c r="DR344" s="582"/>
    </row>
    <row r="345">
      <c r="A345" s="693" t="s">
        <v>3057</v>
      </c>
      <c r="B345" s="694">
        <v>3.0</v>
      </c>
      <c r="C345" s="695" t="str">
        <f t="array" ref="C345">index(Images!$A$1:$K$1, 1, 9)</f>
        <v/>
      </c>
      <c r="D345" s="694" t="s">
        <v>4919</v>
      </c>
      <c r="E345" s="694">
        <v>2.0</v>
      </c>
      <c r="F345" s="694">
        <v>3.0</v>
      </c>
      <c r="G345" s="694" t="s">
        <v>4918</v>
      </c>
      <c r="H345" s="698" t="s">
        <v>184</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c r="BN345" s="698"/>
      <c r="BO345" s="698"/>
      <c r="BP345" s="698"/>
      <c r="BQ345" s="698">
        <v>10.0</v>
      </c>
      <c r="BR345" s="702">
        <v>10.0</v>
      </c>
      <c r="BS345" s="699"/>
      <c r="BT345" s="698"/>
      <c r="BU345" s="698"/>
      <c r="BV345" s="698"/>
      <c r="BW345" s="698">
        <v>12.0</v>
      </c>
      <c r="BX345" s="702">
        <v>12.0</v>
      </c>
      <c r="BY345" s="707"/>
      <c r="BZ345" s="701"/>
      <c r="CA345" s="701"/>
      <c r="CB345" s="701"/>
      <c r="CC345" s="706">
        <v>12.0</v>
      </c>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c r="CW345" s="698"/>
      <c r="CX345" s="698"/>
      <c r="CY345" s="698"/>
      <c r="CZ345" s="698">
        <v>18.0</v>
      </c>
      <c r="DA345" s="702">
        <v>18.0</v>
      </c>
      <c r="DB345" s="707"/>
      <c r="DC345" s="706"/>
      <c r="DD345" s="701"/>
      <c r="DE345" s="706"/>
      <c r="DF345" s="706">
        <v>20.0</v>
      </c>
      <c r="DG345" s="706">
        <v>20.0</v>
      </c>
      <c r="DH345" s="701"/>
      <c r="DI345" s="699"/>
      <c r="DJ345" s="698"/>
      <c r="DK345" s="698"/>
      <c r="DL345" s="698"/>
      <c r="DM345" s="698"/>
      <c r="DN345" s="698"/>
      <c r="DO345" s="698">
        <v>22.0</v>
      </c>
      <c r="DP345" s="698">
        <v>22.0</v>
      </c>
      <c r="DQ345" s="702"/>
      <c r="DR345" s="582"/>
    </row>
    <row r="346">
      <c r="A346" s="693" t="s">
        <v>1532</v>
      </c>
      <c r="B346" s="694">
        <v>3.0</v>
      </c>
      <c r="C346" s="695" t="str">
        <f t="array" ref="C346">index(Images!$A$1:$K$1, 1, 9)</f>
        <v/>
      </c>
      <c r="D346" s="694" t="s">
        <v>4919</v>
      </c>
      <c r="E346" s="694">
        <v>2.0</v>
      </c>
      <c r="F346" s="694">
        <v>3.0</v>
      </c>
      <c r="G346" s="694" t="s">
        <v>4920</v>
      </c>
      <c r="H346" s="698" t="s">
        <v>184</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v>10.0</v>
      </c>
      <c r="BN346" s="698"/>
      <c r="BO346" s="698"/>
      <c r="BP346" s="698"/>
      <c r="BQ346" s="698"/>
      <c r="BR346" s="702">
        <v>10.0</v>
      </c>
      <c r="BS346" s="699">
        <v>12.0</v>
      </c>
      <c r="BT346" s="698"/>
      <c r="BU346" s="698"/>
      <c r="BV346" s="698"/>
      <c r="BW346" s="698"/>
      <c r="BX346" s="702">
        <v>12.0</v>
      </c>
      <c r="BY346" s="707">
        <v>12.0</v>
      </c>
      <c r="BZ346" s="701"/>
      <c r="CA346" s="701"/>
      <c r="CB346" s="701"/>
      <c r="CC346" s="706"/>
      <c r="CD346" s="706">
        <v>12.0</v>
      </c>
      <c r="CE346" s="699"/>
      <c r="CF346" s="698"/>
      <c r="CG346" s="698"/>
      <c r="CH346" s="698"/>
      <c r="CI346" s="698"/>
      <c r="CJ346" s="698">
        <v>15.0</v>
      </c>
      <c r="CK346" s="698"/>
      <c r="CL346" s="702">
        <v>15.0</v>
      </c>
      <c r="CM346" s="707"/>
      <c r="CN346" s="701"/>
      <c r="CO346" s="701"/>
      <c r="CP346" s="701"/>
      <c r="CQ346" s="706"/>
      <c r="CR346" s="706">
        <v>15.0</v>
      </c>
      <c r="CS346" s="701"/>
      <c r="CT346" s="708">
        <v>15.0</v>
      </c>
      <c r="CU346" s="699"/>
      <c r="CV346" s="698">
        <v>18.0</v>
      </c>
      <c r="CW346" s="698"/>
      <c r="CX346" s="698"/>
      <c r="CY346" s="698"/>
      <c r="CZ346" s="698"/>
      <c r="DA346" s="702">
        <v>18.0</v>
      </c>
      <c r="DB346" s="707"/>
      <c r="DC346" s="706"/>
      <c r="DD346" s="701"/>
      <c r="DE346" s="706"/>
      <c r="DF346" s="706"/>
      <c r="DG346" s="706">
        <v>20.0</v>
      </c>
      <c r="DH346" s="706">
        <v>20.0</v>
      </c>
      <c r="DI346" s="699">
        <v>22.0</v>
      </c>
      <c r="DJ346" s="698"/>
      <c r="DK346" s="698"/>
      <c r="DL346" s="698"/>
      <c r="DM346" s="698"/>
      <c r="DN346" s="698"/>
      <c r="DO346" s="698"/>
      <c r="DP346" s="698"/>
      <c r="DQ346" s="702">
        <v>22.0</v>
      </c>
      <c r="DR346" s="582"/>
    </row>
    <row r="347">
      <c r="A347" s="693" t="s">
        <v>2703</v>
      </c>
      <c r="B347" s="694">
        <v>3.0</v>
      </c>
      <c r="C347" s="695" t="str">
        <f t="array" ref="C347">index(Images!$A$1:$K$1, 1, 9)</f>
        <v/>
      </c>
      <c r="D347" s="694" t="s">
        <v>4919</v>
      </c>
      <c r="E347" s="694">
        <v>2.0</v>
      </c>
      <c r="F347" s="694">
        <v>3.0</v>
      </c>
      <c r="G347" s="694" t="s">
        <v>4918</v>
      </c>
      <c r="H347" s="698" t="s">
        <v>184</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v>15.0</v>
      </c>
      <c r="CJ347" s="698">
        <v>15.0</v>
      </c>
      <c r="CK347" s="698"/>
      <c r="CL347" s="702"/>
      <c r="CM347" s="707"/>
      <c r="CN347" s="701"/>
      <c r="CO347" s="701"/>
      <c r="CP347" s="701"/>
      <c r="CQ347" s="706">
        <v>15.0</v>
      </c>
      <c r="CR347" s="706">
        <v>15.0</v>
      </c>
      <c r="CS347" s="701"/>
      <c r="CT347" s="708"/>
      <c r="CU347" s="699"/>
      <c r="CV347" s="698"/>
      <c r="CW347" s="698"/>
      <c r="CX347" s="698"/>
      <c r="CY347" s="698"/>
      <c r="CZ347" s="698">
        <v>18.0</v>
      </c>
      <c r="DA347" s="702">
        <v>18.0</v>
      </c>
      <c r="DB347" s="707"/>
      <c r="DC347" s="706"/>
      <c r="DD347" s="701"/>
      <c r="DE347" s="706">
        <v>20.0</v>
      </c>
      <c r="DF347" s="706">
        <v>20.0</v>
      </c>
      <c r="DG347" s="706"/>
      <c r="DH347" s="706"/>
      <c r="DI347" s="699"/>
      <c r="DJ347" s="698"/>
      <c r="DK347" s="698"/>
      <c r="DL347" s="698"/>
      <c r="DM347" s="698"/>
      <c r="DN347" s="698">
        <v>22.0</v>
      </c>
      <c r="DO347" s="698"/>
      <c r="DP347" s="698">
        <v>22.0</v>
      </c>
      <c r="DQ347" s="702"/>
      <c r="DR347" s="582"/>
    </row>
    <row r="348">
      <c r="A348" s="693" t="s">
        <v>2874</v>
      </c>
      <c r="B348" s="694">
        <v>3.0</v>
      </c>
      <c r="C348" s="695" t="str">
        <f t="array" ref="C348">index(Images!$A$1:$K$1, 1, 9)</f>
        <v/>
      </c>
      <c r="D348" s="694" t="s">
        <v>4919</v>
      </c>
      <c r="E348" s="694">
        <v>2.0</v>
      </c>
      <c r="F348" s="694">
        <v>3.0</v>
      </c>
      <c r="G348" s="694" t="s">
        <v>4918</v>
      </c>
      <c r="H348" s="698" t="s">
        <v>184</v>
      </c>
      <c r="I348" s="694"/>
      <c r="J348" s="694"/>
      <c r="K348" s="694"/>
      <c r="L348" s="696"/>
      <c r="M348" s="697">
        <v>90.0</v>
      </c>
      <c r="N348" s="697"/>
      <c r="O348" s="697">
        <v>25.0</v>
      </c>
      <c r="P348" s="697"/>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v>15.0</v>
      </c>
      <c r="CL348" s="702"/>
      <c r="CM348" s="707"/>
      <c r="CN348" s="701"/>
      <c r="CO348" s="701"/>
      <c r="CP348" s="701"/>
      <c r="CQ348" s="706"/>
      <c r="CR348" s="706">
        <v>15.0</v>
      </c>
      <c r="CS348" s="706">
        <v>15.0</v>
      </c>
      <c r="CT348" s="708"/>
      <c r="CU348" s="699"/>
      <c r="CV348" s="698"/>
      <c r="CW348" s="698"/>
      <c r="CX348" s="698"/>
      <c r="CY348" s="698"/>
      <c r="CZ348" s="698">
        <v>18.0</v>
      </c>
      <c r="DA348" s="702">
        <v>18.0</v>
      </c>
      <c r="DB348" s="707"/>
      <c r="DC348" s="706"/>
      <c r="DD348" s="701"/>
      <c r="DE348" s="706"/>
      <c r="DF348" s="706"/>
      <c r="DG348" s="706">
        <v>20.0</v>
      </c>
      <c r="DH348" s="706">
        <v>20.0</v>
      </c>
      <c r="DI348" s="699"/>
      <c r="DJ348" s="698"/>
      <c r="DK348" s="698"/>
      <c r="DL348" s="698"/>
      <c r="DM348" s="698"/>
      <c r="DN348" s="698"/>
      <c r="DO348" s="698"/>
      <c r="DP348" s="698">
        <v>22.0</v>
      </c>
      <c r="DQ348" s="702">
        <v>22.0</v>
      </c>
      <c r="DR348" s="582"/>
    </row>
    <row r="349">
      <c r="A349" s="693" t="s">
        <v>3442</v>
      </c>
      <c r="B349" s="694">
        <v>3.0</v>
      </c>
      <c r="C349" s="695" t="str">
        <f t="array" ref="C349">index(Images!$A$1:$K$1, 1, 9)</f>
        <v/>
      </c>
      <c r="D349" s="694" t="s">
        <v>4919</v>
      </c>
      <c r="E349" s="694">
        <v>2.0</v>
      </c>
      <c r="F349" s="694">
        <v>3.0</v>
      </c>
      <c r="G349" s="694" t="s">
        <v>4920</v>
      </c>
      <c r="H349" s="698" t="s">
        <v>184</v>
      </c>
      <c r="I349" s="694"/>
      <c r="J349" s="694"/>
      <c r="K349" s="694"/>
      <c r="L349" s="696"/>
      <c r="M349" s="697">
        <v>150.0</v>
      </c>
      <c r="N349" s="697"/>
      <c r="O349" s="697"/>
      <c r="P349" s="697">
        <v>10.0</v>
      </c>
      <c r="Q349" s="697">
        <v>10.0</v>
      </c>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v>10.0</v>
      </c>
      <c r="BR349" s="702">
        <v>10.0</v>
      </c>
      <c r="BS349" s="699"/>
      <c r="BT349" s="698"/>
      <c r="BU349" s="698"/>
      <c r="BV349" s="698"/>
      <c r="BW349" s="698">
        <v>12.0</v>
      </c>
      <c r="BX349" s="702">
        <v>12.0</v>
      </c>
      <c r="BY349" s="707"/>
      <c r="BZ349" s="701"/>
      <c r="CA349" s="701"/>
      <c r="CB349" s="701"/>
      <c r="CC349" s="706">
        <v>12.0</v>
      </c>
      <c r="CD349" s="706">
        <v>12.0</v>
      </c>
      <c r="CE349" s="699"/>
      <c r="CF349" s="698"/>
      <c r="CG349" s="698"/>
      <c r="CH349" s="698"/>
      <c r="CI349" s="698"/>
      <c r="CJ349" s="698">
        <v>15.0</v>
      </c>
      <c r="CK349" s="698"/>
      <c r="CL349" s="702">
        <v>15.0</v>
      </c>
      <c r="CM349" s="707"/>
      <c r="CN349" s="701"/>
      <c r="CO349" s="701"/>
      <c r="CP349" s="701"/>
      <c r="CQ349" s="706"/>
      <c r="CR349" s="706">
        <v>15.0</v>
      </c>
      <c r="CS349" s="706"/>
      <c r="CT349" s="708">
        <v>15.0</v>
      </c>
      <c r="CU349" s="699"/>
      <c r="CV349" s="698"/>
      <c r="CW349" s="698"/>
      <c r="CX349" s="698"/>
      <c r="CY349" s="698"/>
      <c r="CZ349" s="698">
        <v>18.0</v>
      </c>
      <c r="DA349" s="702">
        <v>18.0</v>
      </c>
      <c r="DB349" s="707"/>
      <c r="DC349" s="706"/>
      <c r="DD349" s="701"/>
      <c r="DE349" s="706"/>
      <c r="DF349" s="706">
        <v>20.0</v>
      </c>
      <c r="DG349" s="706">
        <v>20.0</v>
      </c>
      <c r="DH349" s="706"/>
      <c r="DI349" s="699"/>
      <c r="DJ349" s="698"/>
      <c r="DK349" s="698"/>
      <c r="DL349" s="698"/>
      <c r="DM349" s="698"/>
      <c r="DN349" s="698"/>
      <c r="DO349" s="698">
        <v>22.0</v>
      </c>
      <c r="DP349" s="698">
        <v>22.0</v>
      </c>
      <c r="DQ349" s="702"/>
      <c r="DR349" s="582"/>
    </row>
    <row r="350">
      <c r="A350" s="693" t="s">
        <v>2164</v>
      </c>
      <c r="B350" s="694">
        <v>3.0</v>
      </c>
      <c r="C350" s="695" t="str">
        <f t="array" ref="C350">index(Images!$A$1:$K$1, 1, 9)</f>
        <v/>
      </c>
      <c r="D350" s="694" t="s">
        <v>4919</v>
      </c>
      <c r="E350" s="694">
        <v>2.0</v>
      </c>
      <c r="F350" s="694">
        <v>3.0</v>
      </c>
      <c r="G350" s="694" t="s">
        <v>4918</v>
      </c>
      <c r="H350" s="698"/>
      <c r="I350" s="694"/>
      <c r="J350" s="694"/>
      <c r="K350" s="694"/>
      <c r="L350" s="696"/>
      <c r="M350" s="697"/>
      <c r="N350" s="697"/>
      <c r="O350" s="697"/>
      <c r="P350" s="697"/>
      <c r="Q350" s="697"/>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227</v>
      </c>
      <c r="B351" s="694">
        <v>3.0</v>
      </c>
      <c r="C351" s="695" t="str">
        <f t="array" ref="C351">index(Images!$A$1:$K$1, 1, 9)</f>
        <v/>
      </c>
      <c r="D351" s="694" t="s">
        <v>4919</v>
      </c>
      <c r="E351" s="694">
        <v>2.0</v>
      </c>
      <c r="F351" s="694">
        <v>3.0</v>
      </c>
      <c r="G351" s="694" t="s">
        <v>4918</v>
      </c>
      <c r="H351" s="698"/>
      <c r="I351" s="694"/>
      <c r="J351" s="694"/>
      <c r="K351" s="694"/>
      <c r="L351" s="696"/>
      <c r="M351" s="697">
        <v>90.0</v>
      </c>
      <c r="N351" s="697"/>
      <c r="O351" s="697">
        <v>25.0</v>
      </c>
      <c r="P351" s="697"/>
      <c r="Q351" s="697">
        <v>20.0</v>
      </c>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262</v>
      </c>
      <c r="B352" s="694">
        <v>3.0</v>
      </c>
      <c r="C352" s="695" t="str">
        <f t="array" ref="C352">index(Images!$A$1:$K$1, 1, 9)</f>
        <v/>
      </c>
      <c r="D352" s="694" t="s">
        <v>4919</v>
      </c>
      <c r="E352" s="694">
        <v>2.0</v>
      </c>
      <c r="F352" s="694">
        <v>3.0</v>
      </c>
      <c r="G352" s="694" t="s">
        <v>4918</v>
      </c>
      <c r="H352" s="698"/>
      <c r="I352" s="694"/>
      <c r="J352" s="694"/>
      <c r="K352" s="694"/>
      <c r="L352" s="696"/>
      <c r="M352" s="697"/>
      <c r="N352" s="697"/>
      <c r="O352" s="697"/>
      <c r="P352" s="697"/>
      <c r="Q352" s="697"/>
      <c r="R352" s="697"/>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1707</v>
      </c>
      <c r="B353" s="694">
        <v>3.0</v>
      </c>
      <c r="C353" s="695" t="str">
        <f t="array" ref="C353">index(Images!$A$1:$K$1, 1, 9)</f>
        <v/>
      </c>
      <c r="D353" s="694" t="s">
        <v>4919</v>
      </c>
      <c r="E353" s="694">
        <v>2.0</v>
      </c>
      <c r="F353" s="694">
        <v>3.0</v>
      </c>
      <c r="G353" s="694" t="s">
        <v>4920</v>
      </c>
      <c r="H353" s="698"/>
      <c r="I353" s="694"/>
      <c r="J353" s="694"/>
      <c r="K353" s="694"/>
      <c r="L353" s="696"/>
      <c r="M353" s="697"/>
      <c r="N353" s="697"/>
      <c r="O353" s="697">
        <v>25.0</v>
      </c>
      <c r="P353" s="697"/>
      <c r="Q353" s="697">
        <v>10.0</v>
      </c>
      <c r="R353" s="697">
        <v>10.0</v>
      </c>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891</v>
      </c>
      <c r="B354" s="694">
        <v>3.0</v>
      </c>
      <c r="C354" s="695" t="str">
        <f t="array" ref="C354">index(Images!$A$1:$K$1, 1, 9)</f>
        <v/>
      </c>
      <c r="D354" s="694" t="s">
        <v>4919</v>
      </c>
      <c r="E354" s="694">
        <v>2.0</v>
      </c>
      <c r="F354" s="694">
        <v>3.0</v>
      </c>
      <c r="G354" s="694" t="s">
        <v>4918</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c r="A355" s="693" t="s">
        <v>4829</v>
      </c>
      <c r="B355" s="694">
        <v>3.0</v>
      </c>
      <c r="C355" s="695" t="str">
        <f t="array" ref="C355">index(Images!$A$1:$K$1, 1, 9)</f>
        <v/>
      </c>
      <c r="D355" s="694" t="s">
        <v>4919</v>
      </c>
      <c r="E355" s="694">
        <v>2.0</v>
      </c>
      <c r="F355" s="694">
        <v>3.0</v>
      </c>
      <c r="G355" s="694" t="s">
        <v>4918</v>
      </c>
      <c r="H355" s="698"/>
      <c r="I355" s="694"/>
      <c r="J355" s="694"/>
      <c r="K355" s="694"/>
      <c r="L355" s="696"/>
      <c r="M355" s="697"/>
      <c r="N355" s="697"/>
      <c r="O355" s="697"/>
      <c r="P355" s="697"/>
      <c r="Q355" s="697"/>
      <c r="R355" s="697"/>
      <c r="S355" s="696"/>
      <c r="T355" s="698"/>
      <c r="U355" s="698"/>
      <c r="V355" s="698"/>
      <c r="W355" s="698"/>
      <c r="X355" s="698"/>
      <c r="Y355" s="699"/>
      <c r="Z355" s="698"/>
      <c r="AA355" s="698"/>
      <c r="AB355" s="698"/>
      <c r="AC355" s="698"/>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7"/>
      <c r="BZ355" s="701"/>
      <c r="CA355" s="701"/>
      <c r="CB355" s="701"/>
      <c r="CC355" s="706"/>
      <c r="CD355" s="706"/>
      <c r="CE355" s="699"/>
      <c r="CF355" s="698"/>
      <c r="CG355" s="698"/>
      <c r="CH355" s="698"/>
      <c r="CI355" s="698"/>
      <c r="CJ355" s="698"/>
      <c r="CK355" s="698"/>
      <c r="CL355" s="702"/>
      <c r="CM355" s="707"/>
      <c r="CN355" s="701"/>
      <c r="CO355" s="701"/>
      <c r="CP355" s="701"/>
      <c r="CQ355" s="706"/>
      <c r="CR355" s="706"/>
      <c r="CS355" s="706"/>
      <c r="CT355" s="708"/>
      <c r="CU355" s="699"/>
      <c r="CV355" s="698"/>
      <c r="CW355" s="698"/>
      <c r="CX355" s="698"/>
      <c r="CY355" s="698"/>
      <c r="CZ355" s="698"/>
      <c r="DA355" s="702"/>
      <c r="DB355" s="707"/>
      <c r="DC355" s="706"/>
      <c r="DD355" s="701"/>
      <c r="DE355" s="706"/>
      <c r="DF355" s="706"/>
      <c r="DG355" s="706"/>
      <c r="DH355" s="706"/>
      <c r="DI355" s="699"/>
      <c r="DJ355" s="698"/>
      <c r="DK355" s="698"/>
      <c r="DL355" s="698"/>
      <c r="DM355" s="698"/>
      <c r="DN355" s="698"/>
      <c r="DO355" s="698"/>
      <c r="DP355" s="698"/>
      <c r="DQ355" s="702"/>
      <c r="DR355" s="582"/>
    </row>
    <row r="356" ht="15.75" customHeight="1">
      <c r="A356" s="709" t="s">
        <v>1568</v>
      </c>
      <c r="B356" s="710">
        <v>1.0</v>
      </c>
      <c r="C356" s="711" t="str">
        <f t="array" ref="C356">index(Images!$A$1:$K$1, 1, 10)</f>
        <v/>
      </c>
      <c r="D356" s="710" t="s">
        <v>4917</v>
      </c>
      <c r="E356" s="710">
        <v>2.0</v>
      </c>
      <c r="F356" s="710">
        <v>3.0</v>
      </c>
      <c r="G356" s="710" t="s">
        <v>4920</v>
      </c>
      <c r="H356" s="710"/>
      <c r="I356" s="710" t="s">
        <v>113</v>
      </c>
      <c r="J356" s="710" t="s">
        <v>117</v>
      </c>
      <c r="K356" s="710"/>
      <c r="L356" s="712"/>
      <c r="M356" s="713"/>
      <c r="N356" s="713">
        <v>5.0</v>
      </c>
      <c r="O356" s="713"/>
      <c r="P356" s="713"/>
      <c r="Q356" s="713"/>
      <c r="R356" s="713">
        <v>6.0</v>
      </c>
      <c r="S356" s="712"/>
      <c r="T356" s="714"/>
      <c r="U356" s="714">
        <v>3.0</v>
      </c>
      <c r="V356" s="714"/>
      <c r="W356" s="714"/>
      <c r="X356" s="714"/>
      <c r="Y356" s="715"/>
      <c r="Z356" s="714">
        <v>5.0</v>
      </c>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1480</v>
      </c>
      <c r="B357" s="710">
        <v>1.0</v>
      </c>
      <c r="C357" s="711" t="str">
        <f t="array" ref="C357">index(Images!$A$1:$K$1, 1, 10)</f>
        <v/>
      </c>
      <c r="D357" s="710" t="s">
        <v>4917</v>
      </c>
      <c r="E357" s="710">
        <v>1.0</v>
      </c>
      <c r="F357" s="710">
        <v>3.0</v>
      </c>
      <c r="G357" s="710" t="s">
        <v>4920</v>
      </c>
      <c r="H357" s="710" t="s">
        <v>184</v>
      </c>
      <c r="I357" s="710"/>
      <c r="J357" s="710"/>
      <c r="K357" s="710"/>
      <c r="L357" s="712"/>
      <c r="M357" s="713"/>
      <c r="N357" s="713">
        <v>9.0</v>
      </c>
      <c r="O357" s="713"/>
      <c r="P357" s="713">
        <v>4.0</v>
      </c>
      <c r="Q357" s="713"/>
      <c r="R357" s="713"/>
      <c r="S357" s="712"/>
      <c r="T357" s="714">
        <v>3.0</v>
      </c>
      <c r="U357" s="714"/>
      <c r="V357" s="714"/>
      <c r="W357" s="714"/>
      <c r="X357" s="714"/>
      <c r="Y357" s="715">
        <v>5.0</v>
      </c>
      <c r="Z357" s="714"/>
      <c r="AA357" s="714"/>
      <c r="AB357" s="714"/>
      <c r="AC357" s="714"/>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2750</v>
      </c>
      <c r="B358" s="710">
        <v>1.0</v>
      </c>
      <c r="C358" s="711" t="str">
        <f t="array" ref="C358">index(Images!$A$1:$K$1, 1, 10)</f>
        <v/>
      </c>
      <c r="D358" s="710" t="s">
        <v>4919</v>
      </c>
      <c r="E358" s="710">
        <v>1.0</v>
      </c>
      <c r="F358" s="710">
        <v>3.0</v>
      </c>
      <c r="G358" s="710" t="s">
        <v>4918</v>
      </c>
      <c r="H358" s="710"/>
      <c r="I358" s="710" t="s">
        <v>116</v>
      </c>
      <c r="J358" s="710" t="s">
        <v>112</v>
      </c>
      <c r="K358" s="710"/>
      <c r="L358" s="712"/>
      <c r="M358" s="713">
        <v>36.0</v>
      </c>
      <c r="N358" s="713"/>
      <c r="O358" s="713"/>
      <c r="P358" s="713"/>
      <c r="Q358" s="713">
        <v>6.0</v>
      </c>
      <c r="R358" s="713"/>
      <c r="S358" s="712"/>
      <c r="T358" s="714"/>
      <c r="U358" s="714"/>
      <c r="V358" s="714"/>
      <c r="W358" s="714"/>
      <c r="X358" s="714">
        <v>3.0</v>
      </c>
      <c r="Y358" s="715"/>
      <c r="Z358" s="714"/>
      <c r="AA358" s="714"/>
      <c r="AB358" s="714"/>
      <c r="AC358" s="714">
        <v>5.0</v>
      </c>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2375</v>
      </c>
      <c r="B359" s="710">
        <v>1.0</v>
      </c>
      <c r="C359" s="711" t="str">
        <f t="array" ref="C359">index(Images!$A$1:$K$1, 1, 10)</f>
        <v/>
      </c>
      <c r="D359" s="710" t="s">
        <v>4919</v>
      </c>
      <c r="E359" s="710">
        <v>2.0</v>
      </c>
      <c r="F359" s="710">
        <v>3.0</v>
      </c>
      <c r="G359" s="710" t="s">
        <v>4918</v>
      </c>
      <c r="H359" s="710"/>
      <c r="I359" s="710" t="s">
        <v>114</v>
      </c>
      <c r="J359" s="710"/>
      <c r="K359" s="710"/>
      <c r="L359" s="712"/>
      <c r="M359" s="713"/>
      <c r="N359" s="713"/>
      <c r="O359" s="713">
        <f>9</f>
        <v>9</v>
      </c>
      <c r="P359" s="713"/>
      <c r="Q359" s="713">
        <f>4</f>
        <v>4</v>
      </c>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1530</v>
      </c>
      <c r="B360" s="710">
        <v>1.0</v>
      </c>
      <c r="C360" s="711" t="str">
        <f t="array" ref="C360">index(Images!$A$1:$K$1, 1, 10)</f>
        <v/>
      </c>
      <c r="D360" s="710" t="s">
        <v>4919</v>
      </c>
      <c r="E360" s="710">
        <v>2.0</v>
      </c>
      <c r="F360" s="710">
        <v>3.0</v>
      </c>
      <c r="G360" s="710" t="s">
        <v>4920</v>
      </c>
      <c r="H360" s="710" t="s">
        <v>184</v>
      </c>
      <c r="I360" s="710"/>
      <c r="J360" s="710"/>
      <c r="K360" s="710"/>
      <c r="L360" s="712"/>
      <c r="M360" s="713"/>
      <c r="N360" s="713"/>
      <c r="O360" s="713">
        <v>5.0</v>
      </c>
      <c r="P360" s="713">
        <v>6.0</v>
      </c>
      <c r="Q360" s="713"/>
      <c r="R360" s="713"/>
      <c r="S360" s="712"/>
      <c r="T360" s="714"/>
      <c r="U360" s="714"/>
      <c r="V360" s="714"/>
      <c r="W360" s="714">
        <v>3.0</v>
      </c>
      <c r="X360" s="714"/>
      <c r="Y360" s="715"/>
      <c r="Z360" s="714"/>
      <c r="AA360" s="714"/>
      <c r="AB360" s="714">
        <v>5.0</v>
      </c>
      <c r="AC360" s="714"/>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1800</v>
      </c>
      <c r="B361" s="710">
        <v>1.0</v>
      </c>
      <c r="C361" s="711" t="str">
        <f t="array" ref="C361">index(Images!$A$1:$K$1, 1, 10)</f>
        <v/>
      </c>
      <c r="D361" s="710" t="s">
        <v>4919</v>
      </c>
      <c r="E361" s="710">
        <v>2.0</v>
      </c>
      <c r="F361" s="710">
        <v>3.0</v>
      </c>
      <c r="G361" s="710" t="s">
        <v>4918</v>
      </c>
      <c r="H361" s="710"/>
      <c r="I361" s="710"/>
      <c r="J361" s="710"/>
      <c r="K361" s="710"/>
      <c r="L361" s="712"/>
      <c r="M361" s="713"/>
      <c r="N361" s="713"/>
      <c r="O361" s="713">
        <v>9.0</v>
      </c>
      <c r="P361" s="713"/>
      <c r="Q361" s="713">
        <v>4.0</v>
      </c>
      <c r="R361" s="713"/>
      <c r="S361" s="712"/>
      <c r="T361" s="714"/>
      <c r="U361" s="714"/>
      <c r="V361" s="714"/>
      <c r="W361" s="714"/>
      <c r="X361" s="714">
        <v>3.0</v>
      </c>
      <c r="Y361" s="715"/>
      <c r="Z361" s="714"/>
      <c r="AA361" s="714"/>
      <c r="AB361" s="714"/>
      <c r="AC361" s="714">
        <v>5.0</v>
      </c>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4156</v>
      </c>
      <c r="B362" s="710">
        <v>1.0</v>
      </c>
      <c r="C362" s="711" t="str">
        <f t="array" ref="C362">index(Images!$A$1:$K$1, 1, 10)</f>
        <v/>
      </c>
      <c r="D362" s="710" t="s">
        <v>4917</v>
      </c>
      <c r="E362" s="710">
        <v>1.0</v>
      </c>
      <c r="F362" s="710">
        <v>3.0</v>
      </c>
      <c r="G362" s="710" t="s">
        <v>4918</v>
      </c>
      <c r="H362" s="710" t="s">
        <v>184</v>
      </c>
      <c r="I362" s="710"/>
      <c r="J362" s="710"/>
      <c r="K362" s="710"/>
      <c r="L362" s="712"/>
      <c r="M362" s="713"/>
      <c r="N362" s="713">
        <v>9.0</v>
      </c>
      <c r="O362" s="713"/>
      <c r="P362" s="713">
        <v>4.0</v>
      </c>
      <c r="Q362" s="713"/>
      <c r="R362" s="713"/>
      <c r="S362" s="712"/>
      <c r="T362" s="714">
        <v>3.0</v>
      </c>
      <c r="U362" s="714"/>
      <c r="V362" s="714"/>
      <c r="W362" s="714"/>
      <c r="X362" s="714"/>
      <c r="Y362" s="715">
        <v>5.0</v>
      </c>
      <c r="Z362" s="714"/>
      <c r="AA362" s="714"/>
      <c r="AB362" s="714"/>
      <c r="AC362" s="714"/>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3602</v>
      </c>
      <c r="B363" s="710">
        <v>1.0</v>
      </c>
      <c r="C363" s="711" t="str">
        <f t="array" ref="C363">index(Images!$A$1:$K$1, 1, 10)</f>
        <v/>
      </c>
      <c r="D363" s="710" t="s">
        <v>4917</v>
      </c>
      <c r="E363" s="710">
        <v>1.0</v>
      </c>
      <c r="F363" s="710">
        <v>3.0</v>
      </c>
      <c r="G363" s="710" t="s">
        <v>4918</v>
      </c>
      <c r="H363" s="710" t="s">
        <v>184</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3194</v>
      </c>
      <c r="B364" s="710">
        <v>1.0</v>
      </c>
      <c r="C364" s="711" t="str">
        <f t="array" ref="C364">index(Images!$A$1:$K$1, 1, 10)</f>
        <v/>
      </c>
      <c r="D364" s="710" t="s">
        <v>4919</v>
      </c>
      <c r="E364" s="710">
        <v>2.0</v>
      </c>
      <c r="F364" s="710">
        <v>3.0</v>
      </c>
      <c r="G364" s="710" t="s">
        <v>4920</v>
      </c>
      <c r="H364" s="710" t="s">
        <v>184</v>
      </c>
      <c r="I364" s="710"/>
      <c r="J364" s="710"/>
      <c r="K364" s="710"/>
      <c r="L364" s="712"/>
      <c r="M364" s="713"/>
      <c r="N364" s="713">
        <v>5.0</v>
      </c>
      <c r="O364" s="713"/>
      <c r="P364" s="713">
        <v>6.0</v>
      </c>
      <c r="Q364" s="713"/>
      <c r="R364" s="713"/>
      <c r="S364" s="712"/>
      <c r="T364" s="714"/>
      <c r="U364" s="714"/>
      <c r="V364" s="714"/>
      <c r="W364" s="714"/>
      <c r="X364" s="714">
        <v>3.0</v>
      </c>
      <c r="Y364" s="715"/>
      <c r="Z364" s="714"/>
      <c r="AA364" s="714"/>
      <c r="AB364" s="714"/>
      <c r="AC364" s="714">
        <v>5.0</v>
      </c>
      <c r="AD364" s="716"/>
      <c r="AE364" s="717"/>
      <c r="AF364" s="717"/>
      <c r="AG364" s="717"/>
      <c r="AH364" s="717"/>
      <c r="AI364" s="715"/>
      <c r="AJ364" s="714"/>
      <c r="AK364" s="714"/>
      <c r="AL364" s="714"/>
      <c r="AM364" s="714"/>
      <c r="AN364" s="718"/>
      <c r="AO364" s="719"/>
      <c r="AP364" s="720"/>
      <c r="AQ364" s="720"/>
      <c r="AR364" s="720"/>
      <c r="AS364" s="720"/>
      <c r="AT364" s="720"/>
      <c r="AU364" s="715"/>
      <c r="AV364" s="714"/>
      <c r="AW364" s="714"/>
      <c r="AX364" s="714"/>
      <c r="AY364" s="714"/>
      <c r="AZ364" s="718"/>
      <c r="BA364" s="715"/>
      <c r="BB364" s="714"/>
      <c r="BC364" s="714"/>
      <c r="BD364" s="714"/>
      <c r="BE364" s="714"/>
      <c r="BF364" s="718"/>
      <c r="BG364" s="715"/>
      <c r="BH364" s="714"/>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4299</v>
      </c>
      <c r="B365" s="710">
        <v>2.0</v>
      </c>
      <c r="C365" s="711" t="str">
        <f t="array" ref="C365">index(Images!$A$1:$K$1, 1, 10)</f>
        <v/>
      </c>
      <c r="D365" s="710" t="s">
        <v>4917</v>
      </c>
      <c r="E365" s="710">
        <v>1.0</v>
      </c>
      <c r="F365" s="710">
        <v>3.0</v>
      </c>
      <c r="G365" s="710" t="s">
        <v>4918</v>
      </c>
      <c r="H365" s="710"/>
      <c r="I365" s="710" t="s">
        <v>113</v>
      </c>
      <c r="J365" s="710" t="s">
        <v>112</v>
      </c>
      <c r="K365" s="710"/>
      <c r="L365" s="712"/>
      <c r="M365" s="713">
        <f>80</f>
        <v>80</v>
      </c>
      <c r="N365" s="713"/>
      <c r="O365" s="713"/>
      <c r="P365" s="713"/>
      <c r="Q365" s="713"/>
      <c r="R365" s="713">
        <f>5</f>
        <v>5</v>
      </c>
      <c r="S365" s="712"/>
      <c r="T365" s="714"/>
      <c r="U365" s="714"/>
      <c r="V365" s="714"/>
      <c r="W365" s="714"/>
      <c r="X365" s="714"/>
      <c r="Y365" s="715"/>
      <c r="Z365" s="714"/>
      <c r="AA365" s="714"/>
      <c r="AB365" s="714"/>
      <c r="AC365" s="714"/>
      <c r="AD365" s="722">
        <v>3.0</v>
      </c>
      <c r="AE365" s="723">
        <v>3.0</v>
      </c>
      <c r="AF365" s="717"/>
      <c r="AG365" s="717"/>
      <c r="AH365" s="717"/>
      <c r="AI365" s="715">
        <v>6.0</v>
      </c>
      <c r="AJ365" s="714"/>
      <c r="AK365" s="714"/>
      <c r="AL365" s="714"/>
      <c r="AM365" s="714"/>
      <c r="AN365" s="718"/>
      <c r="AO365" s="715">
        <v>6.0</v>
      </c>
      <c r="AP365" s="714">
        <v>6.0</v>
      </c>
      <c r="AQ365" s="720"/>
      <c r="AR365" s="720"/>
      <c r="AS365" s="720"/>
      <c r="AT365" s="720"/>
      <c r="AU365" s="715">
        <v>8.0</v>
      </c>
      <c r="AV365" s="714">
        <v>8.0</v>
      </c>
      <c r="AW365" s="714"/>
      <c r="AX365" s="714"/>
      <c r="AY365" s="714"/>
      <c r="AZ365" s="718"/>
      <c r="BA365" s="715">
        <v>8.0</v>
      </c>
      <c r="BB365" s="714">
        <v>8.0</v>
      </c>
      <c r="BC365" s="714"/>
      <c r="BD365" s="714"/>
      <c r="BE365" s="714"/>
      <c r="BF365" s="718"/>
      <c r="BG365" s="715">
        <v>10.0</v>
      </c>
      <c r="BH365" s="714">
        <v>10.0</v>
      </c>
      <c r="BI365" s="714"/>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3914</v>
      </c>
      <c r="B366" s="710">
        <v>2.0</v>
      </c>
      <c r="C366" s="711" t="str">
        <f t="array" ref="C366">index(Images!$A$1:$K$1, 1, 10)</f>
        <v/>
      </c>
      <c r="D366" s="710" t="s">
        <v>4917</v>
      </c>
      <c r="E366" s="710">
        <v>1.0</v>
      </c>
      <c r="F366" s="710">
        <v>5.0</v>
      </c>
      <c r="G366" s="710" t="s">
        <v>4925</v>
      </c>
      <c r="H366" s="710"/>
      <c r="I366" s="710" t="s">
        <v>113</v>
      </c>
      <c r="J366" s="710"/>
      <c r="K366" s="710"/>
      <c r="L366" s="712"/>
      <c r="M366" s="713">
        <f>48</f>
        <v>48</v>
      </c>
      <c r="N366" s="713">
        <f t="shared" ref="N366:N367" si="4">12</f>
        <v>12</v>
      </c>
      <c r="O366" s="713"/>
      <c r="P366" s="713"/>
      <c r="Q366" s="713"/>
      <c r="R366" s="713"/>
      <c r="S366" s="712"/>
      <c r="T366" s="714"/>
      <c r="U366" s="714"/>
      <c r="V366" s="714"/>
      <c r="W366" s="714"/>
      <c r="X366" s="714"/>
      <c r="Y366" s="715"/>
      <c r="Z366" s="714"/>
      <c r="AA366" s="714"/>
      <c r="AB366" s="714"/>
      <c r="AC366" s="714"/>
      <c r="AD366" s="722">
        <v>3.0</v>
      </c>
      <c r="AE366" s="717"/>
      <c r="AF366" s="723">
        <v>3.0</v>
      </c>
      <c r="AG366" s="717"/>
      <c r="AH366" s="717"/>
      <c r="AI366" s="715"/>
      <c r="AJ366" s="714"/>
      <c r="AK366" s="714">
        <v>6.0</v>
      </c>
      <c r="AL366" s="714"/>
      <c r="AM366" s="714"/>
      <c r="AN366" s="718"/>
      <c r="AO366" s="715">
        <v>6.0</v>
      </c>
      <c r="AP366" s="720"/>
      <c r="AQ366" s="714">
        <v>6.0</v>
      </c>
      <c r="AR366" s="720"/>
      <c r="AS366" s="720"/>
      <c r="AT366" s="720"/>
      <c r="AU366" s="715"/>
      <c r="AV366" s="714"/>
      <c r="AW366" s="714">
        <v>8.0</v>
      </c>
      <c r="AX366" s="714">
        <v>8.0</v>
      </c>
      <c r="AY366" s="714"/>
      <c r="AZ366" s="718"/>
      <c r="BA366" s="715"/>
      <c r="BB366" s="714"/>
      <c r="BC366" s="714">
        <v>8.0</v>
      </c>
      <c r="BD366" s="714">
        <v>8.0</v>
      </c>
      <c r="BE366" s="714"/>
      <c r="BF366" s="718"/>
      <c r="BG366" s="715">
        <v>10.0</v>
      </c>
      <c r="BH366" s="714"/>
      <c r="BI366" s="714">
        <v>10.0</v>
      </c>
      <c r="BJ366" s="714"/>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2077</v>
      </c>
      <c r="B367" s="710">
        <v>2.0</v>
      </c>
      <c r="C367" s="711" t="str">
        <f t="array" ref="C367">index(Images!$A$1:$K$1, 1, 10)</f>
        <v/>
      </c>
      <c r="D367" s="710" t="s">
        <v>4917</v>
      </c>
      <c r="E367" s="710">
        <v>2.0</v>
      </c>
      <c r="F367" s="710">
        <v>3.0</v>
      </c>
      <c r="G367" s="710" t="s">
        <v>4918</v>
      </c>
      <c r="H367" s="710"/>
      <c r="I367" s="710" t="s">
        <v>113</v>
      </c>
      <c r="J367" s="710" t="s">
        <v>117</v>
      </c>
      <c r="K367" s="710"/>
      <c r="L367" s="712"/>
      <c r="M367" s="713"/>
      <c r="N367" s="713">
        <f t="shared" si="4"/>
        <v>12</v>
      </c>
      <c r="O367" s="713"/>
      <c r="P367" s="713"/>
      <c r="Q367" s="713"/>
      <c r="R367" s="713">
        <f>5</f>
        <v>5</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ht="15.75" customHeight="1">
      <c r="A368" s="709" t="s">
        <v>1579</v>
      </c>
      <c r="B368" s="710">
        <v>2.0</v>
      </c>
      <c r="C368" s="711" t="str">
        <f t="array" ref="C368">index(Images!$A$1:$K$1, 1, 10)</f>
        <v/>
      </c>
      <c r="D368" s="710" t="s">
        <v>4917</v>
      </c>
      <c r="E368" s="710">
        <v>2.0</v>
      </c>
      <c r="F368" s="710">
        <v>3.0</v>
      </c>
      <c r="G368" s="710" t="s">
        <v>4920</v>
      </c>
      <c r="H368" s="710"/>
      <c r="I368" s="710" t="s">
        <v>113</v>
      </c>
      <c r="J368" s="710" t="s">
        <v>117</v>
      </c>
      <c r="K368" s="710"/>
      <c r="L368" s="712"/>
      <c r="M368" s="713"/>
      <c r="N368" s="713">
        <v>12.0</v>
      </c>
      <c r="O368" s="713"/>
      <c r="P368" s="713"/>
      <c r="Q368" s="713"/>
      <c r="R368" s="713">
        <v>5.0</v>
      </c>
      <c r="S368" s="712"/>
      <c r="T368" s="714"/>
      <c r="U368" s="714"/>
      <c r="V368" s="714"/>
      <c r="W368" s="714"/>
      <c r="X368" s="714"/>
      <c r="Y368" s="715"/>
      <c r="Z368" s="714"/>
      <c r="AA368" s="714"/>
      <c r="AB368" s="714"/>
      <c r="AC368" s="714"/>
      <c r="AD368" s="722">
        <v>3.0</v>
      </c>
      <c r="AE368" s="723">
        <v>3.0</v>
      </c>
      <c r="AF368" s="717"/>
      <c r="AG368" s="717"/>
      <c r="AH368" s="717"/>
      <c r="AI368" s="715"/>
      <c r="AJ368" s="714"/>
      <c r="AK368" s="714"/>
      <c r="AL368" s="714">
        <v>6.0</v>
      </c>
      <c r="AM368" s="714"/>
      <c r="AN368" s="718"/>
      <c r="AO368" s="719"/>
      <c r="AP368" s="720"/>
      <c r="AQ368" s="714">
        <v>6.0</v>
      </c>
      <c r="AR368" s="714">
        <v>6.0</v>
      </c>
      <c r="AS368" s="720"/>
      <c r="AT368" s="720"/>
      <c r="AU368" s="715">
        <v>8.0</v>
      </c>
      <c r="AV368" s="714"/>
      <c r="AW368" s="714"/>
      <c r="AX368" s="714">
        <v>8.0</v>
      </c>
      <c r="AY368" s="714"/>
      <c r="AZ368" s="718"/>
      <c r="BA368" s="715">
        <v>8.0</v>
      </c>
      <c r="BB368" s="714"/>
      <c r="BC368" s="714"/>
      <c r="BD368" s="714">
        <v>8.0</v>
      </c>
      <c r="BE368" s="714"/>
      <c r="BF368" s="718"/>
      <c r="BG368" s="715">
        <v>10.0</v>
      </c>
      <c r="BH368" s="714"/>
      <c r="BI368" s="714"/>
      <c r="BJ368" s="714">
        <v>10.0</v>
      </c>
      <c r="BK368" s="714"/>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4318</v>
      </c>
      <c r="B369" s="710">
        <v>2.0</v>
      </c>
      <c r="C369" s="711" t="str">
        <f t="array" ref="C369">index(Images!$A$1:$K$1, 1, 10)</f>
        <v/>
      </c>
      <c r="D369" s="710" t="s">
        <v>4917</v>
      </c>
      <c r="E369" s="710">
        <v>2.0</v>
      </c>
      <c r="F369" s="710">
        <v>3.0</v>
      </c>
      <c r="G369" s="710" t="s">
        <v>4918</v>
      </c>
      <c r="H369" s="710"/>
      <c r="I369" s="710" t="s">
        <v>113</v>
      </c>
      <c r="J369" s="710" t="s">
        <v>116</v>
      </c>
      <c r="K369" s="710" t="s">
        <v>117</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1872</v>
      </c>
      <c r="B370" s="710">
        <v>2.0</v>
      </c>
      <c r="C370" s="711" t="str">
        <f t="array" ref="C370">index(Images!$A$1:$K$1, 1, 10)</f>
        <v/>
      </c>
      <c r="D370" s="710" t="s">
        <v>4917</v>
      </c>
      <c r="E370" s="710">
        <v>2.0</v>
      </c>
      <c r="F370" s="710">
        <v>3.0</v>
      </c>
      <c r="G370" s="710" t="s">
        <v>4918</v>
      </c>
      <c r="H370" s="710"/>
      <c r="I370" s="710" t="s">
        <v>113</v>
      </c>
      <c r="J370" s="710" t="s">
        <v>116</v>
      </c>
      <c r="K370" s="710" t="s">
        <v>117</v>
      </c>
      <c r="L370" s="712"/>
      <c r="M370" s="713"/>
      <c r="N370" s="713">
        <v>12.0</v>
      </c>
      <c r="O370" s="713"/>
      <c r="P370" s="713">
        <v>5.0</v>
      </c>
      <c r="Q370" s="713">
        <v>5.0</v>
      </c>
      <c r="R370" s="713"/>
      <c r="S370" s="712"/>
      <c r="T370" s="714"/>
      <c r="U370" s="714"/>
      <c r="V370" s="714"/>
      <c r="W370" s="714"/>
      <c r="X370" s="714"/>
      <c r="Y370" s="715"/>
      <c r="Z370" s="714"/>
      <c r="AA370" s="714"/>
      <c r="AB370" s="714"/>
      <c r="AC370" s="714"/>
      <c r="AD370" s="722">
        <v>3.0</v>
      </c>
      <c r="AE370" s="717"/>
      <c r="AF370" s="717"/>
      <c r="AG370" s="723">
        <v>3.0</v>
      </c>
      <c r="AH370" s="717"/>
      <c r="AI370" s="715">
        <v>6.0</v>
      </c>
      <c r="AJ370" s="714"/>
      <c r="AK370" s="714"/>
      <c r="AL370" s="714"/>
      <c r="AM370" s="714"/>
      <c r="AN370" s="718"/>
      <c r="AO370" s="715">
        <v>6.0</v>
      </c>
      <c r="AP370" s="720"/>
      <c r="AQ370" s="720"/>
      <c r="AR370" s="720"/>
      <c r="AS370" s="720"/>
      <c r="AT370" s="714">
        <v>6.0</v>
      </c>
      <c r="AU370" s="715"/>
      <c r="AV370" s="714">
        <v>8.0</v>
      </c>
      <c r="AW370" s="714"/>
      <c r="AX370" s="714"/>
      <c r="AY370" s="714">
        <v>8.0</v>
      </c>
      <c r="AZ370" s="718"/>
      <c r="BA370" s="715"/>
      <c r="BB370" s="714">
        <v>8.0</v>
      </c>
      <c r="BC370" s="714"/>
      <c r="BD370" s="714"/>
      <c r="BE370" s="714">
        <v>8.0</v>
      </c>
      <c r="BF370" s="718"/>
      <c r="BG370" s="715">
        <v>10.0</v>
      </c>
      <c r="BH370" s="714"/>
      <c r="BI370" s="714"/>
      <c r="BJ370" s="714"/>
      <c r="BK370" s="714">
        <v>10.0</v>
      </c>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c r="A371" s="709" t="s">
        <v>1485</v>
      </c>
      <c r="B371" s="710">
        <v>2.0</v>
      </c>
      <c r="C371" s="711" t="str">
        <f t="array" ref="C371">index(Images!$A$1:$K$1, 1, 10)</f>
        <v/>
      </c>
      <c r="D371" s="710" t="s">
        <v>4917</v>
      </c>
      <c r="E371" s="710">
        <v>2.0</v>
      </c>
      <c r="F371" s="710">
        <v>3.0</v>
      </c>
      <c r="G371" s="710" t="s">
        <v>4920</v>
      </c>
      <c r="H371" s="710" t="s">
        <v>184</v>
      </c>
      <c r="I371" s="710"/>
      <c r="J371" s="710"/>
      <c r="K371" s="710"/>
      <c r="L371" s="712"/>
      <c r="M371" s="713">
        <v>48.0</v>
      </c>
      <c r="N371" s="713">
        <v>12.0</v>
      </c>
      <c r="O371" s="713"/>
      <c r="P371" s="713"/>
      <c r="Q371" s="713"/>
      <c r="R371" s="713"/>
      <c r="S371" s="712"/>
      <c r="T371" s="714"/>
      <c r="U371" s="714"/>
      <c r="V371" s="714"/>
      <c r="W371" s="714"/>
      <c r="X371" s="714"/>
      <c r="Y371" s="715"/>
      <c r="Z371" s="714"/>
      <c r="AA371" s="714"/>
      <c r="AB371" s="714"/>
      <c r="AC371" s="714"/>
      <c r="AD371" s="722"/>
      <c r="AE371" s="723">
        <v>3.0</v>
      </c>
      <c r="AF371" s="717"/>
      <c r="AG371" s="723">
        <v>3.0</v>
      </c>
      <c r="AH371" s="717"/>
      <c r="AI371" s="715"/>
      <c r="AJ371" s="714"/>
      <c r="AK371" s="714"/>
      <c r="AL371" s="714">
        <v>6.0</v>
      </c>
      <c r="AM371" s="714"/>
      <c r="AN371" s="718"/>
      <c r="AO371" s="715"/>
      <c r="AP371" s="714">
        <v>6.0</v>
      </c>
      <c r="AQ371" s="720"/>
      <c r="AR371" s="714">
        <v>6.0</v>
      </c>
      <c r="AS371" s="720"/>
      <c r="AT371" s="714"/>
      <c r="AU371" s="715">
        <v>8.0</v>
      </c>
      <c r="AV371" s="714"/>
      <c r="AW371" s="714"/>
      <c r="AX371" s="714">
        <v>8.0</v>
      </c>
      <c r="AY371" s="714"/>
      <c r="AZ371" s="718"/>
      <c r="BA371" s="715">
        <v>8.0</v>
      </c>
      <c r="BB371" s="714"/>
      <c r="BC371" s="714"/>
      <c r="BD371" s="714">
        <v>8.0</v>
      </c>
      <c r="BE371" s="714"/>
      <c r="BF371" s="718"/>
      <c r="BG371" s="715">
        <v>10.0</v>
      </c>
      <c r="BH371" s="714"/>
      <c r="BI371" s="714"/>
      <c r="BJ371" s="714">
        <v>10.0</v>
      </c>
      <c r="BK371" s="714"/>
      <c r="BL371" s="714"/>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2757</v>
      </c>
      <c r="B372" s="710">
        <v>2.0</v>
      </c>
      <c r="C372" s="711" t="str">
        <f t="array" ref="C372">index(Images!$A$1:$K$1, 1, 10)</f>
        <v/>
      </c>
      <c r="D372" s="710" t="s">
        <v>4919</v>
      </c>
      <c r="E372" s="710">
        <v>1.0</v>
      </c>
      <c r="F372" s="710">
        <v>3.0</v>
      </c>
      <c r="G372" s="710" t="s">
        <v>4918</v>
      </c>
      <c r="H372" s="710"/>
      <c r="I372" s="710" t="s">
        <v>116</v>
      </c>
      <c r="J372" s="710" t="s">
        <v>112</v>
      </c>
      <c r="K372" s="710"/>
      <c r="L372" s="712"/>
      <c r="M372" s="713"/>
      <c r="N372" s="713"/>
      <c r="O372" s="713"/>
      <c r="P372" s="713"/>
      <c r="Q372" s="713">
        <v>8.0</v>
      </c>
      <c r="R372" s="713">
        <v>5.0</v>
      </c>
      <c r="S372" s="712"/>
      <c r="T372" s="714"/>
      <c r="U372" s="714"/>
      <c r="V372" s="714"/>
      <c r="W372" s="714"/>
      <c r="X372" s="714"/>
      <c r="Y372" s="715"/>
      <c r="Z372" s="714"/>
      <c r="AA372" s="714"/>
      <c r="AB372" s="714"/>
      <c r="AC372" s="714"/>
      <c r="AD372" s="722">
        <v>3.0</v>
      </c>
      <c r="AE372" s="717"/>
      <c r="AF372" s="717"/>
      <c r="AG372" s="717"/>
      <c r="AH372" s="723">
        <v>3.0</v>
      </c>
      <c r="AI372" s="715">
        <v>6.0</v>
      </c>
      <c r="AJ372" s="714"/>
      <c r="AK372" s="714"/>
      <c r="AL372" s="714"/>
      <c r="AM372" s="714"/>
      <c r="AN372" s="718"/>
      <c r="AO372" s="715">
        <v>6.0</v>
      </c>
      <c r="AP372" s="720"/>
      <c r="AQ372" s="720"/>
      <c r="AR372" s="720"/>
      <c r="AS372" s="720"/>
      <c r="AT372" s="714">
        <v>6.0</v>
      </c>
      <c r="AU372" s="715">
        <v>8.0</v>
      </c>
      <c r="AV372" s="714"/>
      <c r="AW372" s="714"/>
      <c r="AX372" s="714"/>
      <c r="AY372" s="714"/>
      <c r="AZ372" s="718">
        <v>8.0</v>
      </c>
      <c r="BA372" s="715">
        <v>8.0</v>
      </c>
      <c r="BB372" s="714"/>
      <c r="BC372" s="714"/>
      <c r="BD372" s="714"/>
      <c r="BE372" s="714"/>
      <c r="BF372" s="718">
        <v>8.0</v>
      </c>
      <c r="BG372" s="715">
        <v>10.0</v>
      </c>
      <c r="BH372" s="714"/>
      <c r="BI372" s="714"/>
      <c r="BJ372" s="714"/>
      <c r="BK372" s="714"/>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2752</v>
      </c>
      <c r="B373" s="710">
        <v>2.0</v>
      </c>
      <c r="C373" s="711" t="str">
        <f t="array" ref="C373">index(Images!$A$1:$K$1, 1, 10)</f>
        <v/>
      </c>
      <c r="D373" s="710" t="s">
        <v>4919</v>
      </c>
      <c r="E373" s="710">
        <v>1.0</v>
      </c>
      <c r="F373" s="710">
        <v>4.0</v>
      </c>
      <c r="G373" s="710" t="s">
        <v>4920</v>
      </c>
      <c r="H373" s="710"/>
      <c r="I373" s="710" t="s">
        <v>115</v>
      </c>
      <c r="J373" s="710" t="s">
        <v>112</v>
      </c>
      <c r="K373" s="710"/>
      <c r="L373" s="712"/>
      <c r="M373" s="713"/>
      <c r="N373" s="713"/>
      <c r="O373" s="713"/>
      <c r="P373" s="713">
        <v>8.0</v>
      </c>
      <c r="Q373" s="713"/>
      <c r="R373" s="713">
        <v>5.0</v>
      </c>
      <c r="S373" s="712"/>
      <c r="T373" s="714"/>
      <c r="U373" s="714"/>
      <c r="V373" s="714"/>
      <c r="W373" s="714"/>
      <c r="X373" s="714"/>
      <c r="Y373" s="715"/>
      <c r="Z373" s="714"/>
      <c r="AA373" s="714"/>
      <c r="AB373" s="714"/>
      <c r="AC373" s="714"/>
      <c r="AD373" s="716"/>
      <c r="AE373" s="717"/>
      <c r="AF373" s="717"/>
      <c r="AG373" s="723">
        <v>3.0</v>
      </c>
      <c r="AH373" s="723">
        <v>3.0</v>
      </c>
      <c r="AI373" s="715"/>
      <c r="AJ373" s="714"/>
      <c r="AK373" s="714"/>
      <c r="AL373" s="714"/>
      <c r="AM373" s="714"/>
      <c r="AN373" s="718">
        <v>6.0</v>
      </c>
      <c r="AO373" s="719"/>
      <c r="AP373" s="720"/>
      <c r="AQ373" s="720"/>
      <c r="AR373" s="720"/>
      <c r="AS373" s="714">
        <v>6.0</v>
      </c>
      <c r="AT373" s="714">
        <v>6.0</v>
      </c>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996</v>
      </c>
      <c r="B374" s="710">
        <v>2.0</v>
      </c>
      <c r="C374" s="711" t="str">
        <f t="array" ref="C374">index(Images!$A$1:$K$1, 1, 10)</f>
        <v/>
      </c>
      <c r="D374" s="710" t="s">
        <v>4919</v>
      </c>
      <c r="E374" s="710">
        <v>2.0</v>
      </c>
      <c r="F374" s="710">
        <v>3.0</v>
      </c>
      <c r="G374" s="710" t="s">
        <v>4920</v>
      </c>
      <c r="H374" s="710"/>
      <c r="I374" s="710" t="s">
        <v>116</v>
      </c>
      <c r="J374" s="710" t="s">
        <v>112</v>
      </c>
      <c r="K374" s="710"/>
      <c r="L374" s="712"/>
      <c r="M374" s="713">
        <v>80.0</v>
      </c>
      <c r="N374" s="713"/>
      <c r="O374" s="713"/>
      <c r="P374" s="713">
        <v>5.0</v>
      </c>
      <c r="Q374" s="713"/>
      <c r="R374" s="713"/>
      <c r="S374" s="712"/>
      <c r="T374" s="714"/>
      <c r="U374" s="714"/>
      <c r="V374" s="714"/>
      <c r="W374" s="714"/>
      <c r="X374" s="714"/>
      <c r="Y374" s="715"/>
      <c r="Z374" s="714"/>
      <c r="AA374" s="714"/>
      <c r="AB374" s="714"/>
      <c r="AC374" s="714"/>
      <c r="AD374" s="722">
        <v>3.0</v>
      </c>
      <c r="AE374" s="717"/>
      <c r="AF374" s="717"/>
      <c r="AG374" s="723">
        <v>3.0</v>
      </c>
      <c r="AH374" s="717"/>
      <c r="AI374" s="715"/>
      <c r="AJ374" s="714"/>
      <c r="AK374" s="714"/>
      <c r="AL374" s="714"/>
      <c r="AM374" s="714">
        <v>6.0</v>
      </c>
      <c r="AN374" s="718"/>
      <c r="AO374" s="719"/>
      <c r="AP374" s="720"/>
      <c r="AQ374" s="720"/>
      <c r="AR374" s="714">
        <v>6.0</v>
      </c>
      <c r="AS374" s="714">
        <v>6.0</v>
      </c>
      <c r="AT374" s="720"/>
      <c r="AU374" s="715"/>
      <c r="AV374" s="714"/>
      <c r="AW374" s="714"/>
      <c r="AX374" s="714"/>
      <c r="AY374" s="714">
        <v>8.0</v>
      </c>
      <c r="AZ374" s="718">
        <v>8.0</v>
      </c>
      <c r="BA374" s="715"/>
      <c r="BB374" s="714"/>
      <c r="BC374" s="714"/>
      <c r="BD374" s="714"/>
      <c r="BE374" s="714">
        <v>8.0</v>
      </c>
      <c r="BF374" s="718">
        <v>8.0</v>
      </c>
      <c r="BG374" s="715"/>
      <c r="BH374" s="714"/>
      <c r="BI374" s="714"/>
      <c r="BJ374" s="714"/>
      <c r="BK374" s="714">
        <v>10.0</v>
      </c>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2662</v>
      </c>
      <c r="B375" s="710">
        <v>2.0</v>
      </c>
      <c r="C375" s="711" t="str">
        <f t="array" ref="C375">index(Images!$A$1:$K$1, 1, 10)</f>
        <v/>
      </c>
      <c r="D375" s="710" t="s">
        <v>4919</v>
      </c>
      <c r="E375" s="710">
        <v>2.0</v>
      </c>
      <c r="F375" s="710">
        <v>3.0</v>
      </c>
      <c r="G375" s="710" t="s">
        <v>4920</v>
      </c>
      <c r="H375" s="710"/>
      <c r="I375" s="710"/>
      <c r="J375" s="710"/>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09" t="s">
        <v>3346</v>
      </c>
      <c r="B376" s="710">
        <v>2.0</v>
      </c>
      <c r="C376" s="711" t="str">
        <f t="array" ref="C376">index(Images!$A$1:$K$1, 1, 10)</f>
        <v/>
      </c>
      <c r="D376" s="710" t="s">
        <v>4919</v>
      </c>
      <c r="E376" s="710">
        <v>2.0</v>
      </c>
      <c r="F376" s="710">
        <v>3.0</v>
      </c>
      <c r="G376" s="710" t="s">
        <v>4918</v>
      </c>
      <c r="H376" s="710"/>
      <c r="I376" s="710" t="s">
        <v>114</v>
      </c>
      <c r="J376" s="710" t="s">
        <v>116</v>
      </c>
      <c r="K376" s="710"/>
      <c r="L376" s="712"/>
      <c r="M376" s="713"/>
      <c r="N376" s="713"/>
      <c r="O376" s="713">
        <v>12.0</v>
      </c>
      <c r="P376" s="713"/>
      <c r="Q376" s="713">
        <v>5.0</v>
      </c>
      <c r="R376" s="713"/>
      <c r="S376" s="712"/>
      <c r="T376" s="714"/>
      <c r="U376" s="714"/>
      <c r="V376" s="714"/>
      <c r="W376" s="714"/>
      <c r="X376" s="714"/>
      <c r="Y376" s="715"/>
      <c r="Z376" s="714"/>
      <c r="AA376" s="714"/>
      <c r="AB376" s="714"/>
      <c r="AC376" s="714"/>
      <c r="AD376" s="722">
        <v>3.0</v>
      </c>
      <c r="AE376" s="717"/>
      <c r="AF376" s="717"/>
      <c r="AG376" s="717"/>
      <c r="AH376" s="723">
        <v>3.0</v>
      </c>
      <c r="AI376" s="715">
        <v>6.0</v>
      </c>
      <c r="AJ376" s="714"/>
      <c r="AK376" s="714"/>
      <c r="AL376" s="714"/>
      <c r="AM376" s="714"/>
      <c r="AN376" s="718"/>
      <c r="AO376" s="715">
        <v>6.0</v>
      </c>
      <c r="AP376" s="720"/>
      <c r="AQ376" s="720"/>
      <c r="AR376" s="720"/>
      <c r="AS376" s="720"/>
      <c r="AT376" s="714">
        <v>6.0</v>
      </c>
      <c r="AU376" s="715">
        <v>8.0</v>
      </c>
      <c r="AV376" s="714"/>
      <c r="AW376" s="714"/>
      <c r="AX376" s="714"/>
      <c r="AY376" s="714"/>
      <c r="AZ376" s="718">
        <v>8.0</v>
      </c>
      <c r="BA376" s="715">
        <v>8.0</v>
      </c>
      <c r="BB376" s="714"/>
      <c r="BC376" s="714"/>
      <c r="BD376" s="714"/>
      <c r="BE376" s="714"/>
      <c r="BF376" s="718">
        <v>8.0</v>
      </c>
      <c r="BG376" s="715">
        <v>10.0</v>
      </c>
      <c r="BH376" s="714"/>
      <c r="BI376" s="714"/>
      <c r="BJ376" s="714"/>
      <c r="BK376" s="714"/>
      <c r="BL376" s="714">
        <v>10.0</v>
      </c>
      <c r="BM376" s="715"/>
      <c r="BN376" s="714"/>
      <c r="BO376" s="714"/>
      <c r="BP376" s="714"/>
      <c r="BQ376" s="714"/>
      <c r="BR376" s="718"/>
      <c r="BS376" s="715"/>
      <c r="BT376" s="714"/>
      <c r="BU376" s="714"/>
      <c r="BV376" s="714"/>
      <c r="BW376" s="714"/>
      <c r="BX376" s="718"/>
      <c r="BY376" s="716"/>
      <c r="BZ376" s="717"/>
      <c r="CA376" s="717"/>
      <c r="CB376" s="717"/>
      <c r="CC376" s="717"/>
      <c r="CD376" s="717"/>
      <c r="CE376" s="715"/>
      <c r="CF376" s="714"/>
      <c r="CG376" s="714"/>
      <c r="CH376" s="714"/>
      <c r="CI376" s="714"/>
      <c r="CJ376" s="714"/>
      <c r="CK376" s="714"/>
      <c r="CL376" s="718"/>
      <c r="CM376" s="716"/>
      <c r="CN376" s="717"/>
      <c r="CO376" s="717"/>
      <c r="CP376" s="717"/>
      <c r="CQ376" s="717"/>
      <c r="CR376" s="717"/>
      <c r="CS376" s="717"/>
      <c r="CT376" s="721"/>
      <c r="CU376" s="715"/>
      <c r="CV376" s="714"/>
      <c r="CW376" s="714"/>
      <c r="CX376" s="714"/>
      <c r="CY376" s="714"/>
      <c r="CZ376" s="714"/>
      <c r="DA376" s="718"/>
      <c r="DB376" s="716"/>
      <c r="DC376" s="717"/>
      <c r="DD376" s="717"/>
      <c r="DE376" s="717"/>
      <c r="DF376" s="717"/>
      <c r="DG376" s="717"/>
      <c r="DH376" s="717"/>
      <c r="DI376" s="715"/>
      <c r="DJ376" s="714"/>
      <c r="DK376" s="714"/>
      <c r="DL376" s="714"/>
      <c r="DM376" s="714"/>
      <c r="DN376" s="714"/>
      <c r="DO376" s="714"/>
      <c r="DP376" s="714"/>
      <c r="DQ376" s="718"/>
      <c r="DR376" s="582"/>
    </row>
    <row r="377" ht="15.75" customHeight="1">
      <c r="A377" s="724" t="s">
        <v>291</v>
      </c>
      <c r="B377" s="725">
        <v>2.0</v>
      </c>
      <c r="C377" s="711" t="str">
        <f t="array" ref="C377">index(Images!$A$1:$K$1, 1, 10)</f>
        <v/>
      </c>
      <c r="D377" s="725" t="s">
        <v>4919</v>
      </c>
      <c r="E377" s="725">
        <v>2.0</v>
      </c>
      <c r="F377" s="725">
        <v>3.0</v>
      </c>
      <c r="G377" s="725" t="s">
        <v>4918</v>
      </c>
      <c r="H377" s="725"/>
      <c r="I377" s="725"/>
      <c r="J377" s="725"/>
      <c r="K377" s="725"/>
      <c r="L377" s="726"/>
      <c r="M377" s="727">
        <v>48.0</v>
      </c>
      <c r="N377" s="727"/>
      <c r="O377" s="727">
        <v>12.0</v>
      </c>
      <c r="P377" s="727"/>
      <c r="Q377" s="727"/>
      <c r="R377" s="727"/>
      <c r="S377" s="726"/>
      <c r="T377" s="720"/>
      <c r="U377" s="720"/>
      <c r="V377" s="720"/>
      <c r="W377" s="720"/>
      <c r="X377" s="720"/>
      <c r="Y377" s="719"/>
      <c r="Z377" s="720"/>
      <c r="AA377" s="720"/>
      <c r="AB377" s="720"/>
      <c r="AC377" s="720"/>
      <c r="AD377" s="716">
        <v>3.0</v>
      </c>
      <c r="AE377" s="717"/>
      <c r="AF377" s="717"/>
      <c r="AG377" s="717"/>
      <c r="AH377" s="717">
        <v>3.0</v>
      </c>
      <c r="AI377" s="719">
        <v>6.0</v>
      </c>
      <c r="AJ377" s="720"/>
      <c r="AK377" s="720"/>
      <c r="AL377" s="720"/>
      <c r="AM377" s="720"/>
      <c r="AN377" s="728"/>
      <c r="AO377" s="719">
        <v>6.0</v>
      </c>
      <c r="AP377" s="720"/>
      <c r="AQ377" s="720"/>
      <c r="AR377" s="720"/>
      <c r="AS377" s="720"/>
      <c r="AT377" s="720">
        <v>6.0</v>
      </c>
      <c r="AU377" s="719">
        <v>8.0</v>
      </c>
      <c r="AV377" s="720"/>
      <c r="AW377" s="720"/>
      <c r="AX377" s="720"/>
      <c r="AY377" s="720"/>
      <c r="AZ377" s="728">
        <v>8.0</v>
      </c>
      <c r="BA377" s="719">
        <v>8.0</v>
      </c>
      <c r="BB377" s="720"/>
      <c r="BC377" s="720"/>
      <c r="BD377" s="720"/>
      <c r="BE377" s="720"/>
      <c r="BF377" s="728">
        <v>8.0</v>
      </c>
      <c r="BG377" s="719">
        <v>10.0</v>
      </c>
      <c r="BH377" s="720"/>
      <c r="BI377" s="720"/>
      <c r="BJ377" s="720"/>
      <c r="BK377" s="720"/>
      <c r="BL377" s="720">
        <v>10.0</v>
      </c>
      <c r="BM377" s="719"/>
      <c r="BN377" s="720"/>
      <c r="BO377" s="720"/>
      <c r="BP377" s="720"/>
      <c r="BQ377" s="720"/>
      <c r="BR377" s="728"/>
      <c r="BS377" s="719"/>
      <c r="BT377" s="720"/>
      <c r="BU377" s="720"/>
      <c r="BV377" s="720"/>
      <c r="BW377" s="720"/>
      <c r="BX377" s="728"/>
      <c r="BY377" s="716"/>
      <c r="BZ377" s="717"/>
      <c r="CA377" s="717"/>
      <c r="CB377" s="717"/>
      <c r="CC377" s="717"/>
      <c r="CD377" s="717"/>
      <c r="CE377" s="719"/>
      <c r="CF377" s="720"/>
      <c r="CG377" s="720"/>
      <c r="CH377" s="720"/>
      <c r="CI377" s="720"/>
      <c r="CJ377" s="720"/>
      <c r="CK377" s="720"/>
      <c r="CL377" s="728"/>
      <c r="CM377" s="716"/>
      <c r="CN377" s="717"/>
      <c r="CO377" s="717"/>
      <c r="CP377" s="717"/>
      <c r="CQ377" s="717"/>
      <c r="CR377" s="717"/>
      <c r="CS377" s="717"/>
      <c r="CT377" s="721"/>
      <c r="CU377" s="719"/>
      <c r="CV377" s="720"/>
      <c r="CW377" s="720"/>
      <c r="CX377" s="720"/>
      <c r="CY377" s="720"/>
      <c r="CZ377" s="720"/>
      <c r="DA377" s="728"/>
      <c r="DB377" s="716"/>
      <c r="DC377" s="717"/>
      <c r="DD377" s="717"/>
      <c r="DE377" s="717"/>
      <c r="DF377" s="717"/>
      <c r="DG377" s="717"/>
      <c r="DH377" s="717"/>
      <c r="DI377" s="719"/>
      <c r="DJ377" s="720"/>
      <c r="DK377" s="720"/>
      <c r="DL377" s="720"/>
      <c r="DM377" s="720"/>
      <c r="DN377" s="720"/>
      <c r="DO377" s="720"/>
      <c r="DP377" s="720"/>
      <c r="DQ377" s="728"/>
      <c r="DR377" s="729"/>
    </row>
    <row r="378" ht="15.75" customHeight="1">
      <c r="A378" s="709" t="s">
        <v>1730</v>
      </c>
      <c r="B378" s="710">
        <v>2.0</v>
      </c>
      <c r="C378" s="711" t="str">
        <f t="array" ref="C378">index(Images!$A$1:$K$1, 1, 10)</f>
        <v/>
      </c>
      <c r="D378" s="710" t="s">
        <v>4919</v>
      </c>
      <c r="E378" s="710">
        <v>2.0</v>
      </c>
      <c r="F378" s="710">
        <v>3.0</v>
      </c>
      <c r="G378" s="725" t="s">
        <v>4918</v>
      </c>
      <c r="H378" s="725"/>
      <c r="I378" s="710" t="s">
        <v>114</v>
      </c>
      <c r="J378" s="710" t="s">
        <v>116</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16"/>
      <c r="AE378" s="717"/>
      <c r="AF378" s="717"/>
      <c r="AG378" s="723">
        <v>3.0</v>
      </c>
      <c r="AH378" s="723">
        <v>3.0</v>
      </c>
      <c r="AI378" s="715"/>
      <c r="AJ378" s="714"/>
      <c r="AK378" s="714"/>
      <c r="AL378" s="714"/>
      <c r="AM378" s="714">
        <v>6.0</v>
      </c>
      <c r="AN378" s="718"/>
      <c r="AO378" s="719"/>
      <c r="AP378" s="720"/>
      <c r="AQ378" s="720"/>
      <c r="AR378" s="720"/>
      <c r="AS378" s="714">
        <v>6.0</v>
      </c>
      <c r="AT378" s="714">
        <v>6.0</v>
      </c>
      <c r="AU378" s="715"/>
      <c r="AV378" s="714"/>
      <c r="AW378" s="714"/>
      <c r="AX378" s="714"/>
      <c r="AY378" s="714">
        <v>8.0</v>
      </c>
      <c r="AZ378" s="718">
        <v>8.0</v>
      </c>
      <c r="BA378" s="715"/>
      <c r="BB378" s="714"/>
      <c r="BC378" s="714"/>
      <c r="BD378" s="714"/>
      <c r="BE378" s="714">
        <v>8.0</v>
      </c>
      <c r="BF378" s="718">
        <v>8.0</v>
      </c>
      <c r="BG378" s="715"/>
      <c r="BH378" s="714"/>
      <c r="BI378" s="714"/>
      <c r="BJ378" s="714"/>
      <c r="BK378" s="714">
        <v>10.0</v>
      </c>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2377</v>
      </c>
      <c r="B379" s="710">
        <v>2.0</v>
      </c>
      <c r="C379" s="711" t="str">
        <f t="array" ref="C379">index(Images!$A$1:$K$1, 1, 10)</f>
        <v/>
      </c>
      <c r="D379" s="710" t="s">
        <v>4919</v>
      </c>
      <c r="E379" s="710">
        <v>2.0</v>
      </c>
      <c r="F379" s="710">
        <v>3.0</v>
      </c>
      <c r="G379" s="725" t="s">
        <v>4918</v>
      </c>
      <c r="H379" s="725"/>
      <c r="I379" s="710" t="s">
        <v>114</v>
      </c>
      <c r="J379" s="710" t="s">
        <v>116</v>
      </c>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v>3.0</v>
      </c>
      <c r="AE379" s="717"/>
      <c r="AF379" s="717"/>
      <c r="AG379" s="717"/>
      <c r="AH379" s="723">
        <v>3.0</v>
      </c>
      <c r="AI379" s="715">
        <v>6.0</v>
      </c>
      <c r="AJ379" s="714"/>
      <c r="AK379" s="714"/>
      <c r="AL379" s="714"/>
      <c r="AM379" s="714"/>
      <c r="AN379" s="718"/>
      <c r="AO379" s="715">
        <v>6.0</v>
      </c>
      <c r="AP379" s="720"/>
      <c r="AQ379" s="720"/>
      <c r="AR379" s="720"/>
      <c r="AS379" s="720"/>
      <c r="AT379" s="714">
        <v>6.0</v>
      </c>
      <c r="AU379" s="715">
        <v>8.0</v>
      </c>
      <c r="AV379" s="714"/>
      <c r="AW379" s="714"/>
      <c r="AX379" s="714"/>
      <c r="AY379" s="714"/>
      <c r="AZ379" s="718">
        <v>8.0</v>
      </c>
      <c r="BA379" s="715">
        <v>8.0</v>
      </c>
      <c r="BB379" s="714"/>
      <c r="BC379" s="714"/>
      <c r="BD379" s="714"/>
      <c r="BE379" s="714"/>
      <c r="BF379" s="718">
        <v>8.0</v>
      </c>
      <c r="BG379" s="715">
        <v>10.0</v>
      </c>
      <c r="BH379" s="714"/>
      <c r="BI379" s="714"/>
      <c r="BJ379" s="714"/>
      <c r="BK379" s="714"/>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1534</v>
      </c>
      <c r="B380" s="710">
        <v>2.0</v>
      </c>
      <c r="C380" s="711" t="str">
        <f t="array" ref="C380">index(Images!$A$1:$K$1, 1, 10)</f>
        <v/>
      </c>
      <c r="D380" s="710" t="s">
        <v>4919</v>
      </c>
      <c r="E380" s="710">
        <v>2.0</v>
      </c>
      <c r="F380" s="710">
        <v>3.0</v>
      </c>
      <c r="G380" s="710" t="s">
        <v>4920</v>
      </c>
      <c r="H380" s="730" t="s">
        <v>184</v>
      </c>
      <c r="I380" s="710"/>
      <c r="J380" s="710"/>
      <c r="K380" s="710"/>
      <c r="L380" s="712"/>
      <c r="M380" s="713">
        <v>48.0</v>
      </c>
      <c r="N380" s="713"/>
      <c r="O380" s="713">
        <v>12.0</v>
      </c>
      <c r="P380" s="713"/>
      <c r="Q380" s="713"/>
      <c r="R380" s="713"/>
      <c r="S380" s="712"/>
      <c r="T380" s="714"/>
      <c r="U380" s="714"/>
      <c r="V380" s="714"/>
      <c r="W380" s="714"/>
      <c r="X380" s="714"/>
      <c r="Y380" s="715"/>
      <c r="Z380" s="714"/>
      <c r="AA380" s="714"/>
      <c r="AB380" s="714"/>
      <c r="AC380" s="714"/>
      <c r="AD380" s="722"/>
      <c r="AE380" s="717"/>
      <c r="AF380" s="717"/>
      <c r="AG380" s="723">
        <v>3.0</v>
      </c>
      <c r="AH380" s="723">
        <v>3.0</v>
      </c>
      <c r="AI380" s="715"/>
      <c r="AJ380" s="714"/>
      <c r="AK380" s="714"/>
      <c r="AL380" s="714"/>
      <c r="AM380" s="714">
        <v>6.0</v>
      </c>
      <c r="AN380" s="718"/>
      <c r="AO380" s="715"/>
      <c r="AP380" s="720"/>
      <c r="AQ380" s="720"/>
      <c r="AR380" s="720"/>
      <c r="AS380" s="714">
        <v>6.0</v>
      </c>
      <c r="AT380" s="714">
        <v>6.0</v>
      </c>
      <c r="AU380" s="715"/>
      <c r="AV380" s="714"/>
      <c r="AW380" s="714"/>
      <c r="AX380" s="714"/>
      <c r="AY380" s="714">
        <v>8.0</v>
      </c>
      <c r="AZ380" s="718">
        <v>8.0</v>
      </c>
      <c r="BA380" s="715"/>
      <c r="BB380" s="714"/>
      <c r="BC380" s="714"/>
      <c r="BD380" s="714"/>
      <c r="BE380" s="714">
        <v>8.0</v>
      </c>
      <c r="BF380" s="718">
        <v>8.0</v>
      </c>
      <c r="BG380" s="715"/>
      <c r="BH380" s="714"/>
      <c r="BI380" s="714"/>
      <c r="BJ380" s="714"/>
      <c r="BK380" s="714">
        <v>10.0</v>
      </c>
      <c r="BL380" s="714">
        <v>10.0</v>
      </c>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362</v>
      </c>
      <c r="B381" s="710">
        <v>2.0</v>
      </c>
      <c r="C381" s="711" t="str">
        <f t="array" ref="C381">index(Images!$A$1:$K$1, 1, 10)</f>
        <v/>
      </c>
      <c r="D381" s="710" t="s">
        <v>4917</v>
      </c>
      <c r="E381" s="710">
        <v>1.0</v>
      </c>
      <c r="F381" s="710">
        <v>3.0</v>
      </c>
      <c r="G381" s="710" t="s">
        <v>4918</v>
      </c>
      <c r="H381" s="730" t="s">
        <v>184</v>
      </c>
      <c r="I381" s="710"/>
      <c r="J381" s="710"/>
      <c r="K381" s="710"/>
      <c r="L381" s="712"/>
      <c r="M381" s="713">
        <v>48.0</v>
      </c>
      <c r="N381" s="713"/>
      <c r="O381" s="713"/>
      <c r="P381" s="713">
        <v>8.0</v>
      </c>
      <c r="Q381" s="713"/>
      <c r="R381" s="713"/>
      <c r="S381" s="712"/>
      <c r="T381" s="714"/>
      <c r="U381" s="714"/>
      <c r="V381" s="714"/>
      <c r="W381" s="714"/>
      <c r="X381" s="714"/>
      <c r="Y381" s="715"/>
      <c r="Z381" s="714"/>
      <c r="AA381" s="714"/>
      <c r="AB381" s="714"/>
      <c r="AC381" s="714"/>
      <c r="AD381" s="722"/>
      <c r="AE381" s="717"/>
      <c r="AF381" s="723">
        <v>3.0</v>
      </c>
      <c r="AG381" s="717"/>
      <c r="AH381" s="723">
        <v>3.0</v>
      </c>
      <c r="AI381" s="715"/>
      <c r="AJ381" s="714"/>
      <c r="AK381" s="714"/>
      <c r="AL381" s="714">
        <v>6.0</v>
      </c>
      <c r="AM381" s="714"/>
      <c r="AN381" s="718"/>
      <c r="AO381" s="715"/>
      <c r="AP381" s="720"/>
      <c r="AQ381" s="714">
        <v>6.0</v>
      </c>
      <c r="AR381" s="720"/>
      <c r="AS381" s="714">
        <v>6.0</v>
      </c>
      <c r="AT381" s="714"/>
      <c r="AU381" s="715"/>
      <c r="AV381" s="714"/>
      <c r="AW381" s="714">
        <v>8.0</v>
      </c>
      <c r="AX381" s="714"/>
      <c r="AY381" s="714">
        <v>8.0</v>
      </c>
      <c r="AZ381" s="718"/>
      <c r="BA381" s="715"/>
      <c r="BB381" s="714"/>
      <c r="BC381" s="714">
        <v>8.0</v>
      </c>
      <c r="BD381" s="714"/>
      <c r="BE381" s="714">
        <v>8.0</v>
      </c>
      <c r="BF381" s="718"/>
      <c r="BG381" s="715">
        <v>10.0</v>
      </c>
      <c r="BH381" s="714"/>
      <c r="BI381" s="714">
        <v>10.0</v>
      </c>
      <c r="BJ381" s="714"/>
      <c r="BK381" s="714"/>
      <c r="BL381" s="714"/>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1802</v>
      </c>
      <c r="B382" s="710">
        <v>2.0</v>
      </c>
      <c r="C382" s="711" t="str">
        <f t="array" ref="C382">index(Images!$A$1:$K$1, 1, 10)</f>
        <v/>
      </c>
      <c r="D382" s="710" t="s">
        <v>4919</v>
      </c>
      <c r="E382" s="710">
        <v>2.0</v>
      </c>
      <c r="F382" s="710">
        <v>3.0</v>
      </c>
      <c r="G382" s="710" t="s">
        <v>4918</v>
      </c>
      <c r="H382" s="730"/>
      <c r="I382" s="710"/>
      <c r="J382" s="710"/>
      <c r="K382" s="710"/>
      <c r="L382" s="712"/>
      <c r="M382" s="713"/>
      <c r="N382" s="713"/>
      <c r="O382" s="713">
        <v>12.0</v>
      </c>
      <c r="P382" s="713"/>
      <c r="Q382" s="713">
        <v>5.0</v>
      </c>
      <c r="R382" s="713"/>
      <c r="S382" s="712"/>
      <c r="T382" s="714"/>
      <c r="U382" s="714"/>
      <c r="V382" s="714"/>
      <c r="W382" s="714"/>
      <c r="X382" s="714"/>
      <c r="Y382" s="715"/>
      <c r="Z382" s="714"/>
      <c r="AA382" s="714"/>
      <c r="AB382" s="714"/>
      <c r="AC382" s="714"/>
      <c r="AD382" s="722">
        <v>3.0</v>
      </c>
      <c r="AE382" s="717"/>
      <c r="AF382" s="723"/>
      <c r="AG382" s="717"/>
      <c r="AH382" s="723">
        <v>3.0</v>
      </c>
      <c r="AI382" s="715">
        <v>6.0</v>
      </c>
      <c r="AJ382" s="714"/>
      <c r="AK382" s="714"/>
      <c r="AL382" s="714"/>
      <c r="AM382" s="714"/>
      <c r="AN382" s="718"/>
      <c r="AO382" s="715">
        <v>6.0</v>
      </c>
      <c r="AP382" s="720"/>
      <c r="AQ382" s="714"/>
      <c r="AR382" s="720"/>
      <c r="AS382" s="714"/>
      <c r="AT382" s="714">
        <v>6.0</v>
      </c>
      <c r="AU382" s="715">
        <v>8.0</v>
      </c>
      <c r="AV382" s="714"/>
      <c r="AW382" s="714"/>
      <c r="AX382" s="714"/>
      <c r="AY382" s="714"/>
      <c r="AZ382" s="718">
        <v>8.0</v>
      </c>
      <c r="BA382" s="715">
        <v>8.0</v>
      </c>
      <c r="BB382" s="714"/>
      <c r="BC382" s="714"/>
      <c r="BD382" s="714"/>
      <c r="BE382" s="714"/>
      <c r="BF382" s="718">
        <v>8.0</v>
      </c>
      <c r="BG382" s="715">
        <v>10.0</v>
      </c>
      <c r="BH382" s="714"/>
      <c r="BI382" s="714"/>
      <c r="BJ382" s="714"/>
      <c r="BK382" s="714"/>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2237</v>
      </c>
      <c r="B383" s="710">
        <v>2.0</v>
      </c>
      <c r="C383" s="711" t="str">
        <f t="array" ref="C383">index(Images!$A$1:$K$1, 1, 10)</f>
        <v/>
      </c>
      <c r="D383" s="710" t="s">
        <v>4919</v>
      </c>
      <c r="E383" s="710">
        <v>2.0</v>
      </c>
      <c r="F383" s="710">
        <v>3.0</v>
      </c>
      <c r="G383" s="710" t="s">
        <v>4918</v>
      </c>
      <c r="H383" s="730" t="s">
        <v>184</v>
      </c>
      <c r="I383" s="710"/>
      <c r="J383" s="710"/>
      <c r="K383" s="710"/>
      <c r="L383" s="712"/>
      <c r="M383" s="713">
        <v>48.0</v>
      </c>
      <c r="N383" s="713"/>
      <c r="O383" s="713">
        <v>12.0</v>
      </c>
      <c r="P383" s="713"/>
      <c r="Q383" s="713"/>
      <c r="R383" s="713"/>
      <c r="S383" s="712"/>
      <c r="T383" s="714"/>
      <c r="U383" s="714"/>
      <c r="V383" s="714"/>
      <c r="W383" s="714"/>
      <c r="X383" s="714"/>
      <c r="Y383" s="715"/>
      <c r="Z383" s="714"/>
      <c r="AA383" s="714"/>
      <c r="AB383" s="714"/>
      <c r="AC383" s="714"/>
      <c r="AD383" s="722">
        <v>3.0</v>
      </c>
      <c r="AE383" s="717"/>
      <c r="AF383" s="723"/>
      <c r="AG383" s="723">
        <v>3.0</v>
      </c>
      <c r="AH383" s="723"/>
      <c r="AI383" s="715"/>
      <c r="AJ383" s="714"/>
      <c r="AK383" s="714"/>
      <c r="AL383" s="714"/>
      <c r="AM383" s="714">
        <v>6.0</v>
      </c>
      <c r="AN383" s="718"/>
      <c r="AO383" s="715"/>
      <c r="AP383" s="720"/>
      <c r="AQ383" s="714"/>
      <c r="AR383" s="714">
        <v>6.0</v>
      </c>
      <c r="AS383" s="714">
        <v>6.0</v>
      </c>
      <c r="AT383" s="714"/>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3507</v>
      </c>
      <c r="B384" s="710">
        <v>2.0</v>
      </c>
      <c r="C384" s="711" t="str">
        <f t="array" ref="C384">index(Images!$A$1:$K$1, 1, 10)</f>
        <v/>
      </c>
      <c r="D384" s="710" t="s">
        <v>4919</v>
      </c>
      <c r="E384" s="710">
        <v>2.0</v>
      </c>
      <c r="F384" s="710">
        <v>3.0</v>
      </c>
      <c r="G384" s="710" t="s">
        <v>4918</v>
      </c>
      <c r="H384" s="730" t="s">
        <v>184</v>
      </c>
      <c r="I384" s="710"/>
      <c r="J384" s="710"/>
      <c r="K384" s="710"/>
      <c r="L384" s="712"/>
      <c r="M384" s="713"/>
      <c r="N384" s="713"/>
      <c r="O384" s="713">
        <v>12.0</v>
      </c>
      <c r="P384" s="713"/>
      <c r="Q384" s="713">
        <v>5.0</v>
      </c>
      <c r="R384" s="713"/>
      <c r="S384" s="712"/>
      <c r="T384" s="714"/>
      <c r="U384" s="714"/>
      <c r="V384" s="714"/>
      <c r="W384" s="714"/>
      <c r="X384" s="714"/>
      <c r="Y384" s="715"/>
      <c r="Z384" s="714"/>
      <c r="AA384" s="714"/>
      <c r="AB384" s="714"/>
      <c r="AC384" s="714"/>
      <c r="AD384" s="722"/>
      <c r="AE384" s="717"/>
      <c r="AF384" s="723"/>
      <c r="AG384" s="723">
        <v>3.0</v>
      </c>
      <c r="AH384" s="723">
        <v>3.0</v>
      </c>
      <c r="AI384" s="715"/>
      <c r="AJ384" s="714"/>
      <c r="AK384" s="714"/>
      <c r="AL384" s="714"/>
      <c r="AM384" s="714"/>
      <c r="AN384" s="718">
        <v>6.0</v>
      </c>
      <c r="AO384" s="715"/>
      <c r="AP384" s="720"/>
      <c r="AQ384" s="714"/>
      <c r="AR384" s="714"/>
      <c r="AS384" s="714">
        <v>6.0</v>
      </c>
      <c r="AT384" s="714">
        <v>6.0</v>
      </c>
      <c r="AU384" s="715"/>
      <c r="AV384" s="714"/>
      <c r="AW384" s="714"/>
      <c r="AX384" s="714"/>
      <c r="AY384" s="714">
        <v>8.0</v>
      </c>
      <c r="AZ384" s="718">
        <v>8.0</v>
      </c>
      <c r="BA384" s="715"/>
      <c r="BB384" s="714"/>
      <c r="BC384" s="714"/>
      <c r="BD384" s="714"/>
      <c r="BE384" s="714">
        <v>8.0</v>
      </c>
      <c r="BF384" s="718">
        <v>8.0</v>
      </c>
      <c r="BG384" s="715"/>
      <c r="BH384" s="714"/>
      <c r="BI384" s="714"/>
      <c r="BJ384" s="714"/>
      <c r="BK384" s="714">
        <v>10.0</v>
      </c>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4160</v>
      </c>
      <c r="B385" s="710">
        <v>2.0</v>
      </c>
      <c r="C385" s="711" t="str">
        <f t="array" ref="C385">index(Images!$A$1:$K$1, 1, 10)</f>
        <v/>
      </c>
      <c r="D385" s="710" t="s">
        <v>4917</v>
      </c>
      <c r="E385" s="710">
        <v>1.0</v>
      </c>
      <c r="F385" s="710">
        <v>3.0</v>
      </c>
      <c r="G385" s="710" t="s">
        <v>4918</v>
      </c>
      <c r="H385" s="730" t="s">
        <v>184</v>
      </c>
      <c r="I385" s="710"/>
      <c r="J385" s="710"/>
      <c r="K385" s="710"/>
      <c r="L385" s="712"/>
      <c r="M385" s="713">
        <v>48.0</v>
      </c>
      <c r="N385" s="713">
        <v>12.0</v>
      </c>
      <c r="O385" s="713"/>
      <c r="P385" s="713"/>
      <c r="Q385" s="713"/>
      <c r="R385" s="713"/>
      <c r="S385" s="712"/>
      <c r="T385" s="714"/>
      <c r="U385" s="714"/>
      <c r="V385" s="714"/>
      <c r="W385" s="714"/>
      <c r="X385" s="714"/>
      <c r="Y385" s="715"/>
      <c r="Z385" s="714"/>
      <c r="AA385" s="714"/>
      <c r="AB385" s="714"/>
      <c r="AC385" s="714"/>
      <c r="AD385" s="722">
        <v>3.0</v>
      </c>
      <c r="AE385" s="717"/>
      <c r="AF385" s="723"/>
      <c r="AG385" s="723"/>
      <c r="AH385" s="723">
        <v>3.0</v>
      </c>
      <c r="AI385" s="715"/>
      <c r="AJ385" s="714"/>
      <c r="AK385" s="714"/>
      <c r="AL385" s="714">
        <v>6.0</v>
      </c>
      <c r="AM385" s="714"/>
      <c r="AN385" s="718"/>
      <c r="AO385" s="715"/>
      <c r="AP385" s="720"/>
      <c r="AQ385" s="714">
        <v>6.0</v>
      </c>
      <c r="AR385" s="714"/>
      <c r="AS385" s="714"/>
      <c r="AT385" s="714">
        <v>6.0</v>
      </c>
      <c r="AU385" s="715"/>
      <c r="AV385" s="714">
        <v>8.0</v>
      </c>
      <c r="AW385" s="714">
        <v>8.0</v>
      </c>
      <c r="AX385" s="714"/>
      <c r="AY385" s="714"/>
      <c r="AZ385" s="718"/>
      <c r="BA385" s="715"/>
      <c r="BB385" s="714">
        <v>8.0</v>
      </c>
      <c r="BC385" s="714">
        <v>8.0</v>
      </c>
      <c r="BD385" s="714"/>
      <c r="BE385" s="714"/>
      <c r="BF385" s="718"/>
      <c r="BG385" s="715"/>
      <c r="BH385" s="714"/>
      <c r="BI385" s="714">
        <v>10.0</v>
      </c>
      <c r="BJ385" s="714"/>
      <c r="BK385" s="714"/>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3984</v>
      </c>
      <c r="B386" s="710">
        <v>2.0</v>
      </c>
      <c r="C386" s="711" t="str">
        <f t="array" ref="C386">index(Images!$A$1:$K$1, 1, 10)</f>
        <v/>
      </c>
      <c r="D386" s="710" t="s">
        <v>4919</v>
      </c>
      <c r="E386" s="710">
        <v>2.0</v>
      </c>
      <c r="F386" s="710">
        <v>3.0</v>
      </c>
      <c r="G386" s="710" t="s">
        <v>4920</v>
      </c>
      <c r="H386" s="730" t="s">
        <v>184</v>
      </c>
      <c r="I386" s="710"/>
      <c r="J386" s="710"/>
      <c r="K386" s="710"/>
      <c r="L386" s="712"/>
      <c r="M386" s="713">
        <v>80.0</v>
      </c>
      <c r="N386" s="713"/>
      <c r="O386" s="713"/>
      <c r="P386" s="713"/>
      <c r="Q386" s="713">
        <v>5.0</v>
      </c>
      <c r="R386" s="713"/>
      <c r="S386" s="712"/>
      <c r="T386" s="714"/>
      <c r="U386" s="714"/>
      <c r="V386" s="714"/>
      <c r="W386" s="714"/>
      <c r="X386" s="714"/>
      <c r="Y386" s="715"/>
      <c r="Z386" s="714"/>
      <c r="AA386" s="714"/>
      <c r="AB386" s="714"/>
      <c r="AC386" s="714"/>
      <c r="AD386" s="722"/>
      <c r="AE386" s="717"/>
      <c r="AF386" s="723"/>
      <c r="AG386" s="723">
        <v>3.0</v>
      </c>
      <c r="AH386" s="723">
        <v>3.0</v>
      </c>
      <c r="AI386" s="715"/>
      <c r="AJ386" s="714"/>
      <c r="AK386" s="714"/>
      <c r="AL386" s="714"/>
      <c r="AM386" s="714"/>
      <c r="AN386" s="718">
        <v>6.0</v>
      </c>
      <c r="AO386" s="715"/>
      <c r="AP386" s="720"/>
      <c r="AQ386" s="714"/>
      <c r="AR386" s="714"/>
      <c r="AS386" s="714">
        <v>6.0</v>
      </c>
      <c r="AT386" s="714">
        <v>6.0</v>
      </c>
      <c r="AU386" s="715"/>
      <c r="AV386" s="714"/>
      <c r="AW386" s="714"/>
      <c r="AX386" s="714"/>
      <c r="AY386" s="714">
        <v>8.0</v>
      </c>
      <c r="AZ386" s="718">
        <v>8.0</v>
      </c>
      <c r="BA386" s="715"/>
      <c r="BB386" s="714"/>
      <c r="BC386" s="714"/>
      <c r="BD386" s="714"/>
      <c r="BE386" s="714">
        <v>8.0</v>
      </c>
      <c r="BF386" s="718">
        <v>8.0</v>
      </c>
      <c r="BG386" s="715"/>
      <c r="BH386" s="714"/>
      <c r="BI386" s="714"/>
      <c r="BJ386" s="714"/>
      <c r="BK386" s="714">
        <v>10.0</v>
      </c>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3604</v>
      </c>
      <c r="B387" s="710">
        <v>2.0</v>
      </c>
      <c r="C387" s="711" t="str">
        <f t="array" ref="C387">index(Images!$A$1:$K$1, 1, 10)</f>
        <v/>
      </c>
      <c r="D387" s="710" t="s">
        <v>4917</v>
      </c>
      <c r="E387" s="710">
        <v>1.0</v>
      </c>
      <c r="F387" s="710">
        <v>3.0</v>
      </c>
      <c r="G387" s="710" t="s">
        <v>4918</v>
      </c>
      <c r="H387" s="730" t="s">
        <v>184</v>
      </c>
      <c r="I387" s="710"/>
      <c r="J387" s="710"/>
      <c r="K387" s="710"/>
      <c r="L387" s="712"/>
      <c r="M387" s="713">
        <v>80.0</v>
      </c>
      <c r="N387" s="713">
        <v>7.0</v>
      </c>
      <c r="O387" s="713"/>
      <c r="P387" s="713"/>
      <c r="Q387" s="713"/>
      <c r="R387" s="713"/>
      <c r="S387" s="712"/>
      <c r="T387" s="714"/>
      <c r="U387" s="714"/>
      <c r="V387" s="714"/>
      <c r="W387" s="714"/>
      <c r="X387" s="714"/>
      <c r="Y387" s="715"/>
      <c r="Z387" s="714"/>
      <c r="AA387" s="714"/>
      <c r="AB387" s="714"/>
      <c r="AC387" s="714"/>
      <c r="AD387" s="722">
        <v>3.0</v>
      </c>
      <c r="AE387" s="717"/>
      <c r="AF387" s="723"/>
      <c r="AG387" s="723"/>
      <c r="AH387" s="723">
        <v>3.0</v>
      </c>
      <c r="AI387" s="715">
        <v>6.0</v>
      </c>
      <c r="AJ387" s="714"/>
      <c r="AK387" s="714"/>
      <c r="AL387" s="714"/>
      <c r="AM387" s="714"/>
      <c r="AN387" s="718"/>
      <c r="AO387" s="715">
        <v>6.0</v>
      </c>
      <c r="AP387" s="720"/>
      <c r="AQ387" s="714"/>
      <c r="AR387" s="714"/>
      <c r="AS387" s="714"/>
      <c r="AT387" s="714">
        <v>6.0</v>
      </c>
      <c r="AU387" s="715">
        <v>8.0</v>
      </c>
      <c r="AV387" s="714"/>
      <c r="AW387" s="714"/>
      <c r="AX387" s="714"/>
      <c r="AY387" s="714"/>
      <c r="AZ387" s="718">
        <v>8.0</v>
      </c>
      <c r="BA387" s="715">
        <v>8.0</v>
      </c>
      <c r="BB387" s="714"/>
      <c r="BC387" s="714"/>
      <c r="BD387" s="714"/>
      <c r="BE387" s="714"/>
      <c r="BF387" s="718">
        <v>8.0</v>
      </c>
      <c r="BG387" s="715">
        <v>10.0</v>
      </c>
      <c r="BH387" s="714"/>
      <c r="BI387" s="714"/>
      <c r="BJ387" s="714"/>
      <c r="BK387" s="714"/>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3196</v>
      </c>
      <c r="B388" s="710">
        <v>2.0</v>
      </c>
      <c r="C388" s="711" t="str">
        <f t="array" ref="C388">index(Images!$A$1:$K$1, 1, 10)</f>
        <v/>
      </c>
      <c r="D388" s="710" t="s">
        <v>4919</v>
      </c>
      <c r="E388" s="710">
        <v>2.0</v>
      </c>
      <c r="F388" s="710">
        <v>3.0</v>
      </c>
      <c r="G388" s="710" t="s">
        <v>4920</v>
      </c>
      <c r="H388" s="730" t="s">
        <v>184</v>
      </c>
      <c r="I388" s="710"/>
      <c r="J388" s="710"/>
      <c r="K388" s="710"/>
      <c r="L388" s="712"/>
      <c r="M388" s="713"/>
      <c r="N388" s="713"/>
      <c r="O388" s="713">
        <v>12.0</v>
      </c>
      <c r="P388" s="713"/>
      <c r="Q388" s="713">
        <v>5.0</v>
      </c>
      <c r="R388" s="713"/>
      <c r="S388" s="712"/>
      <c r="T388" s="714"/>
      <c r="U388" s="714"/>
      <c r="V388" s="714"/>
      <c r="W388" s="714"/>
      <c r="X388" s="714"/>
      <c r="Y388" s="715"/>
      <c r="Z388" s="714"/>
      <c r="AA388" s="714"/>
      <c r="AB388" s="714"/>
      <c r="AC388" s="714"/>
      <c r="AD388" s="722"/>
      <c r="AE388" s="717"/>
      <c r="AF388" s="723"/>
      <c r="AG388" s="723">
        <v>3.0</v>
      </c>
      <c r="AH388" s="723">
        <v>3.0</v>
      </c>
      <c r="AI388" s="715"/>
      <c r="AJ388" s="714"/>
      <c r="AK388" s="714"/>
      <c r="AL388" s="714"/>
      <c r="AM388" s="714"/>
      <c r="AN388" s="718">
        <v>6.0</v>
      </c>
      <c r="AO388" s="715"/>
      <c r="AP388" s="720"/>
      <c r="AQ388" s="714"/>
      <c r="AR388" s="714"/>
      <c r="AS388" s="714">
        <v>6.0</v>
      </c>
      <c r="AT388" s="714">
        <v>6.0</v>
      </c>
      <c r="AU388" s="715"/>
      <c r="AV388" s="714"/>
      <c r="AW388" s="714"/>
      <c r="AX388" s="714"/>
      <c r="AY388" s="714">
        <v>8.0</v>
      </c>
      <c r="AZ388" s="718">
        <v>8.0</v>
      </c>
      <c r="BA388" s="715"/>
      <c r="BB388" s="714"/>
      <c r="BC388" s="714"/>
      <c r="BD388" s="714"/>
      <c r="BE388" s="714">
        <v>8.0</v>
      </c>
      <c r="BF388" s="718">
        <v>8.0</v>
      </c>
      <c r="BG388" s="715"/>
      <c r="BH388" s="714"/>
      <c r="BI388" s="714"/>
      <c r="BJ388" s="714"/>
      <c r="BK388" s="714">
        <v>10.0</v>
      </c>
      <c r="BL388" s="714">
        <v>10.0</v>
      </c>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4083</v>
      </c>
      <c r="B389" s="710">
        <v>2.0</v>
      </c>
      <c r="C389" s="711" t="str">
        <f t="array" ref="C389">index(Images!$A$1:$K$1, 1, 10)</f>
        <v/>
      </c>
      <c r="D389" s="710" t="s">
        <v>4917</v>
      </c>
      <c r="E389" s="710">
        <v>1.0</v>
      </c>
      <c r="F389" s="710">
        <v>5.0</v>
      </c>
      <c r="G389" s="710" t="s">
        <v>4920</v>
      </c>
      <c r="H389" s="730" t="s">
        <v>184</v>
      </c>
      <c r="I389" s="710"/>
      <c r="J389" s="710"/>
      <c r="K389" s="710"/>
      <c r="L389" s="712"/>
      <c r="M389" s="713">
        <v>48.0</v>
      </c>
      <c r="N389" s="713">
        <v>12.0</v>
      </c>
      <c r="O389" s="713"/>
      <c r="P389" s="713"/>
      <c r="Q389" s="713"/>
      <c r="R389" s="713"/>
      <c r="S389" s="712"/>
      <c r="T389" s="714"/>
      <c r="U389" s="714"/>
      <c r="V389" s="714"/>
      <c r="W389" s="714"/>
      <c r="X389" s="714"/>
      <c r="Y389" s="715"/>
      <c r="Z389" s="714"/>
      <c r="AA389" s="714"/>
      <c r="AB389" s="714"/>
      <c r="AC389" s="714"/>
      <c r="AD389" s="722"/>
      <c r="AE389" s="717"/>
      <c r="AF389" s="723">
        <v>3.0</v>
      </c>
      <c r="AG389" s="723"/>
      <c r="AH389" s="723">
        <v>3.0</v>
      </c>
      <c r="AI389" s="715"/>
      <c r="AJ389" s="714"/>
      <c r="AK389" s="714"/>
      <c r="AL389" s="714">
        <v>6.0</v>
      </c>
      <c r="AM389" s="714"/>
      <c r="AN389" s="718"/>
      <c r="AO389" s="715"/>
      <c r="AP389" s="714">
        <v>6.0</v>
      </c>
      <c r="AQ389" s="714">
        <v>6.0</v>
      </c>
      <c r="AR389" s="714"/>
      <c r="AS389" s="714"/>
      <c r="AT389" s="714"/>
      <c r="AU389" s="715"/>
      <c r="AV389" s="714"/>
      <c r="AW389" s="714"/>
      <c r="AX389" s="714">
        <v>8.0</v>
      </c>
      <c r="AY389" s="714">
        <v>8.0</v>
      </c>
      <c r="AZ389" s="718"/>
      <c r="BA389" s="715"/>
      <c r="BB389" s="714"/>
      <c r="BC389" s="714"/>
      <c r="BD389" s="714">
        <v>8.0</v>
      </c>
      <c r="BE389" s="714">
        <v>8.0</v>
      </c>
      <c r="BF389" s="718"/>
      <c r="BG389" s="715"/>
      <c r="BH389" s="714">
        <v>10.0</v>
      </c>
      <c r="BI389" s="714">
        <v>10.0</v>
      </c>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895</v>
      </c>
      <c r="B390" s="710">
        <v>2.0</v>
      </c>
      <c r="C390" s="711" t="str">
        <f t="array" ref="C390">index(Images!$A$1:$K$1, 1, 10)</f>
        <v/>
      </c>
      <c r="D390" s="710" t="s">
        <v>4919</v>
      </c>
      <c r="E390" s="710">
        <v>2.0</v>
      </c>
      <c r="F390" s="710">
        <v>3.0</v>
      </c>
      <c r="G390" s="710" t="s">
        <v>4918</v>
      </c>
      <c r="H390" s="730"/>
      <c r="I390" s="710"/>
      <c r="J390" s="710"/>
      <c r="K390" s="710"/>
      <c r="L390" s="712"/>
      <c r="M390" s="713"/>
      <c r="N390" s="713"/>
      <c r="O390" s="713"/>
      <c r="P390" s="713"/>
      <c r="Q390" s="713"/>
      <c r="R390" s="713"/>
      <c r="S390" s="712"/>
      <c r="T390" s="714"/>
      <c r="U390" s="714"/>
      <c r="V390" s="714"/>
      <c r="W390" s="714"/>
      <c r="X390" s="714"/>
      <c r="Y390" s="715"/>
      <c r="Z390" s="714"/>
      <c r="AA390" s="714"/>
      <c r="AB390" s="714"/>
      <c r="AC390" s="714"/>
      <c r="AD390" s="722"/>
      <c r="AE390" s="717"/>
      <c r="AF390" s="723"/>
      <c r="AG390" s="723"/>
      <c r="AH390" s="723"/>
      <c r="AI390" s="715"/>
      <c r="AJ390" s="714"/>
      <c r="AK390" s="714"/>
      <c r="AL390" s="714"/>
      <c r="AM390" s="714"/>
      <c r="AN390" s="718"/>
      <c r="AO390" s="715"/>
      <c r="AP390" s="714"/>
      <c r="AQ390" s="714"/>
      <c r="AR390" s="714"/>
      <c r="AS390" s="714"/>
      <c r="AT390" s="714"/>
      <c r="AU390" s="715"/>
      <c r="AV390" s="714"/>
      <c r="AW390" s="714"/>
      <c r="AX390" s="714"/>
      <c r="AY390" s="714"/>
      <c r="AZ390" s="718"/>
      <c r="BA390" s="715"/>
      <c r="BB390" s="714"/>
      <c r="BC390" s="714"/>
      <c r="BD390" s="714"/>
      <c r="BE390" s="714"/>
      <c r="BF390" s="718"/>
      <c r="BG390" s="715"/>
      <c r="BH390" s="714"/>
      <c r="BI390" s="714"/>
      <c r="BJ390" s="714"/>
      <c r="BK390" s="714"/>
      <c r="BL390" s="714"/>
      <c r="BM390" s="715"/>
      <c r="BN390" s="714"/>
      <c r="BO390" s="714"/>
      <c r="BP390" s="714"/>
      <c r="BQ390" s="714"/>
      <c r="BR390" s="718"/>
      <c r="BS390" s="715"/>
      <c r="BT390" s="714"/>
      <c r="BU390" s="714"/>
      <c r="BV390" s="714"/>
      <c r="BW390" s="714"/>
      <c r="BX390" s="718"/>
      <c r="BY390" s="716"/>
      <c r="BZ390" s="717"/>
      <c r="CA390" s="717"/>
      <c r="CB390" s="717"/>
      <c r="CC390" s="717"/>
      <c r="CD390" s="717"/>
      <c r="CE390" s="715"/>
      <c r="CF390" s="714"/>
      <c r="CG390" s="714"/>
      <c r="CH390" s="714"/>
      <c r="CI390" s="714"/>
      <c r="CJ390" s="714"/>
      <c r="CK390" s="714"/>
      <c r="CL390" s="718"/>
      <c r="CM390" s="716"/>
      <c r="CN390" s="717"/>
      <c r="CO390" s="717"/>
      <c r="CP390" s="717"/>
      <c r="CQ390" s="717"/>
      <c r="CR390" s="717"/>
      <c r="CS390" s="717"/>
      <c r="CT390" s="721"/>
      <c r="CU390" s="715"/>
      <c r="CV390" s="714"/>
      <c r="CW390" s="714"/>
      <c r="CX390" s="714"/>
      <c r="CY390" s="714"/>
      <c r="CZ390" s="714"/>
      <c r="DA390" s="718"/>
      <c r="DB390" s="716"/>
      <c r="DC390" s="717"/>
      <c r="DD390" s="717"/>
      <c r="DE390" s="717"/>
      <c r="DF390" s="717"/>
      <c r="DG390" s="717"/>
      <c r="DH390" s="717"/>
      <c r="DI390" s="715"/>
      <c r="DJ390" s="714"/>
      <c r="DK390" s="714"/>
      <c r="DL390" s="714"/>
      <c r="DM390" s="714"/>
      <c r="DN390" s="714"/>
      <c r="DO390" s="714"/>
      <c r="DP390" s="714"/>
      <c r="DQ390" s="718"/>
      <c r="DR390" s="582"/>
    </row>
    <row r="391" ht="15.75" customHeight="1">
      <c r="A391" s="709" t="s">
        <v>4301</v>
      </c>
      <c r="B391" s="710">
        <v>3.0</v>
      </c>
      <c r="C391" s="711" t="str">
        <f t="array" ref="C391">index(Images!$A$1:$K$1, 1, 10)</f>
        <v/>
      </c>
      <c r="D391" s="710" t="s">
        <v>4917</v>
      </c>
      <c r="E391" s="710">
        <v>1.0</v>
      </c>
      <c r="F391" s="710">
        <v>3.0</v>
      </c>
      <c r="G391" s="725" t="s">
        <v>4918</v>
      </c>
      <c r="H391" s="725"/>
      <c r="I391" s="710" t="s">
        <v>113</v>
      </c>
      <c r="J391" s="710" t="s">
        <v>112</v>
      </c>
      <c r="K391" s="710"/>
      <c r="L391" s="712"/>
      <c r="M391" s="713"/>
      <c r="N391" s="713">
        <f t="shared" ref="N391:N393" si="6">25</f>
        <v>25</v>
      </c>
      <c r="O391" s="713"/>
      <c r="P391" s="713">
        <f t="shared" ref="P391:Q391" si="5">10</f>
        <v>10</v>
      </c>
      <c r="Q391" s="713">
        <f t="shared" si="5"/>
        <v>10</v>
      </c>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c r="BP391" s="714">
        <v>10.0</v>
      </c>
      <c r="BQ391" s="714"/>
      <c r="BR391" s="718"/>
      <c r="BS391" s="715">
        <v>12.0</v>
      </c>
      <c r="BT391" s="714"/>
      <c r="BU391" s="714"/>
      <c r="BV391" s="714">
        <v>12.0</v>
      </c>
      <c r="BW391" s="714"/>
      <c r="BX391" s="718"/>
      <c r="BY391" s="722">
        <v>12.0</v>
      </c>
      <c r="BZ391" s="723"/>
      <c r="CA391" s="723"/>
      <c r="CB391" s="723">
        <v>12.0</v>
      </c>
      <c r="CC391" s="723"/>
      <c r="CD391" s="723"/>
      <c r="CE391" s="715">
        <v>15.0</v>
      </c>
      <c r="CF391" s="714"/>
      <c r="CG391" s="714"/>
      <c r="CH391" s="714">
        <v>15.0</v>
      </c>
      <c r="CI391" s="714"/>
      <c r="CJ391" s="714"/>
      <c r="CK391" s="714"/>
      <c r="CL391" s="718"/>
      <c r="CM391" s="722">
        <v>15.0</v>
      </c>
      <c r="CN391" s="723"/>
      <c r="CO391" s="723"/>
      <c r="CP391" s="723">
        <v>15.0</v>
      </c>
      <c r="CQ391" s="723"/>
      <c r="CR391" s="723"/>
      <c r="CS391" s="723"/>
      <c r="CT391" s="731"/>
      <c r="CU391" s="715">
        <v>18.0</v>
      </c>
      <c r="CV391" s="714"/>
      <c r="CW391" s="714"/>
      <c r="CX391" s="714"/>
      <c r="CY391" s="714">
        <v>18.0</v>
      </c>
      <c r="CZ391" s="714"/>
      <c r="DA391" s="718"/>
      <c r="DB391" s="722">
        <v>20.0</v>
      </c>
      <c r="DC391" s="717"/>
      <c r="DD391" s="717"/>
      <c r="DE391" s="717"/>
      <c r="DF391" s="723">
        <v>20.0</v>
      </c>
      <c r="DG391" s="717"/>
      <c r="DH391" s="717"/>
      <c r="DI391" s="715">
        <v>22.0</v>
      </c>
      <c r="DJ391" s="714"/>
      <c r="DK391" s="714"/>
      <c r="DL391" s="714">
        <v>22.0</v>
      </c>
      <c r="DM391" s="714"/>
      <c r="DN391" s="714"/>
      <c r="DO391" s="714"/>
      <c r="DP391" s="714"/>
      <c r="DQ391" s="718"/>
      <c r="DR391" s="582"/>
    </row>
    <row r="392" ht="15.75" customHeight="1">
      <c r="A392" s="709" t="s">
        <v>3915</v>
      </c>
      <c r="B392" s="710">
        <v>3.0</v>
      </c>
      <c r="C392" s="711" t="str">
        <f t="array" ref="C392">index(Images!$A$1:$K$1, 1, 10)</f>
        <v/>
      </c>
      <c r="D392" s="710" t="s">
        <v>4917</v>
      </c>
      <c r="E392" s="710">
        <v>1.0</v>
      </c>
      <c r="F392" s="710">
        <v>5.0</v>
      </c>
      <c r="G392" s="710" t="s">
        <v>4925</v>
      </c>
      <c r="H392" s="710"/>
      <c r="I392" s="710" t="s">
        <v>113</v>
      </c>
      <c r="J392" s="710"/>
      <c r="K392" s="710"/>
      <c r="L392" s="712"/>
      <c r="M392" s="713">
        <f>90</f>
        <v>90</v>
      </c>
      <c r="N392" s="713">
        <f t="shared" si="6"/>
        <v>25</v>
      </c>
      <c r="O392" s="713"/>
      <c r="P392" s="713">
        <f t="shared" ref="P392:P393" si="7">10</f>
        <v>10</v>
      </c>
      <c r="Q392" s="713"/>
      <c r="R392" s="713"/>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v>10.0</v>
      </c>
      <c r="BP392" s="714"/>
      <c r="BQ392" s="714"/>
      <c r="BR392" s="718"/>
      <c r="BS392" s="715">
        <v>12.0</v>
      </c>
      <c r="BT392" s="714"/>
      <c r="BU392" s="714">
        <v>12.0</v>
      </c>
      <c r="BV392" s="714"/>
      <c r="BW392" s="714"/>
      <c r="BX392" s="718"/>
      <c r="BY392" s="722">
        <v>12.0</v>
      </c>
      <c r="BZ392" s="723"/>
      <c r="CA392" s="723">
        <v>12.0</v>
      </c>
      <c r="CB392" s="723"/>
      <c r="CC392" s="723"/>
      <c r="CD392" s="723"/>
      <c r="CE392" s="715">
        <v>15.0</v>
      </c>
      <c r="CF392" s="714"/>
      <c r="CG392" s="714">
        <v>15.0</v>
      </c>
      <c r="CH392" s="714"/>
      <c r="CI392" s="714"/>
      <c r="CJ392" s="714"/>
      <c r="CK392" s="714"/>
      <c r="CL392" s="718"/>
      <c r="CM392" s="722">
        <v>15.0</v>
      </c>
      <c r="CN392" s="723"/>
      <c r="CO392" s="723">
        <v>15.0</v>
      </c>
      <c r="CP392" s="723"/>
      <c r="CQ392" s="723"/>
      <c r="CR392" s="723"/>
      <c r="CS392" s="723"/>
      <c r="CT392" s="731"/>
      <c r="CU392" s="715"/>
      <c r="CV392" s="714">
        <v>18.0</v>
      </c>
      <c r="CW392" s="714">
        <v>18.0</v>
      </c>
      <c r="CX392" s="714"/>
      <c r="CY392" s="714"/>
      <c r="CZ392" s="714"/>
      <c r="DA392" s="718"/>
      <c r="DB392" s="716"/>
      <c r="DC392" s="723">
        <v>20.0</v>
      </c>
      <c r="DD392" s="723">
        <v>20.0</v>
      </c>
      <c r="DE392" s="717"/>
      <c r="DF392" s="717"/>
      <c r="DG392" s="717"/>
      <c r="DH392" s="717"/>
      <c r="DI392" s="715"/>
      <c r="DJ392" s="714"/>
      <c r="DK392" s="714"/>
      <c r="DL392" s="714">
        <v>22.0</v>
      </c>
      <c r="DM392" s="714">
        <v>22.0</v>
      </c>
      <c r="DN392" s="714"/>
      <c r="DO392" s="714"/>
      <c r="DP392" s="714"/>
      <c r="DQ392" s="718"/>
      <c r="DR392" s="582"/>
    </row>
    <row r="393" ht="15.75" customHeight="1">
      <c r="A393" s="709" t="s">
        <v>2079</v>
      </c>
      <c r="B393" s="710">
        <v>3.0</v>
      </c>
      <c r="C393" s="711" t="str">
        <f t="array" ref="C393">index(Images!$A$1:$K$1, 1, 10)</f>
        <v/>
      </c>
      <c r="D393" s="710" t="s">
        <v>4917</v>
      </c>
      <c r="E393" s="710">
        <v>2.0</v>
      </c>
      <c r="F393" s="710">
        <v>3.0</v>
      </c>
      <c r="G393" s="725" t="s">
        <v>4918</v>
      </c>
      <c r="H393" s="725"/>
      <c r="I393" s="710" t="s">
        <v>113</v>
      </c>
      <c r="J393" s="710" t="s">
        <v>117</v>
      </c>
      <c r="K393" s="710"/>
      <c r="L393" s="712"/>
      <c r="M393" s="713"/>
      <c r="N393" s="713">
        <f t="shared" si="6"/>
        <v>25</v>
      </c>
      <c r="O393" s="713"/>
      <c r="P393" s="713">
        <f t="shared" si="7"/>
        <v>10</v>
      </c>
      <c r="Q393" s="713"/>
      <c r="R393" s="713">
        <f>10</f>
        <v>10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v>12.0</v>
      </c>
      <c r="BW393" s="714"/>
      <c r="BX393" s="718"/>
      <c r="BY393" s="722">
        <v>12.0</v>
      </c>
      <c r="BZ393" s="723"/>
      <c r="CA393" s="723"/>
      <c r="CB393" s="723">
        <v>12.0</v>
      </c>
      <c r="CC393" s="723"/>
      <c r="CD393" s="723"/>
      <c r="CE393" s="715"/>
      <c r="CF393" s="714"/>
      <c r="CG393" s="714"/>
      <c r="CH393" s="714">
        <v>15.0</v>
      </c>
      <c r="CI393" s="714">
        <v>15.0</v>
      </c>
      <c r="CJ393" s="714"/>
      <c r="CK393" s="714"/>
      <c r="CL393" s="718"/>
      <c r="CM393" s="722"/>
      <c r="CN393" s="723"/>
      <c r="CO393" s="723"/>
      <c r="CP393" s="723">
        <v>15.0</v>
      </c>
      <c r="CQ393" s="723">
        <v>15.0</v>
      </c>
      <c r="CR393" s="723"/>
      <c r="CS393" s="723"/>
      <c r="CT393" s="731"/>
      <c r="CU393" s="715"/>
      <c r="CV393" s="714"/>
      <c r="CW393" s="714"/>
      <c r="CX393" s="714">
        <v>18.0</v>
      </c>
      <c r="CY393" s="714"/>
      <c r="CZ393" s="714">
        <v>18.0</v>
      </c>
      <c r="DA393" s="718"/>
      <c r="DB393" s="716"/>
      <c r="DC393" s="717"/>
      <c r="DD393" s="717"/>
      <c r="DE393" s="723">
        <v>20.0</v>
      </c>
      <c r="DF393" s="717"/>
      <c r="DG393" s="723">
        <v>20.0</v>
      </c>
      <c r="DH393" s="717"/>
      <c r="DI393" s="715"/>
      <c r="DJ393" s="714"/>
      <c r="DK393" s="714"/>
      <c r="DL393" s="714">
        <v>22.0</v>
      </c>
      <c r="DM393" s="714"/>
      <c r="DN393" s="714">
        <v>22.0</v>
      </c>
      <c r="DO393" s="714"/>
      <c r="DP393" s="714"/>
      <c r="DQ393" s="718"/>
      <c r="DR393" s="582"/>
    </row>
    <row r="394">
      <c r="A394" s="709" t="s">
        <v>4319</v>
      </c>
      <c r="B394" s="710">
        <v>3.0</v>
      </c>
      <c r="C394" s="711" t="str">
        <f t="array" ref="C394">index(Images!$A$1:$K$1, 1, 10)</f>
        <v/>
      </c>
      <c r="D394" s="710" t="s">
        <v>4917</v>
      </c>
      <c r="E394" s="710">
        <v>2.0</v>
      </c>
      <c r="F394" s="710">
        <v>3.0</v>
      </c>
      <c r="G394" s="725" t="s">
        <v>4918</v>
      </c>
      <c r="H394" s="725"/>
      <c r="I394" s="710" t="s">
        <v>113</v>
      </c>
      <c r="J394" s="710" t="s">
        <v>116</v>
      </c>
      <c r="K394" s="710" t="s">
        <v>117</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c r="A395" s="709" t="s">
        <v>1874</v>
      </c>
      <c r="B395" s="710">
        <v>3.0</v>
      </c>
      <c r="C395" s="711" t="str">
        <f t="array" ref="C395">index(Images!$A$1:$K$1, 1, 10)</f>
        <v/>
      </c>
      <c r="D395" s="710" t="s">
        <v>4917</v>
      </c>
      <c r="E395" s="710">
        <v>2.0</v>
      </c>
      <c r="F395" s="710">
        <v>3.0</v>
      </c>
      <c r="G395" s="725" t="s">
        <v>4918</v>
      </c>
      <c r="H395" s="725"/>
      <c r="I395" s="710" t="s">
        <v>113</v>
      </c>
      <c r="J395" s="710" t="s">
        <v>116</v>
      </c>
      <c r="K395" s="710" t="s">
        <v>117</v>
      </c>
      <c r="L395" s="712"/>
      <c r="M395" s="713"/>
      <c r="N395" s="713">
        <v>15.0</v>
      </c>
      <c r="O395" s="713"/>
      <c r="P395" s="713"/>
      <c r="Q395" s="713">
        <v>16.0</v>
      </c>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c r="BW395" s="714">
        <v>12.0</v>
      </c>
      <c r="BX395" s="718"/>
      <c r="BY395" s="722">
        <v>12.0</v>
      </c>
      <c r="BZ395" s="723"/>
      <c r="CA395" s="723"/>
      <c r="CB395" s="723"/>
      <c r="CC395" s="723">
        <v>12.0</v>
      </c>
      <c r="CD395" s="723"/>
      <c r="CE395" s="715"/>
      <c r="CF395" s="714">
        <v>15.0</v>
      </c>
      <c r="CG395" s="714"/>
      <c r="CH395" s="714"/>
      <c r="CI395" s="714">
        <v>15.0</v>
      </c>
      <c r="CJ395" s="714"/>
      <c r="CK395" s="714"/>
      <c r="CL395" s="718"/>
      <c r="CM395" s="722"/>
      <c r="CN395" s="723">
        <v>15.0</v>
      </c>
      <c r="CO395" s="723"/>
      <c r="CP395" s="723"/>
      <c r="CQ395" s="723">
        <v>15.0</v>
      </c>
      <c r="CR395" s="723"/>
      <c r="CS395" s="723"/>
      <c r="CT395" s="731"/>
      <c r="CU395" s="715"/>
      <c r="CV395" s="714"/>
      <c r="CW395" s="714"/>
      <c r="CX395" s="714"/>
      <c r="CY395" s="714">
        <v>18.0</v>
      </c>
      <c r="CZ395" s="714">
        <v>18.0</v>
      </c>
      <c r="DA395" s="718"/>
      <c r="DB395" s="716"/>
      <c r="DC395" s="717"/>
      <c r="DD395" s="717"/>
      <c r="DE395" s="717"/>
      <c r="DF395" s="723">
        <v>20.0</v>
      </c>
      <c r="DG395" s="723">
        <v>20.0</v>
      </c>
      <c r="DH395" s="717"/>
      <c r="DI395" s="715"/>
      <c r="DJ395" s="714"/>
      <c r="DK395" s="714">
        <v>22.0</v>
      </c>
      <c r="DL395" s="714"/>
      <c r="DM395" s="714"/>
      <c r="DN395" s="714"/>
      <c r="DO395" s="714">
        <v>22.0</v>
      </c>
      <c r="DP395" s="714"/>
      <c r="DQ395" s="718"/>
      <c r="DR395" s="582"/>
    </row>
    <row r="396" ht="15.75" customHeight="1">
      <c r="A396" s="709" t="s">
        <v>1581</v>
      </c>
      <c r="B396" s="710">
        <v>3.0</v>
      </c>
      <c r="C396" s="711" t="str">
        <f t="array" ref="C396">index(Images!$A$1:$K$1, 1, 10)</f>
        <v/>
      </c>
      <c r="D396" s="710" t="s">
        <v>4917</v>
      </c>
      <c r="E396" s="710">
        <v>2.0</v>
      </c>
      <c r="F396" s="710">
        <v>3.0</v>
      </c>
      <c r="G396" s="710" t="s">
        <v>4920</v>
      </c>
      <c r="H396" s="710"/>
      <c r="I396" s="710" t="s">
        <v>113</v>
      </c>
      <c r="J396" s="710" t="s">
        <v>117</v>
      </c>
      <c r="K396" s="710"/>
      <c r="L396" s="712"/>
      <c r="M396" s="713"/>
      <c r="N396" s="713">
        <v>25.0</v>
      </c>
      <c r="O396" s="713"/>
      <c r="P396" s="713">
        <v>10.0</v>
      </c>
      <c r="Q396" s="713"/>
      <c r="R396" s="713">
        <v>10.0</v>
      </c>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c r="CF396" s="714"/>
      <c r="CG396" s="714"/>
      <c r="CH396" s="714">
        <v>15.0</v>
      </c>
      <c r="CI396" s="714">
        <v>15.0</v>
      </c>
      <c r="CJ396" s="714"/>
      <c r="CK396" s="714"/>
      <c r="CL396" s="718"/>
      <c r="CM396" s="722"/>
      <c r="CN396" s="723"/>
      <c r="CO396" s="723"/>
      <c r="CP396" s="723">
        <v>15.0</v>
      </c>
      <c r="CQ396" s="723">
        <v>15.0</v>
      </c>
      <c r="CR396" s="723"/>
      <c r="CS396" s="723"/>
      <c r="CT396" s="731"/>
      <c r="CU396" s="715"/>
      <c r="CV396" s="714"/>
      <c r="CW396" s="714"/>
      <c r="CX396" s="714">
        <v>18.0</v>
      </c>
      <c r="CY396" s="714"/>
      <c r="CZ396" s="714">
        <v>18.0</v>
      </c>
      <c r="DA396" s="718"/>
      <c r="DB396" s="716"/>
      <c r="DC396" s="717"/>
      <c r="DD396" s="717"/>
      <c r="DE396" s="723">
        <v>20.0</v>
      </c>
      <c r="DF396" s="717"/>
      <c r="DG396" s="723">
        <v>20.0</v>
      </c>
      <c r="DH396" s="717"/>
      <c r="DI396" s="715"/>
      <c r="DJ396" s="714"/>
      <c r="DK396" s="714"/>
      <c r="DL396" s="714">
        <v>22.0</v>
      </c>
      <c r="DM396" s="714"/>
      <c r="DN396" s="714"/>
      <c r="DO396" s="714">
        <v>22.0</v>
      </c>
      <c r="DP396" s="714"/>
      <c r="DQ396" s="718"/>
      <c r="DR396" s="582"/>
    </row>
    <row r="397" ht="15.75" customHeight="1">
      <c r="A397" s="709" t="s">
        <v>1486</v>
      </c>
      <c r="B397" s="710">
        <v>3.0</v>
      </c>
      <c r="C397" s="711" t="str">
        <f t="array" ref="C397">index(Images!$A$1:$K$1, 1, 10)</f>
        <v/>
      </c>
      <c r="D397" s="710" t="s">
        <v>4917</v>
      </c>
      <c r="E397" s="710">
        <v>1.0</v>
      </c>
      <c r="F397" s="710">
        <v>3.0</v>
      </c>
      <c r="G397" s="710" t="s">
        <v>4920</v>
      </c>
      <c r="H397" s="730" t="s">
        <v>184</v>
      </c>
      <c r="I397" s="710"/>
      <c r="J397" s="710"/>
      <c r="K397" s="710"/>
      <c r="L397" s="712"/>
      <c r="M397" s="713">
        <v>90.0</v>
      </c>
      <c r="N397" s="713">
        <v>25.0</v>
      </c>
      <c r="O397" s="713"/>
      <c r="P397" s="713">
        <v>10.0</v>
      </c>
      <c r="Q397" s="713"/>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v>10.0</v>
      </c>
      <c r="BN397" s="714"/>
      <c r="BO397" s="714"/>
      <c r="BP397" s="714">
        <v>10.0</v>
      </c>
      <c r="BQ397" s="714"/>
      <c r="BR397" s="718"/>
      <c r="BS397" s="715">
        <v>12.0</v>
      </c>
      <c r="BT397" s="714"/>
      <c r="BU397" s="714"/>
      <c r="BV397" s="714">
        <v>12.0</v>
      </c>
      <c r="BW397" s="714"/>
      <c r="BX397" s="718"/>
      <c r="BY397" s="722">
        <v>12.0</v>
      </c>
      <c r="BZ397" s="723"/>
      <c r="CA397" s="723"/>
      <c r="CB397" s="723">
        <v>12.0</v>
      </c>
      <c r="CC397" s="723"/>
      <c r="CD397" s="723"/>
      <c r="CE397" s="715">
        <v>15.0</v>
      </c>
      <c r="CF397" s="714"/>
      <c r="CG397" s="714"/>
      <c r="CH397" s="714">
        <v>15.0</v>
      </c>
      <c r="CI397" s="714"/>
      <c r="CJ397" s="714"/>
      <c r="CK397" s="714"/>
      <c r="CL397" s="718"/>
      <c r="CM397" s="722">
        <v>15.0</v>
      </c>
      <c r="CN397" s="723"/>
      <c r="CO397" s="723"/>
      <c r="CP397" s="723">
        <v>15.0</v>
      </c>
      <c r="CQ397" s="723"/>
      <c r="CR397" s="723"/>
      <c r="CS397" s="723"/>
      <c r="CT397" s="731"/>
      <c r="CU397" s="715">
        <v>18.0</v>
      </c>
      <c r="CV397" s="714"/>
      <c r="CW397" s="714"/>
      <c r="CX397" s="714">
        <v>18.0</v>
      </c>
      <c r="CY397" s="714"/>
      <c r="CZ397" s="714"/>
      <c r="DA397" s="718"/>
      <c r="DB397" s="716"/>
      <c r="DC397" s="717"/>
      <c r="DD397" s="717"/>
      <c r="DE397" s="723">
        <v>20.0</v>
      </c>
      <c r="DF397" s="723">
        <v>20.0</v>
      </c>
      <c r="DG397" s="723"/>
      <c r="DH397" s="717"/>
      <c r="DI397" s="715"/>
      <c r="DJ397" s="714"/>
      <c r="DK397" s="714">
        <v>22.0</v>
      </c>
      <c r="DL397" s="714">
        <v>22.0</v>
      </c>
      <c r="DM397" s="714"/>
      <c r="DN397" s="714"/>
      <c r="DO397" s="714"/>
      <c r="DP397" s="714"/>
      <c r="DQ397" s="718"/>
      <c r="DR397" s="582"/>
    </row>
    <row r="398" ht="15.75" customHeight="1">
      <c r="A398" s="709" t="s">
        <v>2758</v>
      </c>
      <c r="B398" s="710">
        <v>3.0</v>
      </c>
      <c r="C398" s="711" t="str">
        <f t="array" ref="C398">index(Images!$A$1:$K$1, 1, 10)</f>
        <v/>
      </c>
      <c r="D398" s="710" t="s">
        <v>4919</v>
      </c>
      <c r="E398" s="710">
        <v>1.0</v>
      </c>
      <c r="F398" s="710">
        <v>3.0</v>
      </c>
      <c r="G398" s="725" t="s">
        <v>4918</v>
      </c>
      <c r="H398" s="725"/>
      <c r="I398" s="710" t="s">
        <v>116</v>
      </c>
      <c r="J398" s="710" t="s">
        <v>112</v>
      </c>
      <c r="K398" s="710"/>
      <c r="L398" s="712"/>
      <c r="M398" s="713">
        <v>90.0</v>
      </c>
      <c r="N398" s="713"/>
      <c r="O398" s="713"/>
      <c r="P398" s="713">
        <v>10.0</v>
      </c>
      <c r="Q398" s="713">
        <v>16.0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v>12.0</v>
      </c>
      <c r="BT398" s="714"/>
      <c r="BU398" s="714"/>
      <c r="BV398" s="714"/>
      <c r="BW398" s="714"/>
      <c r="BX398" s="718">
        <v>12.0</v>
      </c>
      <c r="BY398" s="722">
        <v>12.0</v>
      </c>
      <c r="BZ398" s="723"/>
      <c r="CA398" s="723"/>
      <c r="CB398" s="723"/>
      <c r="CC398" s="723"/>
      <c r="CD398" s="723">
        <v>12.0</v>
      </c>
      <c r="CE398" s="715"/>
      <c r="CF398" s="714"/>
      <c r="CG398" s="714"/>
      <c r="CH398" s="714"/>
      <c r="CI398" s="714"/>
      <c r="CJ398" s="714">
        <v>15.0</v>
      </c>
      <c r="CK398" s="714"/>
      <c r="CL398" s="718">
        <v>15.0</v>
      </c>
      <c r="CM398" s="722"/>
      <c r="CN398" s="723"/>
      <c r="CO398" s="723"/>
      <c r="CP398" s="723"/>
      <c r="CQ398" s="723"/>
      <c r="CR398" s="723">
        <v>15.0</v>
      </c>
      <c r="CS398" s="723"/>
      <c r="CT398" s="731">
        <v>15.0</v>
      </c>
      <c r="CU398" s="715"/>
      <c r="CV398" s="714">
        <v>18.0</v>
      </c>
      <c r="CW398" s="714"/>
      <c r="CX398" s="714"/>
      <c r="CY398" s="714"/>
      <c r="CZ398" s="714"/>
      <c r="DA398" s="718">
        <v>18.0</v>
      </c>
      <c r="DB398" s="716"/>
      <c r="DC398" s="717"/>
      <c r="DD398" s="717"/>
      <c r="DE398" s="717"/>
      <c r="DF398" s="717"/>
      <c r="DG398" s="723">
        <v>20.0</v>
      </c>
      <c r="DH398" s="723">
        <v>20.0</v>
      </c>
      <c r="DI398" s="715">
        <v>22.0</v>
      </c>
      <c r="DJ398" s="714"/>
      <c r="DK398" s="714"/>
      <c r="DL398" s="714"/>
      <c r="DM398" s="714"/>
      <c r="DN398" s="714"/>
      <c r="DO398" s="714"/>
      <c r="DP398" s="714"/>
      <c r="DQ398" s="718">
        <v>22.0</v>
      </c>
      <c r="DR398" s="582"/>
    </row>
    <row r="399" ht="15.75" customHeight="1">
      <c r="A399" s="709" t="s">
        <v>2754</v>
      </c>
      <c r="B399" s="710">
        <v>3.0</v>
      </c>
      <c r="C399" s="711" t="str">
        <f t="array" ref="C399">index(Images!$A$1:$K$1, 1, 10)</f>
        <v/>
      </c>
      <c r="D399" s="710" t="s">
        <v>4919</v>
      </c>
      <c r="E399" s="710">
        <v>1.0</v>
      </c>
      <c r="F399" s="710">
        <v>4.0</v>
      </c>
      <c r="G399" s="710" t="s">
        <v>4920</v>
      </c>
      <c r="H399" s="710"/>
      <c r="I399" s="710" t="s">
        <v>115</v>
      </c>
      <c r="J399" s="710" t="s">
        <v>112</v>
      </c>
      <c r="K399" s="710"/>
      <c r="L399" s="712"/>
      <c r="M399" s="713">
        <v>90.0</v>
      </c>
      <c r="N399" s="713"/>
      <c r="O399" s="713"/>
      <c r="P399" s="713">
        <v>16.0</v>
      </c>
      <c r="Q399" s="713">
        <v>10.0</v>
      </c>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c r="BN399" s="714"/>
      <c r="BO399" s="714"/>
      <c r="BP399" s="714"/>
      <c r="BQ399" s="714">
        <v>10.0</v>
      </c>
      <c r="BR399" s="718">
        <v>10.0</v>
      </c>
      <c r="BS399" s="715"/>
      <c r="BT399" s="714"/>
      <c r="BU399" s="714"/>
      <c r="BV399" s="714"/>
      <c r="BW399" s="714">
        <v>12.0</v>
      </c>
      <c r="BX399" s="718">
        <v>12.0</v>
      </c>
      <c r="BY399" s="722"/>
      <c r="BZ399" s="723"/>
      <c r="CA399" s="723"/>
      <c r="CB399" s="723"/>
      <c r="CC399" s="723">
        <v>12.0</v>
      </c>
      <c r="CD399" s="723">
        <v>12.0</v>
      </c>
      <c r="CE399" s="715"/>
      <c r="CF399" s="714"/>
      <c r="CG399" s="714"/>
      <c r="CH399" s="714"/>
      <c r="CI399" s="714"/>
      <c r="CJ399" s="714">
        <v>15.0</v>
      </c>
      <c r="CK399" s="714">
        <v>15.0</v>
      </c>
      <c r="CL399" s="718"/>
      <c r="CM399" s="722"/>
      <c r="CN399" s="723"/>
      <c r="CO399" s="723"/>
      <c r="CP399" s="723"/>
      <c r="CQ399" s="723"/>
      <c r="CR399" s="723">
        <v>15.0</v>
      </c>
      <c r="CS399" s="723">
        <v>15.0</v>
      </c>
      <c r="CT399" s="731"/>
      <c r="CU399" s="715"/>
      <c r="CV399" s="714"/>
      <c r="CW399" s="714"/>
      <c r="CX399" s="714"/>
      <c r="CY399" s="714"/>
      <c r="CZ399" s="714">
        <v>18.0</v>
      </c>
      <c r="DA399" s="718">
        <v>18.0</v>
      </c>
      <c r="DB399" s="716"/>
      <c r="DC399" s="717"/>
      <c r="DD399" s="717"/>
      <c r="DE399" s="717"/>
      <c r="DF399" s="717"/>
      <c r="DG399" s="723">
        <v>20.0</v>
      </c>
      <c r="DH399" s="723">
        <v>20.0</v>
      </c>
      <c r="DI399" s="715"/>
      <c r="DJ399" s="714"/>
      <c r="DK399" s="714"/>
      <c r="DL399" s="714"/>
      <c r="DM399" s="714"/>
      <c r="DN399" s="714"/>
      <c r="DO399" s="714"/>
      <c r="DP399" s="714">
        <v>22.0</v>
      </c>
      <c r="DQ399" s="718">
        <v>22.0</v>
      </c>
      <c r="DR399" s="582"/>
    </row>
    <row r="400">
      <c r="A400" s="709" t="s">
        <v>3339</v>
      </c>
      <c r="B400" s="710">
        <v>3.0</v>
      </c>
      <c r="C400" s="711" t="str">
        <f t="array" ref="C400">index(Images!$A$1:$K$1, 1, 10)</f>
        <v/>
      </c>
      <c r="D400" s="710" t="s">
        <v>4919</v>
      </c>
      <c r="E400" s="710">
        <v>2.0</v>
      </c>
      <c r="F400" s="710">
        <v>3.0</v>
      </c>
      <c r="G400" s="725" t="s">
        <v>4918</v>
      </c>
      <c r="H400" s="725"/>
      <c r="I400" s="710" t="s">
        <v>114</v>
      </c>
      <c r="J400" s="710" t="s">
        <v>116</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2379</v>
      </c>
      <c r="B401" s="710">
        <v>3.0</v>
      </c>
      <c r="C401" s="711" t="str">
        <f t="array" ref="C401">index(Images!$A$1:$K$1, 1, 10)</f>
        <v/>
      </c>
      <c r="D401" s="710" t="s">
        <v>4919</v>
      </c>
      <c r="E401" s="710">
        <v>2.0</v>
      </c>
      <c r="F401" s="710">
        <v>3.0</v>
      </c>
      <c r="G401" s="725" t="s">
        <v>4918</v>
      </c>
      <c r="H401" s="725"/>
      <c r="I401" s="710" t="s">
        <v>114</v>
      </c>
      <c r="J401" s="710" t="s">
        <v>116</v>
      </c>
      <c r="K401" s="710"/>
      <c r="L401" s="712"/>
      <c r="M401" s="713">
        <v>90.0</v>
      </c>
      <c r="N401" s="713"/>
      <c r="O401" s="713">
        <v>25.0</v>
      </c>
      <c r="P401" s="713">
        <v>10.0</v>
      </c>
      <c r="Q401" s="713"/>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293</v>
      </c>
      <c r="B402" s="710">
        <v>3.0</v>
      </c>
      <c r="C402" s="711" t="str">
        <f t="array" ref="C402">index(Images!$A$1:$K$1, 1, 10)</f>
        <v/>
      </c>
      <c r="D402" s="710" t="s">
        <v>4919</v>
      </c>
      <c r="E402" s="710">
        <v>2.0</v>
      </c>
      <c r="F402" s="710">
        <v>3.0</v>
      </c>
      <c r="G402" s="710" t="s">
        <v>4918</v>
      </c>
      <c r="H402" s="710"/>
      <c r="I402" s="710"/>
      <c r="J402" s="710"/>
      <c r="K402" s="710"/>
      <c r="L402" s="712"/>
      <c r="M402" s="713">
        <v>90.0</v>
      </c>
      <c r="N402" s="713"/>
      <c r="O402" s="713">
        <v>25.0</v>
      </c>
      <c r="P402" s="713"/>
      <c r="Q402" s="713">
        <v>10.0</v>
      </c>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c r="A403" s="709" t="s">
        <v>2664</v>
      </c>
      <c r="B403" s="710">
        <v>3.0</v>
      </c>
      <c r="C403" s="711" t="str">
        <f t="array" ref="C403">index(Images!$A$1:$K$1, 1, 10)</f>
        <v/>
      </c>
      <c r="D403" s="710" t="s">
        <v>4919</v>
      </c>
      <c r="E403" s="710">
        <v>2.0</v>
      </c>
      <c r="F403" s="710">
        <v>3.0</v>
      </c>
      <c r="G403" s="710" t="s">
        <v>4920</v>
      </c>
      <c r="H403" s="725"/>
      <c r="I403" s="710"/>
      <c r="J403" s="710"/>
      <c r="K403" s="710"/>
      <c r="L403" s="712"/>
      <c r="M403" s="713">
        <v>90.0</v>
      </c>
      <c r="N403" s="713"/>
      <c r="O403" s="713">
        <v>25.0</v>
      </c>
      <c r="P403" s="713">
        <v>10.0</v>
      </c>
      <c r="Q403" s="713"/>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v>10.0</v>
      </c>
      <c r="BN403" s="714"/>
      <c r="BO403" s="714"/>
      <c r="BP403" s="714"/>
      <c r="BQ403" s="714"/>
      <c r="BR403" s="718">
        <v>10.0</v>
      </c>
      <c r="BS403" s="715">
        <v>12.0</v>
      </c>
      <c r="BT403" s="714"/>
      <c r="BU403" s="714"/>
      <c r="BV403" s="714"/>
      <c r="BW403" s="714"/>
      <c r="BX403" s="718">
        <v>12.0</v>
      </c>
      <c r="BY403" s="722">
        <v>12.0</v>
      </c>
      <c r="BZ403" s="723"/>
      <c r="CA403" s="723"/>
      <c r="CB403" s="723"/>
      <c r="CC403" s="723"/>
      <c r="CD403" s="723">
        <v>12.0</v>
      </c>
      <c r="CE403" s="715"/>
      <c r="CF403" s="714"/>
      <c r="CG403" s="714"/>
      <c r="CH403" s="714"/>
      <c r="CI403" s="714"/>
      <c r="CJ403" s="714">
        <v>15.0</v>
      </c>
      <c r="CK403" s="714"/>
      <c r="CL403" s="718">
        <v>15.0</v>
      </c>
      <c r="CM403" s="722"/>
      <c r="CN403" s="723"/>
      <c r="CO403" s="723"/>
      <c r="CP403" s="723"/>
      <c r="CQ403" s="723"/>
      <c r="CR403" s="723">
        <v>15.0</v>
      </c>
      <c r="CS403" s="723"/>
      <c r="CT403" s="731">
        <v>15.0</v>
      </c>
      <c r="CU403" s="715"/>
      <c r="CV403" s="714">
        <v>18.0</v>
      </c>
      <c r="CW403" s="714"/>
      <c r="CX403" s="714"/>
      <c r="CY403" s="714"/>
      <c r="CZ403" s="714"/>
      <c r="DA403" s="718">
        <v>18.0</v>
      </c>
      <c r="DB403" s="716"/>
      <c r="DC403" s="717"/>
      <c r="DD403" s="717"/>
      <c r="DE403" s="717"/>
      <c r="DF403" s="717"/>
      <c r="DG403" s="723">
        <v>20.0</v>
      </c>
      <c r="DH403" s="723">
        <v>20.0</v>
      </c>
      <c r="DI403" s="715">
        <v>22.0</v>
      </c>
      <c r="DJ403" s="714"/>
      <c r="DK403" s="714"/>
      <c r="DL403" s="714"/>
      <c r="DM403" s="714"/>
      <c r="DN403" s="714"/>
      <c r="DO403" s="714"/>
      <c r="DP403" s="714"/>
      <c r="DQ403" s="718">
        <v>22.0</v>
      </c>
      <c r="DR403" s="582"/>
    </row>
    <row r="404" ht="15.75" customHeight="1">
      <c r="A404" s="709" t="s">
        <v>998</v>
      </c>
      <c r="B404" s="710">
        <v>3.0</v>
      </c>
      <c r="C404" s="711" t="str">
        <f t="array" ref="C404">index(Images!$A$1:$K$1, 1, 10)</f>
        <v/>
      </c>
      <c r="D404" s="710" t="s">
        <v>4919</v>
      </c>
      <c r="E404" s="710">
        <v>2.0</v>
      </c>
      <c r="F404" s="710">
        <v>3.0</v>
      </c>
      <c r="G404" s="710" t="s">
        <v>4920</v>
      </c>
      <c r="H404" s="710"/>
      <c r="I404" s="710" t="s">
        <v>116</v>
      </c>
      <c r="J404" s="710" t="s">
        <v>112</v>
      </c>
      <c r="K404" s="710"/>
      <c r="L404" s="712"/>
      <c r="M404" s="713">
        <v>150.0</v>
      </c>
      <c r="N404" s="713"/>
      <c r="O404" s="713"/>
      <c r="P404" s="713">
        <v>10.0</v>
      </c>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c r="CK404" s="714"/>
      <c r="CL404" s="718">
        <v>15.0</v>
      </c>
      <c r="CM404" s="722"/>
      <c r="CN404" s="723"/>
      <c r="CO404" s="723"/>
      <c r="CP404" s="723"/>
      <c r="CQ404" s="723">
        <v>15.0</v>
      </c>
      <c r="CR404" s="723"/>
      <c r="CS404" s="723"/>
      <c r="CT404" s="731">
        <v>15.0</v>
      </c>
      <c r="CU404" s="715"/>
      <c r="CV404" s="714"/>
      <c r="CW404" s="714"/>
      <c r="CX404" s="714"/>
      <c r="CY404" s="714">
        <v>18.0</v>
      </c>
      <c r="CZ404" s="714">
        <v>18.0</v>
      </c>
      <c r="DA404" s="718"/>
      <c r="DB404" s="716"/>
      <c r="DC404" s="717"/>
      <c r="DD404" s="717"/>
      <c r="DE404" s="717"/>
      <c r="DF404" s="723">
        <v>20.0</v>
      </c>
      <c r="DG404" s="723">
        <v>20.0</v>
      </c>
      <c r="DH404" s="717"/>
      <c r="DI404" s="715"/>
      <c r="DJ404" s="714"/>
      <c r="DK404" s="714">
        <v>22.0</v>
      </c>
      <c r="DL404" s="714"/>
      <c r="DM404" s="714"/>
      <c r="DN404" s="714"/>
      <c r="DO404" s="714">
        <v>22.0</v>
      </c>
      <c r="DP404" s="714"/>
      <c r="DQ404" s="718"/>
      <c r="DR404" s="582"/>
    </row>
    <row r="405" ht="15.75" customHeight="1">
      <c r="A405" s="709" t="s">
        <v>1731</v>
      </c>
      <c r="B405" s="710">
        <v>3.0</v>
      </c>
      <c r="C405" s="711" t="str">
        <f t="array" ref="C405">index(Images!$A$1:$K$1, 1, 10)</f>
        <v/>
      </c>
      <c r="D405" s="710" t="s">
        <v>4919</v>
      </c>
      <c r="E405" s="710">
        <v>2.0</v>
      </c>
      <c r="F405" s="710">
        <v>3.0</v>
      </c>
      <c r="G405" s="725" t="s">
        <v>4918</v>
      </c>
      <c r="H405" s="725"/>
      <c r="I405" s="710" t="s">
        <v>114</v>
      </c>
      <c r="J405" s="710" t="s">
        <v>116</v>
      </c>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1535</v>
      </c>
      <c r="B406" s="710">
        <v>3.0</v>
      </c>
      <c r="C406" s="711" t="str">
        <f t="array" ref="C406">index(Images!$A$1:$K$1, 1, 10)</f>
        <v/>
      </c>
      <c r="D406" s="710" t="s">
        <v>4919</v>
      </c>
      <c r="E406" s="710">
        <v>2.0</v>
      </c>
      <c r="F406" s="710">
        <v>3.0</v>
      </c>
      <c r="G406" s="710" t="s">
        <v>4920</v>
      </c>
      <c r="H406" s="730" t="s">
        <v>184</v>
      </c>
      <c r="I406" s="710"/>
      <c r="J406" s="710"/>
      <c r="K406" s="710"/>
      <c r="L406" s="712"/>
      <c r="M406" s="713">
        <v>90.0</v>
      </c>
      <c r="N406" s="713"/>
      <c r="O406" s="713">
        <v>25.0</v>
      </c>
      <c r="P406" s="713"/>
      <c r="Q406" s="713">
        <v>10.0</v>
      </c>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c r="BP406" s="714"/>
      <c r="BQ406" s="714">
        <v>10.0</v>
      </c>
      <c r="BR406" s="718">
        <v>10.0</v>
      </c>
      <c r="BS406" s="715"/>
      <c r="BT406" s="714"/>
      <c r="BU406" s="714"/>
      <c r="BV406" s="714"/>
      <c r="BW406" s="714">
        <v>12.0</v>
      </c>
      <c r="BX406" s="718">
        <v>12.0</v>
      </c>
      <c r="BY406" s="722"/>
      <c r="BZ406" s="723"/>
      <c r="CA406" s="723"/>
      <c r="CB406" s="723"/>
      <c r="CC406" s="723">
        <v>12.0</v>
      </c>
      <c r="CD406" s="723">
        <v>12.0</v>
      </c>
      <c r="CE406" s="715"/>
      <c r="CF406" s="714"/>
      <c r="CG406" s="714"/>
      <c r="CH406" s="714"/>
      <c r="CI406" s="714">
        <v>15.0</v>
      </c>
      <c r="CJ406" s="714">
        <v>15.0</v>
      </c>
      <c r="CK406" s="714"/>
      <c r="CL406" s="718"/>
      <c r="CM406" s="722"/>
      <c r="CN406" s="723"/>
      <c r="CO406" s="723"/>
      <c r="CP406" s="723"/>
      <c r="CQ406" s="723">
        <v>15.0</v>
      </c>
      <c r="CR406" s="723">
        <v>15.0</v>
      </c>
      <c r="CS406" s="723"/>
      <c r="CT406" s="731"/>
      <c r="CU406" s="715"/>
      <c r="CV406" s="714"/>
      <c r="CW406" s="714"/>
      <c r="CX406" s="714"/>
      <c r="CY406" s="714"/>
      <c r="CZ406" s="714">
        <v>18.0</v>
      </c>
      <c r="DA406" s="718">
        <v>18.0</v>
      </c>
      <c r="DB406" s="716"/>
      <c r="DC406" s="717"/>
      <c r="DD406" s="717"/>
      <c r="DE406" s="723">
        <v>20.0</v>
      </c>
      <c r="DF406" s="723">
        <v>20.0</v>
      </c>
      <c r="DG406" s="717"/>
      <c r="DH406" s="717"/>
      <c r="DI406" s="715"/>
      <c r="DJ406" s="714"/>
      <c r="DK406" s="714"/>
      <c r="DL406" s="714"/>
      <c r="DM406" s="714"/>
      <c r="DN406" s="714">
        <v>22.0</v>
      </c>
      <c r="DO406" s="714"/>
      <c r="DP406" s="714">
        <v>22.0</v>
      </c>
      <c r="DQ406" s="718"/>
      <c r="DR406" s="582"/>
    </row>
    <row r="407" ht="15.75" customHeight="1">
      <c r="A407" s="709" t="s">
        <v>364</v>
      </c>
      <c r="B407" s="710">
        <v>3.0</v>
      </c>
      <c r="C407" s="711" t="str">
        <f t="array" ref="C407">index(Images!$A$1:$K$1, 1, 10)</f>
        <v/>
      </c>
      <c r="D407" s="710" t="s">
        <v>4917</v>
      </c>
      <c r="E407" s="710">
        <v>1.0</v>
      </c>
      <c r="F407" s="710">
        <v>3.0</v>
      </c>
      <c r="G407" s="710" t="s">
        <v>4918</v>
      </c>
      <c r="H407" s="730" t="s">
        <v>184</v>
      </c>
      <c r="I407" s="710"/>
      <c r="J407" s="710"/>
      <c r="K407" s="710"/>
      <c r="L407" s="712"/>
      <c r="M407" s="713">
        <v>90.0</v>
      </c>
      <c r="N407" s="713">
        <v>15.0</v>
      </c>
      <c r="O407" s="713"/>
      <c r="P407" s="713">
        <v>16.0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c r="BW407" s="714">
        <v>12.0</v>
      </c>
      <c r="BX407" s="718"/>
      <c r="BY407" s="722"/>
      <c r="BZ407" s="723"/>
      <c r="CA407" s="723">
        <v>12.0</v>
      </c>
      <c r="CB407" s="723"/>
      <c r="CC407" s="723">
        <v>12.0</v>
      </c>
      <c r="CD407" s="723"/>
      <c r="CE407" s="715">
        <v>15.0</v>
      </c>
      <c r="CF407" s="714"/>
      <c r="CG407" s="714"/>
      <c r="CH407" s="714"/>
      <c r="CI407" s="714">
        <v>15.0</v>
      </c>
      <c r="CJ407" s="714"/>
      <c r="CK407" s="714"/>
      <c r="CL407" s="718"/>
      <c r="CM407" s="722">
        <v>15.0</v>
      </c>
      <c r="CN407" s="723"/>
      <c r="CO407" s="723"/>
      <c r="CP407" s="723"/>
      <c r="CQ407" s="723">
        <v>15.0</v>
      </c>
      <c r="CR407" s="723"/>
      <c r="CS407" s="723"/>
      <c r="CT407" s="731"/>
      <c r="CU407" s="715"/>
      <c r="CV407" s="714"/>
      <c r="CW407" s="714">
        <v>18.0</v>
      </c>
      <c r="CX407" s="714"/>
      <c r="CY407" s="714"/>
      <c r="CZ407" s="714">
        <v>18.0</v>
      </c>
      <c r="DA407" s="718"/>
      <c r="DB407" s="716"/>
      <c r="DC407" s="717"/>
      <c r="DD407" s="723">
        <v>20.0</v>
      </c>
      <c r="DE407" s="723"/>
      <c r="DF407" s="723"/>
      <c r="DG407" s="723">
        <v>20.0</v>
      </c>
      <c r="DH407" s="717"/>
      <c r="DI407" s="715"/>
      <c r="DJ407" s="714"/>
      <c r="DK407" s="714">
        <v>22.0</v>
      </c>
      <c r="DL407" s="714"/>
      <c r="DM407" s="714"/>
      <c r="DN407" s="714"/>
      <c r="DO407" s="714">
        <v>22.0</v>
      </c>
      <c r="DP407" s="714"/>
      <c r="DQ407" s="718"/>
      <c r="DR407" s="582"/>
    </row>
    <row r="408" ht="15.75" customHeight="1">
      <c r="A408" s="709" t="s">
        <v>1803</v>
      </c>
      <c r="B408" s="710">
        <v>3.0</v>
      </c>
      <c r="C408" s="711" t="str">
        <f t="array" ref="C408">index(Images!$A$1:$K$1, 1, 10)</f>
        <v/>
      </c>
      <c r="D408" s="710" t="s">
        <v>4919</v>
      </c>
      <c r="E408" s="710">
        <v>2.0</v>
      </c>
      <c r="F408" s="710">
        <v>3.0</v>
      </c>
      <c r="G408" s="710" t="s">
        <v>4918</v>
      </c>
      <c r="H408" s="730" t="s">
        <v>184</v>
      </c>
      <c r="I408" s="710"/>
      <c r="J408" s="710"/>
      <c r="K408" s="710"/>
      <c r="L408" s="712"/>
      <c r="M408" s="713">
        <v>90.0</v>
      </c>
      <c r="N408" s="713"/>
      <c r="O408" s="713">
        <v>25.0</v>
      </c>
      <c r="P408" s="713">
        <v>10.0</v>
      </c>
      <c r="Q408" s="713"/>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v>10.0</v>
      </c>
      <c r="BP408" s="714"/>
      <c r="BQ408" s="714">
        <v>10.0</v>
      </c>
      <c r="BR408" s="718"/>
      <c r="BS408" s="715"/>
      <c r="BT408" s="714"/>
      <c r="BU408" s="714">
        <v>12.0</v>
      </c>
      <c r="BV408" s="714">
        <v>12.0</v>
      </c>
      <c r="BW408" s="714"/>
      <c r="BX408" s="718"/>
      <c r="BY408" s="722"/>
      <c r="BZ408" s="723"/>
      <c r="CA408" s="723">
        <v>12.0</v>
      </c>
      <c r="CB408" s="723">
        <v>12.0</v>
      </c>
      <c r="CC408" s="723"/>
      <c r="CD408" s="723"/>
      <c r="CE408" s="715"/>
      <c r="CF408" s="714"/>
      <c r="CG408" s="714"/>
      <c r="CH408" s="714">
        <v>15.0</v>
      </c>
      <c r="CI408" s="714"/>
      <c r="CJ408" s="714"/>
      <c r="CK408" s="714"/>
      <c r="CL408" s="718">
        <v>15.0</v>
      </c>
      <c r="CM408" s="722"/>
      <c r="CN408" s="723"/>
      <c r="CO408" s="723"/>
      <c r="CP408" s="723">
        <v>15.0</v>
      </c>
      <c r="CQ408" s="723"/>
      <c r="CR408" s="723"/>
      <c r="CS408" s="723"/>
      <c r="CT408" s="731">
        <v>15.0</v>
      </c>
      <c r="CU408" s="715"/>
      <c r="CV408" s="714"/>
      <c r="CW408" s="714">
        <v>18.0</v>
      </c>
      <c r="CX408" s="714"/>
      <c r="CY408" s="714">
        <v>18.0</v>
      </c>
      <c r="CZ408" s="714"/>
      <c r="DA408" s="718"/>
      <c r="DB408" s="716"/>
      <c r="DC408" s="717"/>
      <c r="DD408" s="723"/>
      <c r="DE408" s="723">
        <v>20.0</v>
      </c>
      <c r="DF408" s="723">
        <v>20.0</v>
      </c>
      <c r="DG408" s="723"/>
      <c r="DH408" s="717"/>
      <c r="DI408" s="715"/>
      <c r="DJ408" s="714">
        <v>22.0</v>
      </c>
      <c r="DK408" s="714">
        <v>22.0</v>
      </c>
      <c r="DL408" s="714"/>
      <c r="DM408" s="714"/>
      <c r="DN408" s="714"/>
      <c r="DO408" s="714"/>
      <c r="DP408" s="714"/>
      <c r="DQ408" s="718"/>
      <c r="DR408" s="582"/>
    </row>
    <row r="409" ht="15.75" customHeight="1">
      <c r="A409" s="709" t="s">
        <v>2238</v>
      </c>
      <c r="B409" s="710">
        <v>3.0</v>
      </c>
      <c r="C409" s="711" t="str">
        <f t="array" ref="C409">index(Images!$A$1:$K$1, 1, 10)</f>
        <v/>
      </c>
      <c r="D409" s="710" t="s">
        <v>4919</v>
      </c>
      <c r="E409" s="710">
        <v>2.0</v>
      </c>
      <c r="F409" s="710">
        <v>3.0</v>
      </c>
      <c r="G409" s="710" t="s">
        <v>4918</v>
      </c>
      <c r="H409" s="730" t="s">
        <v>184</v>
      </c>
      <c r="I409" s="710"/>
      <c r="J409" s="710"/>
      <c r="K409" s="710"/>
      <c r="L409" s="712"/>
      <c r="M409" s="713">
        <v>90.0</v>
      </c>
      <c r="N409" s="713"/>
      <c r="O409" s="713">
        <v>25.0</v>
      </c>
      <c r="P409" s="713"/>
      <c r="Q409" s="713">
        <v>10.0</v>
      </c>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v>15.0</v>
      </c>
      <c r="CJ409" s="714"/>
      <c r="CK409" s="714"/>
      <c r="CL409" s="718">
        <v>15.0</v>
      </c>
      <c r="CM409" s="722"/>
      <c r="CN409" s="723"/>
      <c r="CO409" s="723"/>
      <c r="CP409" s="723"/>
      <c r="CQ409" s="723">
        <v>15.0</v>
      </c>
      <c r="CR409" s="723"/>
      <c r="CS409" s="723"/>
      <c r="CT409" s="731">
        <v>15.0</v>
      </c>
      <c r="CU409" s="715"/>
      <c r="CV409" s="714"/>
      <c r="CW409" s="714"/>
      <c r="CX409" s="714"/>
      <c r="CY409" s="714">
        <v>18.0</v>
      </c>
      <c r="CZ409" s="714">
        <v>18.0</v>
      </c>
      <c r="DA409" s="718"/>
      <c r="DB409" s="716"/>
      <c r="DC409" s="717"/>
      <c r="DD409" s="723"/>
      <c r="DE409" s="723"/>
      <c r="DF409" s="723">
        <v>20.0</v>
      </c>
      <c r="DG409" s="723">
        <v>20.0</v>
      </c>
      <c r="DH409" s="723"/>
      <c r="DI409" s="715"/>
      <c r="DJ409" s="714"/>
      <c r="DK409" s="714">
        <v>22.0</v>
      </c>
      <c r="DL409" s="714"/>
      <c r="DM409" s="714"/>
      <c r="DN409" s="714"/>
      <c r="DO409" s="714">
        <v>22.0</v>
      </c>
      <c r="DP409" s="714"/>
      <c r="DQ409" s="718"/>
      <c r="DR409" s="582"/>
    </row>
    <row r="410" ht="15.75" customHeight="1">
      <c r="A410" s="709" t="s">
        <v>3508</v>
      </c>
      <c r="B410" s="710">
        <v>3.0</v>
      </c>
      <c r="C410" s="711" t="str">
        <f t="array" ref="C410">index(Images!$A$1:$K$1, 1, 10)</f>
        <v/>
      </c>
      <c r="D410" s="710" t="s">
        <v>4919</v>
      </c>
      <c r="E410" s="710">
        <v>2.0</v>
      </c>
      <c r="F410" s="710">
        <v>3.0</v>
      </c>
      <c r="G410" s="710" t="s">
        <v>4918</v>
      </c>
      <c r="H410" s="730" t="s">
        <v>184</v>
      </c>
      <c r="I410" s="710"/>
      <c r="J410" s="710"/>
      <c r="K410" s="710"/>
      <c r="L410" s="712"/>
      <c r="M410" s="713">
        <v>90.0</v>
      </c>
      <c r="N410" s="713"/>
      <c r="O410" s="713">
        <v>25.0</v>
      </c>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c r="BO410" s="714"/>
      <c r="BP410" s="714"/>
      <c r="BQ410" s="714">
        <v>10.0</v>
      </c>
      <c r="BR410" s="718">
        <v>10.0</v>
      </c>
      <c r="BS410" s="715"/>
      <c r="BT410" s="714"/>
      <c r="BU410" s="714"/>
      <c r="BV410" s="714"/>
      <c r="BW410" s="714">
        <v>12.0</v>
      </c>
      <c r="BX410" s="718">
        <v>12.0</v>
      </c>
      <c r="BY410" s="722"/>
      <c r="BZ410" s="723"/>
      <c r="CA410" s="723"/>
      <c r="CB410" s="723"/>
      <c r="CC410" s="723">
        <v>12.0</v>
      </c>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c r="CX410" s="714"/>
      <c r="CY410" s="714"/>
      <c r="CZ410" s="714">
        <v>18.0</v>
      </c>
      <c r="DA410" s="718">
        <v>18.0</v>
      </c>
      <c r="DB410" s="716"/>
      <c r="DC410" s="717"/>
      <c r="DD410" s="723"/>
      <c r="DE410" s="723"/>
      <c r="DF410" s="723"/>
      <c r="DG410" s="723">
        <v>20.0</v>
      </c>
      <c r="DH410" s="723">
        <v>20.0</v>
      </c>
      <c r="DI410" s="715"/>
      <c r="DJ410" s="714"/>
      <c r="DK410" s="714"/>
      <c r="DL410" s="714"/>
      <c r="DM410" s="714"/>
      <c r="DN410" s="714"/>
      <c r="DO410" s="714"/>
      <c r="DP410" s="714">
        <v>22.0</v>
      </c>
      <c r="DQ410" s="718">
        <v>22.0</v>
      </c>
      <c r="DR410" s="582"/>
    </row>
    <row r="411" ht="15.75" customHeight="1">
      <c r="A411" s="709" t="s">
        <v>4161</v>
      </c>
      <c r="B411" s="710">
        <v>3.0</v>
      </c>
      <c r="C411" s="711" t="str">
        <f t="array" ref="C411">index(Images!$A$1:$K$1, 1, 10)</f>
        <v/>
      </c>
      <c r="D411" s="710" t="s">
        <v>4917</v>
      </c>
      <c r="E411" s="710">
        <v>1.0</v>
      </c>
      <c r="F411" s="710">
        <v>3.0</v>
      </c>
      <c r="G411" s="710" t="s">
        <v>4918</v>
      </c>
      <c r="H411" s="730" t="s">
        <v>184</v>
      </c>
      <c r="I411" s="710"/>
      <c r="J411" s="710"/>
      <c r="K411" s="710"/>
      <c r="L411" s="712"/>
      <c r="M411" s="713">
        <v>90.0</v>
      </c>
      <c r="N411" s="713">
        <v>25.0</v>
      </c>
      <c r="O411" s="713"/>
      <c r="P411" s="713">
        <v>10.0</v>
      </c>
      <c r="Q411" s="713"/>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v>10.0</v>
      </c>
      <c r="BO411" s="714"/>
      <c r="BP411" s="714"/>
      <c r="BQ411" s="714"/>
      <c r="BR411" s="718">
        <v>10.0</v>
      </c>
      <c r="BS411" s="715"/>
      <c r="BT411" s="714"/>
      <c r="BU411" s="714">
        <v>12.0</v>
      </c>
      <c r="BV411" s="714"/>
      <c r="BW411" s="714"/>
      <c r="BX411" s="718">
        <v>12.0</v>
      </c>
      <c r="BY411" s="722"/>
      <c r="BZ411" s="723"/>
      <c r="CA411" s="723">
        <v>12.0</v>
      </c>
      <c r="CB411" s="723"/>
      <c r="CC411" s="723"/>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v>18.0</v>
      </c>
      <c r="CX411" s="714"/>
      <c r="CY411" s="714"/>
      <c r="CZ411" s="714"/>
      <c r="DA411" s="718">
        <v>18.0</v>
      </c>
      <c r="DB411" s="716"/>
      <c r="DC411" s="717"/>
      <c r="DD411" s="723"/>
      <c r="DE411" s="723"/>
      <c r="DF411" s="723">
        <v>20.0</v>
      </c>
      <c r="DG411" s="723"/>
      <c r="DH411" s="723">
        <v>20.0</v>
      </c>
      <c r="DI411" s="715"/>
      <c r="DJ411" s="714"/>
      <c r="DK411" s="714"/>
      <c r="DL411" s="714"/>
      <c r="DM411" s="714">
        <v>22.0</v>
      </c>
      <c r="DN411" s="714"/>
      <c r="DO411" s="714"/>
      <c r="DP411" s="714"/>
      <c r="DQ411" s="718">
        <v>22.0</v>
      </c>
      <c r="DR411" s="582"/>
    </row>
    <row r="412" ht="15.75" customHeight="1">
      <c r="A412" s="709" t="s">
        <v>3985</v>
      </c>
      <c r="B412" s="710">
        <v>3.0</v>
      </c>
      <c r="C412" s="711" t="str">
        <f t="array" ref="C412">index(Images!$A$1:$K$1, 1, 10)</f>
        <v/>
      </c>
      <c r="D412" s="710" t="s">
        <v>4919</v>
      </c>
      <c r="E412" s="710">
        <v>2.0</v>
      </c>
      <c r="F412" s="710">
        <v>3.0</v>
      </c>
      <c r="G412" s="710" t="s">
        <v>4920</v>
      </c>
      <c r="H412" s="730" t="s">
        <v>184</v>
      </c>
      <c r="I412" s="710"/>
      <c r="J412" s="710"/>
      <c r="K412" s="710"/>
      <c r="L412" s="712"/>
      <c r="M412" s="713">
        <v>150.0</v>
      </c>
      <c r="N412" s="713"/>
      <c r="O412" s="713">
        <v>15.0</v>
      </c>
      <c r="P412" s="713"/>
      <c r="Q412" s="713">
        <v>10.0</v>
      </c>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c r="BN412" s="714"/>
      <c r="BO412" s="714"/>
      <c r="BP412" s="714"/>
      <c r="BQ412" s="714">
        <v>10.0</v>
      </c>
      <c r="BR412" s="718">
        <v>10.0</v>
      </c>
      <c r="BS412" s="715"/>
      <c r="BT412" s="714"/>
      <c r="BU412" s="714"/>
      <c r="BV412" s="714"/>
      <c r="BW412" s="714">
        <v>12.0</v>
      </c>
      <c r="BX412" s="718">
        <v>12.0</v>
      </c>
      <c r="BY412" s="722"/>
      <c r="BZ412" s="723"/>
      <c r="CA412" s="723"/>
      <c r="CB412" s="723"/>
      <c r="CC412" s="723">
        <v>12.0</v>
      </c>
      <c r="CD412" s="723">
        <v>12.0</v>
      </c>
      <c r="CE412" s="715"/>
      <c r="CF412" s="714"/>
      <c r="CG412" s="714"/>
      <c r="CH412" s="714"/>
      <c r="CI412" s="714"/>
      <c r="CJ412" s="714">
        <v>15.0</v>
      </c>
      <c r="CK412" s="714">
        <v>15.0</v>
      </c>
      <c r="CL412" s="718"/>
      <c r="CM412" s="722"/>
      <c r="CN412" s="723"/>
      <c r="CO412" s="723"/>
      <c r="CP412" s="723"/>
      <c r="CQ412" s="723"/>
      <c r="CR412" s="723">
        <v>15.0</v>
      </c>
      <c r="CS412" s="723">
        <v>15.0</v>
      </c>
      <c r="CT412" s="731"/>
      <c r="CU412" s="715"/>
      <c r="CV412" s="714"/>
      <c r="CW412" s="714"/>
      <c r="CX412" s="714"/>
      <c r="CY412" s="714"/>
      <c r="CZ412" s="714">
        <v>18.0</v>
      </c>
      <c r="DA412" s="718">
        <v>18.0</v>
      </c>
      <c r="DB412" s="716"/>
      <c r="DC412" s="717"/>
      <c r="DD412" s="723"/>
      <c r="DE412" s="723"/>
      <c r="DF412" s="723"/>
      <c r="DG412" s="723">
        <v>20.0</v>
      </c>
      <c r="DH412" s="723">
        <v>20.0</v>
      </c>
      <c r="DI412" s="715"/>
      <c r="DJ412" s="714"/>
      <c r="DK412" s="714"/>
      <c r="DL412" s="714"/>
      <c r="DM412" s="714"/>
      <c r="DN412" s="714"/>
      <c r="DO412" s="714"/>
      <c r="DP412" s="714">
        <v>22.0</v>
      </c>
      <c r="DQ412" s="718">
        <v>22.0</v>
      </c>
      <c r="DR412" s="582"/>
    </row>
    <row r="413" ht="15.75" customHeight="1">
      <c r="A413" s="709" t="s">
        <v>3605</v>
      </c>
      <c r="B413" s="710">
        <v>3.0</v>
      </c>
      <c r="C413" s="711" t="str">
        <f t="array" ref="C413">index(Images!$A$1:$K$1, 1, 10)</f>
        <v/>
      </c>
      <c r="D413" s="710" t="s">
        <v>4917</v>
      </c>
      <c r="E413" s="710">
        <v>1.0</v>
      </c>
      <c r="F413" s="710">
        <v>3.0</v>
      </c>
      <c r="G413" s="710" t="s">
        <v>4918</v>
      </c>
      <c r="H413" s="730" t="s">
        <v>184</v>
      </c>
      <c r="I413" s="710"/>
      <c r="J413" s="710"/>
      <c r="K413" s="710"/>
      <c r="L413" s="712"/>
      <c r="M413" s="713">
        <v>150.0</v>
      </c>
      <c r="N413" s="713">
        <v>15.0</v>
      </c>
      <c r="O413" s="713"/>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3197</v>
      </c>
      <c r="B414" s="710">
        <v>3.0</v>
      </c>
      <c r="C414" s="711" t="str">
        <f t="array" ref="C414">index(Images!$A$1:$K$1, 1, 10)</f>
        <v/>
      </c>
      <c r="D414" s="710" t="s">
        <v>4919</v>
      </c>
      <c r="E414" s="710">
        <v>2.0</v>
      </c>
      <c r="F414" s="710">
        <v>3.0</v>
      </c>
      <c r="G414" s="710" t="s">
        <v>4920</v>
      </c>
      <c r="H414" s="730" t="s">
        <v>184</v>
      </c>
      <c r="I414" s="710"/>
      <c r="J414" s="710"/>
      <c r="K414" s="710"/>
      <c r="L414" s="712"/>
      <c r="M414" s="713">
        <v>90.0</v>
      </c>
      <c r="N414" s="713"/>
      <c r="O414" s="713">
        <v>25.0</v>
      </c>
      <c r="P414" s="713">
        <v>10.0</v>
      </c>
      <c r="Q414" s="713"/>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v>10.0</v>
      </c>
      <c r="BN414" s="714"/>
      <c r="BO414" s="714"/>
      <c r="BP414" s="714"/>
      <c r="BQ414" s="714"/>
      <c r="BR414" s="718">
        <v>10.0</v>
      </c>
      <c r="BS414" s="715">
        <v>12.0</v>
      </c>
      <c r="BT414" s="714"/>
      <c r="BU414" s="714"/>
      <c r="BV414" s="714"/>
      <c r="BW414" s="714"/>
      <c r="BX414" s="718">
        <v>12.0</v>
      </c>
      <c r="BY414" s="722">
        <v>12.0</v>
      </c>
      <c r="BZ414" s="723"/>
      <c r="CA414" s="723"/>
      <c r="CB414" s="723"/>
      <c r="CC414" s="723"/>
      <c r="CD414" s="723">
        <v>12.0</v>
      </c>
      <c r="CE414" s="715"/>
      <c r="CF414" s="714"/>
      <c r="CG414" s="714"/>
      <c r="CH414" s="714"/>
      <c r="CI414" s="714"/>
      <c r="CJ414" s="714">
        <v>15.0</v>
      </c>
      <c r="CK414" s="714"/>
      <c r="CL414" s="718">
        <v>15.0</v>
      </c>
      <c r="CM414" s="722"/>
      <c r="CN414" s="723"/>
      <c r="CO414" s="723"/>
      <c r="CP414" s="723"/>
      <c r="CQ414" s="723"/>
      <c r="CR414" s="723">
        <v>15.0</v>
      </c>
      <c r="CS414" s="723"/>
      <c r="CT414" s="731">
        <v>15.0</v>
      </c>
      <c r="CU414" s="715"/>
      <c r="CV414" s="714">
        <v>18.0</v>
      </c>
      <c r="CW414" s="714"/>
      <c r="CX414" s="714"/>
      <c r="CY414" s="714"/>
      <c r="CZ414" s="714"/>
      <c r="DA414" s="718">
        <v>18.0</v>
      </c>
      <c r="DB414" s="716"/>
      <c r="DC414" s="717"/>
      <c r="DD414" s="723"/>
      <c r="DE414" s="723"/>
      <c r="DF414" s="723"/>
      <c r="DG414" s="723">
        <v>20.0</v>
      </c>
      <c r="DH414" s="723">
        <v>20.0</v>
      </c>
      <c r="DI414" s="715">
        <v>22.0</v>
      </c>
      <c r="DJ414" s="714"/>
      <c r="DK414" s="714"/>
      <c r="DL414" s="714"/>
      <c r="DM414" s="714"/>
      <c r="DN414" s="714"/>
      <c r="DO414" s="714"/>
      <c r="DP414" s="714"/>
      <c r="DQ414" s="718">
        <v>22.0</v>
      </c>
      <c r="DR414" s="582"/>
    </row>
    <row r="415" ht="15.75" customHeight="1">
      <c r="A415" s="709" t="s">
        <v>4084</v>
      </c>
      <c r="B415" s="710">
        <v>3.0</v>
      </c>
      <c r="C415" s="711" t="str">
        <f t="array" ref="C415">index(Images!$A$1:$K$1, 1, 10)</f>
        <v/>
      </c>
      <c r="D415" s="710" t="s">
        <v>4917</v>
      </c>
      <c r="E415" s="710">
        <v>1.0</v>
      </c>
      <c r="F415" s="710">
        <v>3.0</v>
      </c>
      <c r="G415" s="710" t="s">
        <v>4920</v>
      </c>
      <c r="H415" s="730" t="s">
        <v>184</v>
      </c>
      <c r="I415" s="710"/>
      <c r="J415" s="710"/>
      <c r="K415" s="710"/>
      <c r="L415" s="712"/>
      <c r="M415" s="713">
        <v>150.0</v>
      </c>
      <c r="N415" s="713">
        <v>15.0</v>
      </c>
      <c r="O415" s="713"/>
      <c r="P415" s="713"/>
      <c r="Q415" s="713">
        <v>10.0</v>
      </c>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v>10.0</v>
      </c>
      <c r="BP415" s="714"/>
      <c r="BQ415" s="714">
        <v>10.0</v>
      </c>
      <c r="BR415" s="718"/>
      <c r="BS415" s="715"/>
      <c r="BT415" s="714"/>
      <c r="BU415" s="714">
        <v>12.0</v>
      </c>
      <c r="BV415" s="714">
        <v>12.0</v>
      </c>
      <c r="BW415" s="714"/>
      <c r="BX415" s="718"/>
      <c r="BY415" s="722"/>
      <c r="BZ415" s="723"/>
      <c r="CA415" s="723">
        <v>12.0</v>
      </c>
      <c r="CB415" s="723">
        <v>12.0</v>
      </c>
      <c r="CC415" s="723"/>
      <c r="CD415" s="723"/>
      <c r="CE415" s="715"/>
      <c r="CF415" s="714"/>
      <c r="CG415" s="714"/>
      <c r="CH415" s="714">
        <v>15.0</v>
      </c>
      <c r="CI415" s="714"/>
      <c r="CJ415" s="714"/>
      <c r="CK415" s="714"/>
      <c r="CL415" s="718">
        <v>15.0</v>
      </c>
      <c r="CM415" s="722"/>
      <c r="CN415" s="723"/>
      <c r="CO415" s="723"/>
      <c r="CP415" s="723">
        <v>15.0</v>
      </c>
      <c r="CQ415" s="723"/>
      <c r="CR415" s="723"/>
      <c r="CS415" s="723"/>
      <c r="CT415" s="731">
        <v>15.0</v>
      </c>
      <c r="CU415" s="715"/>
      <c r="CV415" s="714"/>
      <c r="CW415" s="714">
        <v>18.0</v>
      </c>
      <c r="CX415" s="714"/>
      <c r="CY415" s="714">
        <v>18.0</v>
      </c>
      <c r="CZ415" s="714"/>
      <c r="DA415" s="718"/>
      <c r="DB415" s="716"/>
      <c r="DC415" s="717"/>
      <c r="DD415" s="723"/>
      <c r="DE415" s="723">
        <v>20.0</v>
      </c>
      <c r="DF415" s="723">
        <v>20.0</v>
      </c>
      <c r="DG415" s="723"/>
      <c r="DH415" s="723"/>
      <c r="DI415" s="715"/>
      <c r="DJ415" s="714">
        <v>22.0</v>
      </c>
      <c r="DK415" s="714">
        <v>22.0</v>
      </c>
      <c r="DL415" s="714"/>
      <c r="DM415" s="714"/>
      <c r="DN415" s="714"/>
      <c r="DO415" s="714"/>
      <c r="DP415" s="714"/>
      <c r="DQ415" s="718"/>
      <c r="DR415" s="582"/>
    </row>
    <row r="416" ht="15.75" customHeight="1">
      <c r="A416" s="709" t="s">
        <v>896</v>
      </c>
      <c r="B416" s="710">
        <v>3.0</v>
      </c>
      <c r="C416" s="711" t="str">
        <f t="array" ref="C416">index(Images!$A$1:$K$1, 1, 10)</f>
        <v/>
      </c>
      <c r="D416" s="710" t="s">
        <v>4919</v>
      </c>
      <c r="E416" s="710">
        <v>2.0</v>
      </c>
      <c r="F416" s="710">
        <v>3.0</v>
      </c>
      <c r="G416" s="710" t="s">
        <v>4918</v>
      </c>
      <c r="H416" s="730"/>
      <c r="I416" s="710"/>
      <c r="J416" s="710"/>
      <c r="K416" s="710"/>
      <c r="L416" s="712"/>
      <c r="M416" s="713"/>
      <c r="N416" s="713"/>
      <c r="O416" s="713"/>
      <c r="P416" s="713"/>
      <c r="Q416" s="713"/>
      <c r="R416" s="713"/>
      <c r="S416" s="712"/>
      <c r="T416" s="714"/>
      <c r="U416" s="714"/>
      <c r="V416" s="714"/>
      <c r="W416" s="714"/>
      <c r="X416" s="714"/>
      <c r="Y416" s="715"/>
      <c r="Z416" s="714"/>
      <c r="AA416" s="714"/>
      <c r="AB416" s="714"/>
      <c r="AC416" s="714"/>
      <c r="AD416" s="716"/>
      <c r="AE416" s="717"/>
      <c r="AF416" s="717"/>
      <c r="AG416" s="717"/>
      <c r="AH416" s="717"/>
      <c r="AI416" s="715"/>
      <c r="AJ416" s="714"/>
      <c r="AK416" s="714"/>
      <c r="AL416" s="714"/>
      <c r="AM416" s="714"/>
      <c r="AN416" s="718"/>
      <c r="AO416" s="719"/>
      <c r="AP416" s="720"/>
      <c r="AQ416" s="720"/>
      <c r="AR416" s="720"/>
      <c r="AS416" s="720"/>
      <c r="AT416" s="720"/>
      <c r="AU416" s="715"/>
      <c r="AV416" s="714"/>
      <c r="AW416" s="714"/>
      <c r="AX416" s="714"/>
      <c r="AY416" s="714"/>
      <c r="AZ416" s="718"/>
      <c r="BA416" s="715"/>
      <c r="BB416" s="714"/>
      <c r="BC416" s="714"/>
      <c r="BD416" s="714"/>
      <c r="BE416" s="714"/>
      <c r="BF416" s="718"/>
      <c r="BG416" s="715"/>
      <c r="BH416" s="714"/>
      <c r="BI416" s="714"/>
      <c r="BJ416" s="714"/>
      <c r="BK416" s="714"/>
      <c r="BL416" s="714"/>
      <c r="BM416" s="715"/>
      <c r="BN416" s="714"/>
      <c r="BO416" s="714"/>
      <c r="BP416" s="714"/>
      <c r="BQ416" s="714"/>
      <c r="BR416" s="718"/>
      <c r="BS416" s="715"/>
      <c r="BT416" s="714"/>
      <c r="BU416" s="714"/>
      <c r="BV416" s="714"/>
      <c r="BW416" s="714"/>
      <c r="BX416" s="718"/>
      <c r="BY416" s="722"/>
      <c r="BZ416" s="723"/>
      <c r="CA416" s="723"/>
      <c r="CB416" s="723"/>
      <c r="CC416" s="723"/>
      <c r="CD416" s="723"/>
      <c r="CE416" s="715"/>
      <c r="CF416" s="714"/>
      <c r="CG416" s="714"/>
      <c r="CH416" s="714"/>
      <c r="CI416" s="714"/>
      <c r="CJ416" s="714"/>
      <c r="CK416" s="714"/>
      <c r="CL416" s="718"/>
      <c r="CM416" s="722"/>
      <c r="CN416" s="723"/>
      <c r="CO416" s="723"/>
      <c r="CP416" s="723"/>
      <c r="CQ416" s="723"/>
      <c r="CR416" s="723"/>
      <c r="CS416" s="723"/>
      <c r="CT416" s="731"/>
      <c r="CU416" s="715"/>
      <c r="CV416" s="714"/>
      <c r="CW416" s="714"/>
      <c r="CX416" s="714"/>
      <c r="CY416" s="714"/>
      <c r="CZ416" s="714"/>
      <c r="DA416" s="718"/>
      <c r="DB416" s="716"/>
      <c r="DC416" s="717"/>
      <c r="DD416" s="723"/>
      <c r="DE416" s="723"/>
      <c r="DF416" s="723"/>
      <c r="DG416" s="723"/>
      <c r="DH416" s="723"/>
      <c r="DI416" s="715"/>
      <c r="DJ416" s="714"/>
      <c r="DK416" s="714"/>
      <c r="DL416" s="714"/>
      <c r="DM416" s="714"/>
      <c r="DN416" s="714"/>
      <c r="DO416" s="714"/>
      <c r="DP416" s="714"/>
      <c r="DQ416" s="718"/>
      <c r="DR416" s="582"/>
    </row>
    <row r="417" ht="15.75" customHeight="1">
      <c r="A417" s="429" t="s">
        <v>2121</v>
      </c>
      <c r="B417" s="527">
        <v>2.0</v>
      </c>
      <c r="C417" s="554" t="str">
        <f t="array" ref="C417">index(Images!$A$1:$K$1, 1, 11)</f>
        <v/>
      </c>
      <c r="D417" s="527" t="s">
        <v>4917</v>
      </c>
      <c r="E417" s="527">
        <v>1.0</v>
      </c>
      <c r="F417" s="527">
        <v>3.0</v>
      </c>
      <c r="G417" s="527" t="s">
        <v>4921</v>
      </c>
      <c r="H417" s="527"/>
      <c r="I417" s="527" t="s">
        <v>112</v>
      </c>
      <c r="J417" s="527" t="s">
        <v>116</v>
      </c>
      <c r="K417" s="527"/>
      <c r="L417" s="732"/>
      <c r="M417" s="733"/>
      <c r="N417" s="733"/>
      <c r="O417" s="733"/>
      <c r="P417" s="733"/>
      <c r="Q417" s="733">
        <v>8.0</v>
      </c>
      <c r="R417" s="733">
        <v>5.0</v>
      </c>
      <c r="S417" s="732"/>
      <c r="T417" s="734"/>
      <c r="U417" s="734"/>
      <c r="V417" s="734"/>
      <c r="W417" s="734"/>
      <c r="X417" s="734"/>
      <c r="Y417" s="735"/>
      <c r="Z417" s="734"/>
      <c r="AA417" s="734"/>
      <c r="AB417" s="734"/>
      <c r="AC417" s="734"/>
      <c r="AD417" s="736">
        <v>3.0</v>
      </c>
      <c r="AE417" s="737"/>
      <c r="AF417" s="738">
        <v>3.0</v>
      </c>
      <c r="AG417" s="737"/>
      <c r="AH417" s="737"/>
      <c r="AI417" s="735"/>
      <c r="AJ417" s="734"/>
      <c r="AK417" s="734">
        <v>6.0</v>
      </c>
      <c r="AL417" s="734"/>
      <c r="AM417" s="734"/>
      <c r="AN417" s="739"/>
      <c r="AO417" s="740"/>
      <c r="AP417" s="734">
        <v>6.0</v>
      </c>
      <c r="AQ417" s="734">
        <v>6.0</v>
      </c>
      <c r="AR417" s="741"/>
      <c r="AS417" s="741"/>
      <c r="AT417" s="741"/>
      <c r="AU417" s="735"/>
      <c r="AV417" s="734"/>
      <c r="AW417" s="734">
        <v>8.0</v>
      </c>
      <c r="AX417" s="734">
        <v>8.0</v>
      </c>
      <c r="AY417" s="734"/>
      <c r="AZ417" s="739"/>
      <c r="BA417" s="735"/>
      <c r="BB417" s="734"/>
      <c r="BC417" s="734">
        <v>8.0</v>
      </c>
      <c r="BD417" s="734">
        <v>8.0</v>
      </c>
      <c r="BE417" s="734"/>
      <c r="BF417" s="739"/>
      <c r="BG417" s="735"/>
      <c r="BH417" s="734"/>
      <c r="BI417" s="734">
        <v>10.0</v>
      </c>
      <c r="BJ417" s="734">
        <v>10.0</v>
      </c>
      <c r="BK417" s="734"/>
      <c r="BL417" s="734"/>
      <c r="BM417" s="735"/>
      <c r="BN417" s="734"/>
      <c r="BO417" s="734"/>
      <c r="BP417" s="734"/>
      <c r="BQ417" s="734"/>
      <c r="BR417" s="739"/>
      <c r="BS417" s="735"/>
      <c r="BT417" s="734"/>
      <c r="BU417" s="734"/>
      <c r="BV417" s="734"/>
      <c r="BW417" s="734"/>
      <c r="BX417" s="739"/>
      <c r="BY417" s="742"/>
      <c r="BZ417" s="743"/>
      <c r="CA417" s="743"/>
      <c r="CB417" s="743"/>
      <c r="CC417" s="743"/>
      <c r="CD417" s="743"/>
      <c r="CE417" s="735"/>
      <c r="CF417" s="734"/>
      <c r="CG417" s="734"/>
      <c r="CH417" s="734"/>
      <c r="CI417" s="734"/>
      <c r="CJ417" s="734"/>
      <c r="CK417" s="734"/>
      <c r="CL417" s="739"/>
      <c r="CM417" s="742"/>
      <c r="CN417" s="743"/>
      <c r="CO417" s="743"/>
      <c r="CP417" s="743"/>
      <c r="CQ417" s="743"/>
      <c r="CR417" s="743"/>
      <c r="CS417" s="743"/>
      <c r="CT417" s="744"/>
      <c r="CU417" s="735"/>
      <c r="CV417" s="734"/>
      <c r="CW417" s="734"/>
      <c r="CX417" s="734"/>
      <c r="CY417" s="734"/>
      <c r="CZ417" s="734"/>
      <c r="DA417" s="739"/>
      <c r="DB417" s="742"/>
      <c r="DC417" s="743"/>
      <c r="DD417" s="743"/>
      <c r="DE417" s="743"/>
      <c r="DF417" s="743"/>
      <c r="DG417" s="743"/>
      <c r="DH417" s="743"/>
      <c r="DI417" s="735"/>
      <c r="DJ417" s="734"/>
      <c r="DK417" s="734"/>
      <c r="DL417" s="734"/>
      <c r="DM417" s="734"/>
      <c r="DN417" s="734"/>
      <c r="DO417" s="734"/>
      <c r="DP417" s="734"/>
      <c r="DQ417" s="739"/>
      <c r="DR417" s="582"/>
    </row>
    <row r="418" ht="15.75" customHeight="1">
      <c r="A418" s="429" t="s">
        <v>2122</v>
      </c>
      <c r="B418" s="527">
        <v>3.0</v>
      </c>
      <c r="C418" s="554" t="str">
        <f t="array" ref="C418">index(Images!$A$1:$K$1, 1, 11)</f>
        <v/>
      </c>
      <c r="D418" s="527" t="s">
        <v>4917</v>
      </c>
      <c r="E418" s="527">
        <v>1.0</v>
      </c>
      <c r="F418" s="527">
        <v>3.0</v>
      </c>
      <c r="G418" s="527" t="s">
        <v>4921</v>
      </c>
      <c r="H418" s="527"/>
      <c r="I418" s="527" t="s">
        <v>112</v>
      </c>
      <c r="J418" s="527" t="s">
        <v>116</v>
      </c>
      <c r="K418" s="527"/>
      <c r="L418" s="732"/>
      <c r="M418" s="733">
        <v>75.0</v>
      </c>
      <c r="N418" s="733"/>
      <c r="O418" s="733"/>
      <c r="P418" s="733">
        <v>8.0</v>
      </c>
      <c r="Q418" s="733">
        <v>13.0</v>
      </c>
      <c r="R418" s="733"/>
      <c r="S418" s="732"/>
      <c r="T418" s="734"/>
      <c r="U418" s="734"/>
      <c r="V418" s="734"/>
      <c r="W418" s="734"/>
      <c r="X418" s="734"/>
      <c r="Y418" s="735"/>
      <c r="Z418" s="734"/>
      <c r="AA418" s="734"/>
      <c r="AB418" s="734"/>
      <c r="AC418" s="734"/>
      <c r="AD418" s="742"/>
      <c r="AE418" s="737"/>
      <c r="AF418" s="737"/>
      <c r="AG418" s="737"/>
      <c r="AH418" s="737"/>
      <c r="AI418" s="735"/>
      <c r="AJ418" s="734"/>
      <c r="AK418" s="734"/>
      <c r="AL418" s="734"/>
      <c r="AM418" s="734"/>
      <c r="AN418" s="739"/>
      <c r="AO418" s="740"/>
      <c r="AP418" s="741"/>
      <c r="AQ418" s="741"/>
      <c r="AR418" s="741"/>
      <c r="AS418" s="741"/>
      <c r="AT418" s="741"/>
      <c r="AU418" s="735"/>
      <c r="AV418" s="734"/>
      <c r="AW418" s="734"/>
      <c r="AX418" s="734"/>
      <c r="AY418" s="734"/>
      <c r="AZ418" s="739"/>
      <c r="BA418" s="735"/>
      <c r="BB418" s="734"/>
      <c r="BC418" s="734"/>
      <c r="BD418" s="734"/>
      <c r="BE418" s="734"/>
      <c r="BF418" s="739"/>
      <c r="BG418" s="735"/>
      <c r="BH418" s="734"/>
      <c r="BI418" s="734"/>
      <c r="BJ418" s="734"/>
      <c r="BK418" s="734"/>
      <c r="BL418" s="734"/>
      <c r="BM418" s="735"/>
      <c r="BN418" s="734"/>
      <c r="BO418" s="734">
        <v>10.0</v>
      </c>
      <c r="BP418" s="734">
        <v>10.0</v>
      </c>
      <c r="BQ418" s="734"/>
      <c r="BR418" s="739"/>
      <c r="BS418" s="735"/>
      <c r="BT418" s="734"/>
      <c r="BU418" s="734">
        <v>12.0</v>
      </c>
      <c r="BV418" s="734">
        <v>12.0</v>
      </c>
      <c r="BW418" s="734"/>
      <c r="BX418" s="739"/>
      <c r="BY418" s="742"/>
      <c r="BZ418" s="743"/>
      <c r="CA418" s="745">
        <v>12.0</v>
      </c>
      <c r="CB418" s="745">
        <v>12.0</v>
      </c>
      <c r="CC418" s="743"/>
      <c r="CD418" s="743"/>
      <c r="CE418" s="735"/>
      <c r="CF418" s="734"/>
      <c r="CG418" s="734"/>
      <c r="CH418" s="734">
        <v>15.0</v>
      </c>
      <c r="CI418" s="734"/>
      <c r="CJ418" s="734"/>
      <c r="CK418" s="734"/>
      <c r="CL418" s="739">
        <v>15.0</v>
      </c>
      <c r="CM418" s="742"/>
      <c r="CN418" s="743"/>
      <c r="CO418" s="743"/>
      <c r="CP418" s="745">
        <v>15.0</v>
      </c>
      <c r="CQ418" s="743"/>
      <c r="CR418" s="743"/>
      <c r="CS418" s="743"/>
      <c r="CT418" s="746">
        <v>15.0</v>
      </c>
      <c r="CU418" s="735"/>
      <c r="CV418" s="734"/>
      <c r="CW418" s="734">
        <v>18.0</v>
      </c>
      <c r="CX418" s="734"/>
      <c r="CY418" s="734">
        <v>18.0</v>
      </c>
      <c r="CZ418" s="734"/>
      <c r="DA418" s="739"/>
      <c r="DB418" s="742"/>
      <c r="DC418" s="743"/>
      <c r="DD418" s="743"/>
      <c r="DE418" s="745">
        <v>20.0</v>
      </c>
      <c r="DF418" s="745">
        <v>20.0</v>
      </c>
      <c r="DG418" s="743"/>
      <c r="DH418" s="743"/>
      <c r="DI418" s="735"/>
      <c r="DJ418" s="734">
        <v>22.0</v>
      </c>
      <c r="DK418" s="734">
        <v>22.0</v>
      </c>
      <c r="DL418" s="734"/>
      <c r="DM418" s="734"/>
      <c r="DN418" s="734"/>
      <c r="DO418" s="734"/>
      <c r="DP418" s="734"/>
      <c r="DQ418" s="739"/>
      <c r="DR418" s="582"/>
    </row>
    <row r="419" ht="15.75" customHeight="1">
      <c r="A419" s="429" t="s">
        <v>3319</v>
      </c>
      <c r="B419" s="527">
        <v>1.0</v>
      </c>
      <c r="C419" s="554" t="str">
        <f t="array" ref="C419">index(Images!$A$1:$K$1, 1, 11)</f>
        <v/>
      </c>
      <c r="D419" s="527" t="s">
        <v>4917</v>
      </c>
      <c r="E419" s="527">
        <v>1.0</v>
      </c>
      <c r="F419" s="527">
        <v>5.0</v>
      </c>
      <c r="G419" s="527" t="s">
        <v>4920</v>
      </c>
      <c r="H419" s="747" t="s">
        <v>184</v>
      </c>
      <c r="I419" s="527"/>
      <c r="J419" s="527"/>
      <c r="K419" s="527"/>
      <c r="L419" s="732"/>
      <c r="M419" s="733"/>
      <c r="N419" s="733">
        <v>9.0</v>
      </c>
      <c r="O419" s="733"/>
      <c r="P419" s="733"/>
      <c r="Q419" s="733"/>
      <c r="R419" s="733">
        <v>4.0</v>
      </c>
      <c r="S419" s="732"/>
      <c r="T419" s="734"/>
      <c r="U419" s="734"/>
      <c r="V419" s="734">
        <v>3.0</v>
      </c>
      <c r="W419" s="734"/>
      <c r="X419" s="734"/>
      <c r="Y419" s="735"/>
      <c r="Z419" s="734"/>
      <c r="AA419" s="734">
        <v>5.0</v>
      </c>
      <c r="AB419" s="734"/>
      <c r="AC419" s="734"/>
      <c r="AD419" s="742"/>
      <c r="AE419" s="737"/>
      <c r="AF419" s="737"/>
      <c r="AG419" s="737"/>
      <c r="AH419" s="737"/>
      <c r="AI419" s="735"/>
      <c r="AJ419" s="734"/>
      <c r="AK419" s="734"/>
      <c r="AL419" s="734"/>
      <c r="AM419" s="734"/>
      <c r="AN419" s="734"/>
      <c r="AO419" s="740"/>
      <c r="AP419" s="741"/>
      <c r="AQ419" s="741"/>
      <c r="AR419" s="741"/>
      <c r="AS419" s="741"/>
      <c r="AT419" s="741"/>
      <c r="AU419" s="735"/>
      <c r="AV419" s="734"/>
      <c r="AW419" s="734"/>
      <c r="AX419" s="734"/>
      <c r="AY419" s="734"/>
      <c r="AZ419" s="734"/>
      <c r="BA419" s="735"/>
      <c r="BB419" s="734"/>
      <c r="BC419" s="734"/>
      <c r="BD419" s="734"/>
      <c r="BE419" s="734"/>
      <c r="BF419" s="734"/>
      <c r="BG419" s="735"/>
      <c r="BH419" s="734"/>
      <c r="BI419" s="734"/>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3320</v>
      </c>
      <c r="B420" s="527">
        <v>2.0</v>
      </c>
      <c r="C420" s="554" t="str">
        <f t="array" ref="C420">index(Images!$A$1:$K$1, 1, 11)</f>
        <v/>
      </c>
      <c r="D420" s="527" t="s">
        <v>4917</v>
      </c>
      <c r="E420" s="527">
        <v>1.0</v>
      </c>
      <c r="F420" s="527">
        <v>5.0</v>
      </c>
      <c r="G420" s="527" t="s">
        <v>4920</v>
      </c>
      <c r="H420" s="747" t="s">
        <v>184</v>
      </c>
      <c r="I420" s="527"/>
      <c r="J420" s="527"/>
      <c r="K420" s="527"/>
      <c r="L420" s="732"/>
      <c r="M420" s="733">
        <v>48.0</v>
      </c>
      <c r="N420" s="733"/>
      <c r="O420" s="733"/>
      <c r="P420" s="733"/>
      <c r="Q420" s="733"/>
      <c r="R420" s="733">
        <v>8.0</v>
      </c>
      <c r="S420" s="732"/>
      <c r="T420" s="734"/>
      <c r="U420" s="734"/>
      <c r="V420" s="734"/>
      <c r="W420" s="734"/>
      <c r="X420" s="734"/>
      <c r="Y420" s="735"/>
      <c r="Z420" s="734"/>
      <c r="AA420" s="734"/>
      <c r="AB420" s="734"/>
      <c r="AC420" s="734"/>
      <c r="AD420" s="736">
        <v>3.0</v>
      </c>
      <c r="AE420" s="737"/>
      <c r="AF420" s="738">
        <v>3.0</v>
      </c>
      <c r="AG420" s="737"/>
      <c r="AH420" s="737"/>
      <c r="AI420" s="735"/>
      <c r="AJ420" s="734"/>
      <c r="AK420" s="734">
        <v>6.0</v>
      </c>
      <c r="AL420" s="734"/>
      <c r="AM420" s="734"/>
      <c r="AN420" s="734"/>
      <c r="AO420" s="740"/>
      <c r="AP420" s="734">
        <v>6.0</v>
      </c>
      <c r="AQ420" s="734">
        <v>6.0</v>
      </c>
      <c r="AR420" s="741"/>
      <c r="AS420" s="741"/>
      <c r="AT420" s="741"/>
      <c r="AU420" s="735"/>
      <c r="AV420" s="734"/>
      <c r="AW420" s="734">
        <v>8.0</v>
      </c>
      <c r="AX420" s="734">
        <v>8.0</v>
      </c>
      <c r="AY420" s="734"/>
      <c r="AZ420" s="734"/>
      <c r="BA420" s="735"/>
      <c r="BB420" s="734"/>
      <c r="BC420" s="734">
        <v>8.0</v>
      </c>
      <c r="BD420" s="734">
        <v>8.0</v>
      </c>
      <c r="BE420" s="734"/>
      <c r="BF420" s="734"/>
      <c r="BG420" s="735"/>
      <c r="BH420" s="734">
        <v>10.0</v>
      </c>
      <c r="BI420" s="734">
        <v>10.0</v>
      </c>
      <c r="BJ420" s="734"/>
      <c r="BK420" s="734"/>
      <c r="BL420" s="734"/>
      <c r="BM420" s="735"/>
      <c r="BN420" s="734"/>
      <c r="BO420" s="734"/>
      <c r="BP420" s="734"/>
      <c r="BQ420" s="734"/>
      <c r="BR420" s="734"/>
      <c r="BS420" s="735"/>
      <c r="BT420" s="734"/>
      <c r="BU420" s="734"/>
      <c r="BV420" s="734"/>
      <c r="BW420" s="734"/>
      <c r="BX420" s="734"/>
      <c r="BY420" s="742"/>
      <c r="BZ420" s="743"/>
      <c r="CA420" s="745"/>
      <c r="CB420" s="745"/>
      <c r="CC420" s="743"/>
      <c r="CD420" s="743"/>
      <c r="CE420" s="735"/>
      <c r="CF420" s="734"/>
      <c r="CG420" s="734"/>
      <c r="CH420" s="734"/>
      <c r="CI420" s="734"/>
      <c r="CJ420" s="734"/>
      <c r="CK420" s="734"/>
      <c r="CL420" s="734"/>
      <c r="CM420" s="742"/>
      <c r="CN420" s="743"/>
      <c r="CO420" s="743"/>
      <c r="CP420" s="745"/>
      <c r="CQ420" s="743"/>
      <c r="CR420" s="743"/>
      <c r="CS420" s="743"/>
      <c r="CT420" s="745"/>
      <c r="CU420" s="735"/>
      <c r="CV420" s="734"/>
      <c r="CW420" s="734"/>
      <c r="CX420" s="734"/>
      <c r="CY420" s="734"/>
      <c r="CZ420" s="734"/>
      <c r="DA420" s="734"/>
      <c r="DB420" s="742"/>
      <c r="DC420" s="743"/>
      <c r="DD420" s="743"/>
      <c r="DE420" s="745"/>
      <c r="DF420" s="745"/>
      <c r="DG420" s="743"/>
      <c r="DH420" s="743"/>
      <c r="DI420" s="735"/>
      <c r="DJ420" s="734"/>
      <c r="DK420" s="734"/>
      <c r="DL420" s="734"/>
      <c r="DM420" s="734"/>
      <c r="DN420" s="734"/>
      <c r="DO420" s="734"/>
      <c r="DP420" s="734"/>
      <c r="DQ420" s="734"/>
      <c r="DR420" s="582"/>
    </row>
    <row r="421" ht="15.75" customHeight="1">
      <c r="A421" s="429" t="s">
        <v>3322</v>
      </c>
      <c r="B421" s="527">
        <v>3.0</v>
      </c>
      <c r="C421" s="554" t="str">
        <f t="array" ref="C421">index(Images!$A$1:$K$1, 1, 11)</f>
        <v/>
      </c>
      <c r="D421" s="527" t="s">
        <v>4917</v>
      </c>
      <c r="E421" s="527">
        <v>1.0</v>
      </c>
      <c r="F421" s="527">
        <v>5.0</v>
      </c>
      <c r="G421" s="527" t="s">
        <v>4920</v>
      </c>
      <c r="H421" s="747" t="s">
        <v>184</v>
      </c>
      <c r="I421" s="527"/>
      <c r="J421" s="527"/>
      <c r="K421" s="527"/>
      <c r="L421" s="732"/>
      <c r="M421" s="733">
        <v>90.0</v>
      </c>
      <c r="N421" s="733">
        <v>25.0</v>
      </c>
      <c r="O421" s="733"/>
      <c r="P421" s="733"/>
      <c r="Q421" s="733">
        <v>10.0</v>
      </c>
      <c r="R421" s="733"/>
      <c r="S421" s="732"/>
      <c r="T421" s="734"/>
      <c r="U421" s="734"/>
      <c r="V421" s="734"/>
      <c r="W421" s="734"/>
      <c r="X421" s="734"/>
      <c r="Y421" s="735"/>
      <c r="Z421" s="734"/>
      <c r="AA421" s="734"/>
      <c r="AB421" s="734"/>
      <c r="AC421" s="734"/>
      <c r="AD421" s="742"/>
      <c r="AE421" s="737"/>
      <c r="AF421" s="737"/>
      <c r="AG421" s="737"/>
      <c r="AH421" s="737"/>
      <c r="AI421" s="735"/>
      <c r="AJ421" s="734"/>
      <c r="AK421" s="734"/>
      <c r="AL421" s="734"/>
      <c r="AM421" s="734"/>
      <c r="AN421" s="734"/>
      <c r="AO421" s="740"/>
      <c r="AP421" s="741"/>
      <c r="AQ421" s="741"/>
      <c r="AR421" s="741"/>
      <c r="AS421" s="741"/>
      <c r="AT421" s="741"/>
      <c r="AU421" s="735"/>
      <c r="AV421" s="734"/>
      <c r="AW421" s="734"/>
      <c r="AX421" s="734"/>
      <c r="AY421" s="734"/>
      <c r="AZ421" s="734"/>
      <c r="BA421" s="735"/>
      <c r="BB421" s="734"/>
      <c r="BC421" s="734"/>
      <c r="BD421" s="734"/>
      <c r="BE421" s="734"/>
      <c r="BF421" s="734"/>
      <c r="BG421" s="735"/>
      <c r="BH421" s="734"/>
      <c r="BI421" s="734"/>
      <c r="BJ421" s="734"/>
      <c r="BK421" s="734"/>
      <c r="BL421" s="734"/>
      <c r="BM421" s="735"/>
      <c r="BN421" s="734"/>
      <c r="BO421" s="734">
        <v>10.0</v>
      </c>
      <c r="BP421" s="734"/>
      <c r="BQ421" s="734">
        <v>10.0</v>
      </c>
      <c r="BR421" s="734"/>
      <c r="BS421" s="735"/>
      <c r="BT421" s="734"/>
      <c r="BU421" s="734">
        <v>12.0</v>
      </c>
      <c r="BV421" s="734">
        <v>12.0</v>
      </c>
      <c r="BW421" s="734"/>
      <c r="BX421" s="734"/>
      <c r="BY421" s="742"/>
      <c r="BZ421" s="743"/>
      <c r="CA421" s="745">
        <v>12.0</v>
      </c>
      <c r="CB421" s="745">
        <v>12.0</v>
      </c>
      <c r="CC421" s="743"/>
      <c r="CD421" s="743"/>
      <c r="CE421" s="735"/>
      <c r="CF421" s="734"/>
      <c r="CG421" s="734"/>
      <c r="CH421" s="734">
        <v>15.0</v>
      </c>
      <c r="CI421" s="734"/>
      <c r="CJ421" s="734"/>
      <c r="CK421" s="734"/>
      <c r="CL421" s="734">
        <v>15.0</v>
      </c>
      <c r="CM421" s="742"/>
      <c r="CN421" s="743"/>
      <c r="CO421" s="743"/>
      <c r="CP421" s="745">
        <v>15.0</v>
      </c>
      <c r="CQ421" s="743"/>
      <c r="CR421" s="743"/>
      <c r="CS421" s="743"/>
      <c r="CT421" s="745">
        <v>15.0</v>
      </c>
      <c r="CU421" s="735"/>
      <c r="CV421" s="734"/>
      <c r="CW421" s="734">
        <v>18.0</v>
      </c>
      <c r="CX421" s="734"/>
      <c r="CY421" s="734">
        <v>18.0</v>
      </c>
      <c r="CZ421" s="734"/>
      <c r="DA421" s="734"/>
      <c r="DB421" s="742"/>
      <c r="DC421" s="743"/>
      <c r="DD421" s="743"/>
      <c r="DE421" s="745">
        <v>20.0</v>
      </c>
      <c r="DF421" s="745">
        <v>20.0</v>
      </c>
      <c r="DG421" s="743"/>
      <c r="DH421" s="743"/>
      <c r="DI421" s="735"/>
      <c r="DJ421" s="734">
        <v>22.0</v>
      </c>
      <c r="DK421" s="734">
        <v>22.0</v>
      </c>
      <c r="DL421" s="734"/>
      <c r="DM421" s="734"/>
      <c r="DN421" s="734"/>
      <c r="DO421" s="734"/>
      <c r="DP421" s="734"/>
      <c r="DQ421" s="734"/>
      <c r="DR421" s="582"/>
    </row>
    <row r="422" ht="15.75" customHeight="1">
      <c r="A422" s="429" t="s">
        <v>3097</v>
      </c>
      <c r="B422" s="527">
        <v>1.0</v>
      </c>
      <c r="C422" s="554" t="str">
        <f t="array" ref="C422">index(Images!$A$1:$K$1, 1, 11)</f>
        <v/>
      </c>
      <c r="D422" s="527" t="s">
        <v>4917</v>
      </c>
      <c r="E422" s="527">
        <v>1.0</v>
      </c>
      <c r="F422" s="527">
        <v>3.0</v>
      </c>
      <c r="G422" s="527" t="s">
        <v>4918</v>
      </c>
      <c r="H422" s="747" t="s">
        <v>184</v>
      </c>
      <c r="I422" s="527"/>
      <c r="J422" s="527"/>
      <c r="K422" s="527"/>
      <c r="L422" s="732"/>
      <c r="M422" s="733"/>
      <c r="N422" s="733">
        <v>9.0</v>
      </c>
      <c r="O422" s="733"/>
      <c r="P422" s="733"/>
      <c r="Q422" s="733"/>
      <c r="R422" s="733">
        <v>4.0</v>
      </c>
      <c r="S422" s="732"/>
      <c r="T422" s="734">
        <v>3.0</v>
      </c>
      <c r="U422" s="734"/>
      <c r="V422" s="734"/>
      <c r="W422" s="734"/>
      <c r="X422" s="734"/>
      <c r="Y422" s="734">
        <v>5.0</v>
      </c>
      <c r="Z422" s="734"/>
      <c r="AA422" s="734"/>
      <c r="AB422" s="734"/>
      <c r="AC422" s="734"/>
      <c r="AD422" s="743"/>
      <c r="AE422" s="737"/>
      <c r="AF422" s="737"/>
      <c r="AG422" s="737"/>
      <c r="AH422" s="737"/>
      <c r="AI422" s="734"/>
      <c r="AJ422" s="734"/>
      <c r="AK422" s="734"/>
      <c r="AL422" s="734"/>
      <c r="AM422" s="734"/>
      <c r="AN422" s="734"/>
      <c r="AO422" s="741"/>
      <c r="AP422" s="741"/>
      <c r="AQ422" s="741"/>
      <c r="AR422" s="741"/>
      <c r="AS422" s="741"/>
      <c r="AT422" s="741"/>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3099</v>
      </c>
      <c r="B423" s="527">
        <v>2.0</v>
      </c>
      <c r="C423" s="554" t="str">
        <f t="array" ref="C423">index(Images!$A$1:$K$1, 1, 11)</f>
        <v/>
      </c>
      <c r="D423" s="527" t="s">
        <v>4917</v>
      </c>
      <c r="E423" s="527">
        <v>1.0</v>
      </c>
      <c r="F423" s="527">
        <v>3.0</v>
      </c>
      <c r="G423" s="527" t="s">
        <v>4918</v>
      </c>
      <c r="H423" s="747" t="s">
        <v>184</v>
      </c>
      <c r="I423" s="527"/>
      <c r="J423" s="527"/>
      <c r="K423" s="527"/>
      <c r="L423" s="732"/>
      <c r="M423" s="733">
        <v>48.0</v>
      </c>
      <c r="N423" s="733">
        <v>12.0</v>
      </c>
      <c r="O423" s="733"/>
      <c r="P423" s="733"/>
      <c r="Q423" s="733"/>
      <c r="R423" s="733"/>
      <c r="S423" s="732"/>
      <c r="T423" s="734"/>
      <c r="U423" s="734"/>
      <c r="V423" s="734"/>
      <c r="W423" s="734"/>
      <c r="X423" s="734"/>
      <c r="Y423" s="734"/>
      <c r="Z423" s="734"/>
      <c r="AA423" s="734"/>
      <c r="AB423" s="734"/>
      <c r="AC423" s="734"/>
      <c r="AD423" s="745">
        <v>3.0</v>
      </c>
      <c r="AE423" s="738">
        <v>3.0</v>
      </c>
      <c r="AF423" s="737"/>
      <c r="AG423" s="737"/>
      <c r="AH423" s="737"/>
      <c r="AI423" s="734">
        <v>6.0</v>
      </c>
      <c r="AJ423" s="734"/>
      <c r="AK423" s="734"/>
      <c r="AL423" s="734"/>
      <c r="AM423" s="734"/>
      <c r="AN423" s="734"/>
      <c r="AO423" s="734">
        <v>6.0</v>
      </c>
      <c r="AP423" s="741"/>
      <c r="AQ423" s="741"/>
      <c r="AR423" s="734">
        <v>6.0</v>
      </c>
      <c r="AS423" s="741"/>
      <c r="AT423" s="741"/>
      <c r="AU423" s="734">
        <v>8.0</v>
      </c>
      <c r="AV423" s="734"/>
      <c r="AW423" s="734">
        <v>8.0</v>
      </c>
      <c r="AX423" s="734"/>
      <c r="AY423" s="734"/>
      <c r="AZ423" s="734"/>
      <c r="BA423" s="734">
        <v>8.0</v>
      </c>
      <c r="BB423" s="734"/>
      <c r="BC423" s="734">
        <v>8.0</v>
      </c>
      <c r="BD423" s="734"/>
      <c r="BE423" s="734"/>
      <c r="BF423" s="734"/>
      <c r="BG423" s="734">
        <v>10.0</v>
      </c>
      <c r="BH423" s="734">
        <v>10.0</v>
      </c>
      <c r="BI423" s="734"/>
      <c r="BJ423" s="734"/>
      <c r="BK423" s="734"/>
      <c r="BL423" s="734"/>
      <c r="BM423" s="734"/>
      <c r="BN423" s="734"/>
      <c r="BO423" s="734"/>
      <c r="BP423" s="734"/>
      <c r="BQ423" s="734"/>
      <c r="BR423" s="734"/>
      <c r="BS423" s="734"/>
      <c r="BT423" s="734"/>
      <c r="BU423" s="734"/>
      <c r="BV423" s="734"/>
      <c r="BW423" s="734"/>
      <c r="BX423" s="734"/>
      <c r="BY423" s="743"/>
      <c r="BZ423" s="743"/>
      <c r="CA423" s="745"/>
      <c r="CB423" s="745"/>
      <c r="CC423" s="743"/>
      <c r="CD423" s="743"/>
      <c r="CE423" s="734"/>
      <c r="CF423" s="734"/>
      <c r="CG423" s="734"/>
      <c r="CH423" s="734"/>
      <c r="CI423" s="734"/>
      <c r="CJ423" s="734"/>
      <c r="CK423" s="734"/>
      <c r="CL423" s="734"/>
      <c r="CM423" s="743"/>
      <c r="CN423" s="743"/>
      <c r="CO423" s="743"/>
      <c r="CP423" s="745"/>
      <c r="CQ423" s="743"/>
      <c r="CR423" s="743"/>
      <c r="CS423" s="743"/>
      <c r="CT423" s="745"/>
      <c r="CU423" s="734"/>
      <c r="CV423" s="734"/>
      <c r="CW423" s="734"/>
      <c r="CX423" s="734"/>
      <c r="CY423" s="734"/>
      <c r="CZ423" s="734"/>
      <c r="DA423" s="734"/>
      <c r="DB423" s="743"/>
      <c r="DC423" s="743"/>
      <c r="DD423" s="743"/>
      <c r="DE423" s="745"/>
      <c r="DF423" s="745"/>
      <c r="DG423" s="743"/>
      <c r="DH423" s="743"/>
      <c r="DI423" s="734"/>
      <c r="DJ423" s="734"/>
      <c r="DK423" s="734"/>
      <c r="DL423" s="734"/>
      <c r="DM423" s="734"/>
      <c r="DN423" s="734"/>
      <c r="DO423" s="734"/>
      <c r="DP423" s="734"/>
      <c r="DQ423" s="734"/>
      <c r="DR423" s="582"/>
    </row>
    <row r="424" ht="15.75" customHeight="1">
      <c r="A424" s="429" t="s">
        <v>3101</v>
      </c>
      <c r="B424" s="527">
        <v>3.0</v>
      </c>
      <c r="C424" s="554" t="str">
        <f t="array" ref="C424">index(Images!$A$1:$K$1, 1, 11)</f>
        <v/>
      </c>
      <c r="D424" s="527" t="s">
        <v>4917</v>
      </c>
      <c r="E424" s="527">
        <v>1.0</v>
      </c>
      <c r="F424" s="527">
        <v>3.0</v>
      </c>
      <c r="G424" s="527" t="s">
        <v>4918</v>
      </c>
      <c r="H424" s="747" t="s">
        <v>184</v>
      </c>
      <c r="I424" s="527"/>
      <c r="J424" s="527"/>
      <c r="K424" s="527"/>
      <c r="L424" s="732"/>
      <c r="M424" s="733">
        <v>90.0</v>
      </c>
      <c r="N424" s="733">
        <v>25.0</v>
      </c>
      <c r="O424" s="733"/>
      <c r="P424" s="733"/>
      <c r="Q424" s="733">
        <v>10.0</v>
      </c>
      <c r="R424" s="733"/>
      <c r="S424" s="732"/>
      <c r="T424" s="734"/>
      <c r="U424" s="734"/>
      <c r="V424" s="734"/>
      <c r="W424" s="734"/>
      <c r="X424" s="734"/>
      <c r="Y424" s="734"/>
      <c r="Z424" s="734"/>
      <c r="AA424" s="734"/>
      <c r="AB424" s="734"/>
      <c r="AC424" s="734"/>
      <c r="AD424" s="743"/>
      <c r="AE424" s="737"/>
      <c r="AF424" s="737"/>
      <c r="AG424" s="737"/>
      <c r="AH424" s="737"/>
      <c r="AI424" s="734"/>
      <c r="AJ424" s="734"/>
      <c r="AK424" s="734"/>
      <c r="AL424" s="734"/>
      <c r="AM424" s="734"/>
      <c r="AN424" s="734"/>
      <c r="AO424" s="741"/>
      <c r="AP424" s="741"/>
      <c r="AQ424" s="741"/>
      <c r="AR424" s="741"/>
      <c r="AS424" s="741"/>
      <c r="AT424" s="741"/>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v>10.0</v>
      </c>
      <c r="BP424" s="734">
        <v>10.0</v>
      </c>
      <c r="BQ424" s="734"/>
      <c r="BR424" s="734"/>
      <c r="BS424" s="734"/>
      <c r="BT424" s="734"/>
      <c r="BU424" s="734">
        <v>12.0</v>
      </c>
      <c r="BV424" s="734">
        <v>12.0</v>
      </c>
      <c r="BW424" s="734"/>
      <c r="BX424" s="734"/>
      <c r="BY424" s="743"/>
      <c r="BZ424" s="743"/>
      <c r="CA424" s="745">
        <v>12.0</v>
      </c>
      <c r="CB424" s="745">
        <v>12.0</v>
      </c>
      <c r="CC424" s="743"/>
      <c r="CD424" s="743"/>
      <c r="CE424" s="734"/>
      <c r="CF424" s="734"/>
      <c r="CG424" s="734"/>
      <c r="CH424" s="734">
        <v>15.0</v>
      </c>
      <c r="CI424" s="734"/>
      <c r="CJ424" s="734"/>
      <c r="CK424" s="734"/>
      <c r="CL424" s="734">
        <v>15.0</v>
      </c>
      <c r="CM424" s="743"/>
      <c r="CN424" s="743"/>
      <c r="CO424" s="743"/>
      <c r="CP424" s="745">
        <v>15.0</v>
      </c>
      <c r="CQ424" s="743"/>
      <c r="CR424" s="743"/>
      <c r="CS424" s="743"/>
      <c r="CT424" s="745">
        <v>15.0</v>
      </c>
      <c r="CU424" s="734"/>
      <c r="CV424" s="734"/>
      <c r="CW424" s="734">
        <v>18.0</v>
      </c>
      <c r="CX424" s="734"/>
      <c r="CY424" s="734">
        <v>18.0</v>
      </c>
      <c r="CZ424" s="734"/>
      <c r="DA424" s="734"/>
      <c r="DB424" s="743"/>
      <c r="DC424" s="743"/>
      <c r="DD424" s="743"/>
      <c r="DE424" s="745">
        <v>20.0</v>
      </c>
      <c r="DF424" s="745">
        <v>20.0</v>
      </c>
      <c r="DG424" s="743"/>
      <c r="DH424" s="743"/>
      <c r="DI424" s="734"/>
      <c r="DJ424" s="734">
        <v>22.0</v>
      </c>
      <c r="DK424" s="734">
        <v>22.0</v>
      </c>
      <c r="DL424" s="734"/>
      <c r="DM424" s="734"/>
      <c r="DN424" s="734"/>
      <c r="DO424" s="734"/>
      <c r="DP424" s="734"/>
      <c r="DQ424" s="734"/>
      <c r="DR424" s="582"/>
    </row>
    <row r="425" ht="15.75" customHeight="1">
      <c r="A425" s="748" t="s">
        <v>4459</v>
      </c>
      <c r="B425" s="749" t="s">
        <v>4358</v>
      </c>
      <c r="C425" s="750" t="str">
        <f t="array" ref="C425">index(Images!$A$1:$K$1, 1, 3)</f>
        <v/>
      </c>
      <c r="D425" s="749" t="s">
        <v>4917</v>
      </c>
      <c r="E425" s="749">
        <v>1.0</v>
      </c>
      <c r="F425" s="749">
        <v>5.0</v>
      </c>
      <c r="G425" s="749" t="s">
        <v>4925</v>
      </c>
      <c r="H425" s="751" t="s">
        <v>184</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4487</v>
      </c>
      <c r="B426" s="749" t="s">
        <v>4358</v>
      </c>
      <c r="C426" s="750" t="str">
        <f t="array" ref="C426">index(Images!$A$1:$K$1, 1, 8)</f>
        <v/>
      </c>
      <c r="D426" s="749" t="s">
        <v>4917</v>
      </c>
      <c r="E426" s="749">
        <v>1.0</v>
      </c>
      <c r="F426" s="749">
        <v>3.0</v>
      </c>
      <c r="G426" s="749" t="s">
        <v>4918</v>
      </c>
      <c r="H426" s="751" t="s">
        <v>184</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4754</v>
      </c>
      <c r="B427" s="749" t="s">
        <v>4358</v>
      </c>
      <c r="C427" s="750" t="str">
        <f t="array" ref="C427">index(Images!$A$1:$K$1, 1, 7)</f>
        <v/>
      </c>
      <c r="D427" s="749" t="s">
        <v>4917</v>
      </c>
      <c r="E427" s="749">
        <v>2.0</v>
      </c>
      <c r="F427" s="749">
        <v>3.0</v>
      </c>
      <c r="G427" s="749" t="s">
        <v>4918</v>
      </c>
      <c r="H427" s="751" t="s">
        <v>184</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4550</v>
      </c>
      <c r="B428" s="749" t="s">
        <v>4358</v>
      </c>
      <c r="C428" s="750" t="str">
        <f t="array" ref="C428">index(Images!$A$1:$K$1, 1, 9)</f>
        <v/>
      </c>
      <c r="D428" s="749" t="s">
        <v>4919</v>
      </c>
      <c r="E428" s="749">
        <v>2.0</v>
      </c>
      <c r="F428" s="749">
        <v>3.0</v>
      </c>
      <c r="G428" s="749" t="s">
        <v>4918</v>
      </c>
      <c r="H428" s="751" t="s">
        <v>184</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4361</v>
      </c>
      <c r="B429" s="749" t="s">
        <v>4358</v>
      </c>
      <c r="C429" s="750" t="str">
        <f t="array" ref="C429">index(Images!$A$1:$K$1, 1, 4)</f>
        <v/>
      </c>
      <c r="D429" s="749" t="s">
        <v>4917</v>
      </c>
      <c r="E429" s="749">
        <v>1.0</v>
      </c>
      <c r="F429" s="749">
        <v>5.0</v>
      </c>
      <c r="G429" s="749" t="s">
        <v>4920</v>
      </c>
      <c r="H429" s="751" t="s">
        <v>184</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4930</v>
      </c>
      <c r="B430" s="749" t="s">
        <v>4358</v>
      </c>
      <c r="C430" s="750" t="str">
        <f t="array" ref="C430">index(Images!$A$1:$K$1, 1, 8)</f>
        <v/>
      </c>
      <c r="D430" s="749" t="s">
        <v>4917</v>
      </c>
      <c r="E430" s="749">
        <v>1.0</v>
      </c>
      <c r="F430" s="749">
        <v>4.0</v>
      </c>
      <c r="G430" s="749" t="s">
        <v>4918</v>
      </c>
      <c r="H430" s="751" t="s">
        <v>184</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4724</v>
      </c>
      <c r="B431" s="749" t="s">
        <v>4358</v>
      </c>
      <c r="C431" s="750" t="str">
        <f t="array" ref="C431">index(Images!$A$1:$K$1, 1, 6)</f>
        <v/>
      </c>
      <c r="D431" s="749" t="s">
        <v>4917</v>
      </c>
      <c r="E431" s="749">
        <v>2.0</v>
      </c>
      <c r="F431" s="749">
        <v>5.0</v>
      </c>
      <c r="G431" s="749" t="s">
        <v>4921</v>
      </c>
      <c r="H431" s="751" t="s">
        <v>184</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4581</v>
      </c>
      <c r="B432" s="749" t="s">
        <v>4358</v>
      </c>
      <c r="C432" s="750" t="str">
        <f t="array" ref="C432">index(Images!$A$1:$K$1, 1, 8)</f>
        <v/>
      </c>
      <c r="D432" s="749" t="s">
        <v>4919</v>
      </c>
      <c r="E432" s="749">
        <v>2.0</v>
      </c>
      <c r="F432" s="749">
        <v>3.0</v>
      </c>
      <c r="G432" s="749" t="s">
        <v>4918</v>
      </c>
      <c r="H432" s="751" t="s">
        <v>184</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4666</v>
      </c>
      <c r="B433" s="749" t="s">
        <v>4358</v>
      </c>
      <c r="C433" s="750" t="str">
        <f t="array" ref="C433">index(Images!$A$1:$K$1, 1, 2)</f>
        <v/>
      </c>
      <c r="D433" s="749" t="s">
        <v>4917</v>
      </c>
      <c r="E433" s="749">
        <v>1.0</v>
      </c>
      <c r="F433" s="749">
        <v>3.0</v>
      </c>
      <c r="G433" s="749" t="s">
        <v>4918</v>
      </c>
      <c r="H433" s="751" t="s">
        <v>184</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4429</v>
      </c>
      <c r="B434" s="749" t="s">
        <v>4358</v>
      </c>
      <c r="C434" s="750" t="str">
        <f t="array" ref="C434">index(Images!$A$1:$K$1, 1, 3)</f>
        <v/>
      </c>
      <c r="D434" s="749" t="s">
        <v>4917</v>
      </c>
      <c r="E434" s="749">
        <v>1.0</v>
      </c>
      <c r="F434" s="749">
        <v>5.0</v>
      </c>
      <c r="G434" s="749" t="s">
        <v>4921</v>
      </c>
      <c r="H434" s="751" t="s">
        <v>184</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4519</v>
      </c>
      <c r="B435" s="749" t="s">
        <v>4358</v>
      </c>
      <c r="C435" s="750" t="str">
        <f t="array" ref="C435">index(Images!$A$1:$K$1, 1, 6)</f>
        <v/>
      </c>
      <c r="D435" s="749" t="s">
        <v>4917</v>
      </c>
      <c r="E435" s="749">
        <v>2.0</v>
      </c>
      <c r="F435" s="749">
        <v>5.0</v>
      </c>
      <c r="G435" s="749" t="s">
        <v>4925</v>
      </c>
      <c r="H435" s="751" t="s">
        <v>184</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4695</v>
      </c>
      <c r="B436" s="749" t="s">
        <v>4358</v>
      </c>
      <c r="C436" s="750"/>
      <c r="D436" s="749" t="s">
        <v>4917</v>
      </c>
      <c r="E436" s="749">
        <v>1.0</v>
      </c>
      <c r="F436" s="749">
        <v>3.0</v>
      </c>
      <c r="G436" s="749" t="s">
        <v>4918</v>
      </c>
      <c r="H436" s="751" t="s">
        <v>184</v>
      </c>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row r="437" ht="15.75" customHeight="1">
      <c r="A437" s="748" t="s">
        <v>4637</v>
      </c>
      <c r="B437" s="749" t="s">
        <v>4358</v>
      </c>
      <c r="C437" s="750" t="str">
        <f t="array" ref="C437">index(Images!$A$1:$K$1, 1, 3)</f>
        <v/>
      </c>
      <c r="D437" s="749" t="s">
        <v>4917</v>
      </c>
      <c r="E437" s="749">
        <v>1.0</v>
      </c>
      <c r="F437" s="749">
        <v>5.0</v>
      </c>
      <c r="G437" s="749" t="s">
        <v>4925</v>
      </c>
      <c r="H437" s="751"/>
      <c r="I437" s="749"/>
      <c r="J437" s="749"/>
      <c r="K437" s="749"/>
      <c r="L437" s="752"/>
      <c r="M437" s="753"/>
      <c r="N437" s="753"/>
      <c r="O437" s="753"/>
      <c r="P437" s="753"/>
      <c r="Q437" s="753"/>
      <c r="R437" s="753"/>
      <c r="S437" s="752"/>
      <c r="T437" s="754"/>
      <c r="U437" s="754"/>
      <c r="V437" s="754"/>
      <c r="W437" s="754"/>
      <c r="X437" s="754"/>
      <c r="Y437" s="754"/>
      <c r="Z437" s="754"/>
      <c r="AA437" s="754"/>
      <c r="AB437" s="754"/>
      <c r="AC437" s="754"/>
      <c r="AD437" s="755"/>
      <c r="AE437" s="756"/>
      <c r="AF437" s="756"/>
      <c r="AG437" s="756"/>
      <c r="AH437" s="756"/>
      <c r="AI437" s="754"/>
      <c r="AJ437" s="754"/>
      <c r="AK437" s="754"/>
      <c r="AL437" s="754"/>
      <c r="AM437" s="754"/>
      <c r="AN437" s="754"/>
      <c r="AO437" s="757"/>
      <c r="AP437" s="757"/>
      <c r="AQ437" s="757"/>
      <c r="AR437" s="757"/>
      <c r="AS437" s="757"/>
      <c r="AT437" s="757"/>
      <c r="AU437" s="754"/>
      <c r="AV437" s="754"/>
      <c r="AW437" s="754"/>
      <c r="AX437" s="754"/>
      <c r="AY437" s="754"/>
      <c r="AZ437" s="754"/>
      <c r="BA437" s="754"/>
      <c r="BB437" s="754"/>
      <c r="BC437" s="754"/>
      <c r="BD437" s="754"/>
      <c r="BE437" s="754"/>
      <c r="BF437" s="754"/>
      <c r="BG437" s="754"/>
      <c r="BH437" s="754"/>
      <c r="BI437" s="754"/>
      <c r="BJ437" s="754"/>
      <c r="BK437" s="754"/>
      <c r="BL437" s="754"/>
      <c r="BM437" s="754"/>
      <c r="BN437" s="754"/>
      <c r="BO437" s="754"/>
      <c r="BP437" s="754"/>
      <c r="BQ437" s="754"/>
      <c r="BR437" s="754"/>
      <c r="BS437" s="754"/>
      <c r="BT437" s="754"/>
      <c r="BU437" s="754"/>
      <c r="BV437" s="754"/>
      <c r="BW437" s="754"/>
      <c r="BX437" s="754"/>
      <c r="BY437" s="755"/>
      <c r="BZ437" s="755"/>
      <c r="CA437" s="758"/>
      <c r="CB437" s="758"/>
      <c r="CC437" s="755"/>
      <c r="CD437" s="755"/>
      <c r="CE437" s="754"/>
      <c r="CF437" s="754"/>
      <c r="CG437" s="754"/>
      <c r="CH437" s="754"/>
      <c r="CI437" s="754"/>
      <c r="CJ437" s="754"/>
      <c r="CK437" s="754"/>
      <c r="CL437" s="754"/>
      <c r="CM437" s="755"/>
      <c r="CN437" s="755"/>
      <c r="CO437" s="755"/>
      <c r="CP437" s="758"/>
      <c r="CQ437" s="755"/>
      <c r="CR437" s="755"/>
      <c r="CS437" s="755"/>
      <c r="CT437" s="758"/>
      <c r="CU437" s="754"/>
      <c r="CV437" s="754"/>
      <c r="CW437" s="754"/>
      <c r="CX437" s="754"/>
      <c r="CY437" s="754"/>
      <c r="CZ437" s="754"/>
      <c r="DA437" s="754"/>
      <c r="DB437" s="755"/>
      <c r="DC437" s="755"/>
      <c r="DD437" s="755"/>
      <c r="DE437" s="758"/>
      <c r="DF437" s="758"/>
      <c r="DG437" s="755"/>
      <c r="DH437" s="755"/>
      <c r="DI437" s="754"/>
      <c r="DJ437" s="754"/>
      <c r="DK437" s="754"/>
      <c r="DL437" s="754"/>
      <c r="DM437" s="754"/>
      <c r="DN437" s="754"/>
      <c r="DO437" s="754"/>
      <c r="DP437" s="754"/>
      <c r="DQ437" s="754"/>
      <c r="DR437"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40:H254 H270:H287 H290:H297 H311:H325 H342:H355 H380:H390 H397 H406:H416">
    <cfRule type="expression" dxfId="6" priority="6">
      <formula>isodd(column())</formula>
    </cfRule>
  </conditionalFormatting>
  <conditionalFormatting sqref="L1:L437 S1:S437">
    <cfRule type="containsBlanks" dxfId="14" priority="7">
      <formula>LEN(TRIM(L1))=0</formula>
    </cfRule>
  </conditionalFormatting>
  <conditionalFormatting sqref="L1:L437 S1:S437">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4931</v>
      </c>
      <c r="B1" s="9"/>
      <c r="C1" s="760" t="s">
        <v>4932</v>
      </c>
      <c r="D1" s="24"/>
      <c r="E1" s="24"/>
      <c r="F1" s="9"/>
      <c r="G1" s="761" t="s">
        <v>4933</v>
      </c>
      <c r="H1" s="762" t="s">
        <v>2</v>
      </c>
      <c r="I1" s="763" t="s">
        <v>175</v>
      </c>
      <c r="J1" s="764" t="s">
        <v>4934</v>
      </c>
      <c r="K1" s="764" t="s">
        <v>307</v>
      </c>
      <c r="L1" s="764" t="s">
        <v>354</v>
      </c>
      <c r="M1" s="764" t="s">
        <v>385</v>
      </c>
      <c r="N1" s="764" t="s">
        <v>454</v>
      </c>
      <c r="O1" s="765" t="s">
        <v>529</v>
      </c>
      <c r="P1" s="764" t="s">
        <v>592</v>
      </c>
      <c r="Q1" s="764" t="s">
        <v>651</v>
      </c>
      <c r="R1" s="764" t="s">
        <v>683</v>
      </c>
      <c r="S1" s="764" t="s">
        <v>552</v>
      </c>
      <c r="T1" s="765" t="s">
        <v>760</v>
      </c>
      <c r="U1" s="764" t="s">
        <v>791</v>
      </c>
      <c r="V1" s="764" t="s">
        <v>842</v>
      </c>
      <c r="W1" s="764" t="s">
        <v>936</v>
      </c>
      <c r="X1" s="764" t="s">
        <v>964</v>
      </c>
      <c r="Y1" s="764" t="s">
        <v>779</v>
      </c>
      <c r="Z1" s="764" t="s">
        <v>745</v>
      </c>
      <c r="AA1" s="764" t="s">
        <v>203</v>
      </c>
      <c r="AB1" s="764" t="s">
        <v>474</v>
      </c>
      <c r="AC1" s="764" t="s">
        <v>413</v>
      </c>
      <c r="AD1" s="764" t="s">
        <v>1218</v>
      </c>
      <c r="AE1" s="764" t="s">
        <v>1240</v>
      </c>
      <c r="AF1" s="764" t="s">
        <v>1266</v>
      </c>
      <c r="AG1" s="764" t="s">
        <v>673</v>
      </c>
      <c r="AH1" s="764" t="s">
        <v>1374</v>
      </c>
      <c r="AI1" s="764" t="s">
        <v>554</v>
      </c>
      <c r="AJ1" s="764" t="s">
        <v>1421</v>
      </c>
      <c r="AK1" s="764" t="s">
        <v>511</v>
      </c>
      <c r="AL1" s="764" t="s">
        <v>1504</v>
      </c>
      <c r="AM1" s="764" t="s">
        <v>1009</v>
      </c>
      <c r="AN1" s="764" t="s">
        <v>1629</v>
      </c>
      <c r="AO1" s="764" t="s">
        <v>1657</v>
      </c>
      <c r="AP1" s="764" t="s">
        <v>1491</v>
      </c>
      <c r="AQ1" s="764" t="s">
        <v>1756</v>
      </c>
      <c r="AR1" s="764" t="s">
        <v>671</v>
      </c>
      <c r="AS1" s="764" t="s">
        <v>1861</v>
      </c>
      <c r="AT1" s="764" t="s">
        <v>1925</v>
      </c>
      <c r="AU1" s="764" t="s">
        <v>1957</v>
      </c>
      <c r="AV1" s="764" t="s">
        <v>1979</v>
      </c>
      <c r="AW1" s="764" t="s">
        <v>1298</v>
      </c>
      <c r="AX1" s="764" t="s">
        <v>2069</v>
      </c>
      <c r="AY1" s="764" t="s">
        <v>2106</v>
      </c>
      <c r="AZ1" s="766" t="s">
        <v>2201</v>
      </c>
      <c r="BA1" s="764" t="s">
        <v>1094</v>
      </c>
      <c r="BB1" s="764" t="s">
        <v>1252</v>
      </c>
      <c r="BC1" s="764" t="s">
        <v>2319</v>
      </c>
      <c r="BD1" s="764" t="s">
        <v>1940</v>
      </c>
      <c r="BE1" s="764" t="s">
        <v>2369</v>
      </c>
      <c r="BF1" s="764" t="s">
        <v>2388</v>
      </c>
      <c r="BG1" s="764" t="s">
        <v>1741</v>
      </c>
      <c r="BH1" s="764" t="s">
        <v>2424</v>
      </c>
      <c r="BI1" s="764" t="s">
        <v>208</v>
      </c>
      <c r="BJ1" s="764" t="s">
        <v>2355</v>
      </c>
      <c r="BK1" s="764" t="s">
        <v>2353</v>
      </c>
      <c r="BL1" s="764" t="s">
        <v>1123</v>
      </c>
      <c r="BM1" s="764" t="s">
        <v>949</v>
      </c>
      <c r="BN1" s="764" t="s">
        <v>2568</v>
      </c>
      <c r="BO1" s="764" t="s">
        <v>2046</v>
      </c>
      <c r="BP1" s="764" t="s">
        <v>2603</v>
      </c>
      <c r="BQ1" s="764" t="s">
        <v>2308</v>
      </c>
      <c r="BR1" s="764" t="s">
        <v>1387</v>
      </c>
      <c r="BS1" s="764" t="s">
        <v>1617</v>
      </c>
      <c r="BT1" s="764" t="s">
        <v>2128</v>
      </c>
      <c r="BU1" s="764" t="s">
        <v>2744</v>
      </c>
      <c r="BV1" s="764" t="s">
        <v>1171</v>
      </c>
      <c r="BW1" s="764" t="s">
        <v>777</v>
      </c>
      <c r="BX1" s="764" t="s">
        <v>332</v>
      </c>
      <c r="BY1" s="764" t="s">
        <v>2450</v>
      </c>
      <c r="BZ1" s="764" t="s">
        <v>2996</v>
      </c>
      <c r="CA1" s="764" t="s">
        <v>1942</v>
      </c>
      <c r="CB1" s="764" t="s">
        <v>3138</v>
      </c>
      <c r="CC1" s="764" t="s">
        <v>1493</v>
      </c>
      <c r="CD1" s="763" t="s">
        <v>3181</v>
      </c>
      <c r="CE1" s="764" t="s">
        <v>2690</v>
      </c>
      <c r="CF1" s="764" t="s">
        <v>2410</v>
      </c>
      <c r="CG1" s="764" t="s">
        <v>1039</v>
      </c>
      <c r="CH1" s="764" t="s">
        <v>3298</v>
      </c>
      <c r="CI1" s="764" t="s">
        <v>3313</v>
      </c>
      <c r="CJ1" s="764" t="s">
        <v>3338</v>
      </c>
      <c r="CK1" s="764" t="s">
        <v>3374</v>
      </c>
      <c r="CL1" s="764" t="s">
        <v>4935</v>
      </c>
      <c r="CM1" s="764" t="s">
        <v>3524</v>
      </c>
      <c r="CN1" s="764" t="s">
        <v>3543</v>
      </c>
      <c r="CO1" s="764" t="s">
        <v>3570</v>
      </c>
      <c r="CP1" s="764" t="s">
        <v>700</v>
      </c>
      <c r="CQ1" s="764" t="s">
        <v>1539</v>
      </c>
      <c r="CR1" s="764" t="s">
        <v>411</v>
      </c>
      <c r="CS1" s="764" t="s">
        <v>1280</v>
      </c>
      <c r="CT1" s="764" t="s">
        <v>3384</v>
      </c>
      <c r="CU1" s="764" t="s">
        <v>330</v>
      </c>
      <c r="CV1" s="764" t="s">
        <v>3799</v>
      </c>
      <c r="CW1" s="764" t="s">
        <v>1254</v>
      </c>
      <c r="CX1" s="764" t="s">
        <v>4936</v>
      </c>
      <c r="CY1" s="764" t="s">
        <v>1437</v>
      </c>
      <c r="CZ1" s="764" t="s">
        <v>729</v>
      </c>
      <c r="DA1" s="764" t="s">
        <v>1037</v>
      </c>
      <c r="DB1" s="764" t="s">
        <v>3581</v>
      </c>
      <c r="DC1" s="764" t="s">
        <v>1439</v>
      </c>
      <c r="DD1" s="764" t="s">
        <v>4262</v>
      </c>
      <c r="DE1" s="766" t="s">
        <v>4289</v>
      </c>
      <c r="DF1" s="764" t="s">
        <v>1587</v>
      </c>
    </row>
    <row r="2" ht="18.75" customHeight="1">
      <c r="A2" s="767" t="s">
        <v>493</v>
      </c>
      <c r="B2" s="9"/>
      <c r="C2" s="768" t="s">
        <v>4937</v>
      </c>
      <c r="D2" s="24"/>
      <c r="E2" s="24"/>
      <c r="F2" s="9"/>
      <c r="G2" s="769" t="s">
        <v>4938</v>
      </c>
    </row>
    <row r="3" ht="18.75" customHeight="1">
      <c r="A3" s="770" t="s">
        <v>4939</v>
      </c>
      <c r="B3" s="9"/>
      <c r="C3" s="771" t="s">
        <v>4940</v>
      </c>
      <c r="D3" s="24"/>
      <c r="E3" s="24"/>
      <c r="F3" s="9"/>
      <c r="G3" s="772" t="s">
        <v>4941</v>
      </c>
    </row>
    <row r="4" ht="15.75" customHeight="1">
      <c r="A4" s="773" t="s">
        <v>28</v>
      </c>
      <c r="B4" s="774" t="s">
        <v>4942</v>
      </c>
      <c r="C4" s="774" t="s">
        <v>4943</v>
      </c>
      <c r="D4" s="774" t="s">
        <v>156</v>
      </c>
      <c r="E4" s="774" t="s">
        <v>157</v>
      </c>
      <c r="F4" s="775" t="s">
        <v>158</v>
      </c>
      <c r="G4" s="776" t="s">
        <v>98</v>
      </c>
    </row>
    <row r="5">
      <c r="A5" s="777" t="s">
        <v>4931</v>
      </c>
      <c r="B5" s="778" t="s">
        <v>4944</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2489</v>
      </c>
      <c r="B6" s="783">
        <f t="shared" ref="B6:B22" si="1">counta($I6:$DF6)</f>
        <v>1</v>
      </c>
      <c r="C6" s="783" t="s">
        <v>4945</v>
      </c>
      <c r="D6" s="588">
        <v>3.0</v>
      </c>
      <c r="E6" s="588" t="s">
        <v>273</v>
      </c>
      <c r="F6" s="588" t="s">
        <v>246</v>
      </c>
      <c r="G6" s="784" t="s">
        <v>4946</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184</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1002</v>
      </c>
      <c r="B7" s="783">
        <f t="shared" si="1"/>
        <v>1</v>
      </c>
      <c r="C7" s="783" t="s">
        <v>4945</v>
      </c>
      <c r="D7" s="588">
        <v>3.0</v>
      </c>
      <c r="E7" s="588" t="s">
        <v>273</v>
      </c>
      <c r="F7" s="588" t="s">
        <v>246</v>
      </c>
      <c r="G7" s="784" t="s">
        <v>4947</v>
      </c>
      <c r="H7" s="785"/>
      <c r="I7" s="786"/>
      <c r="J7" s="786"/>
      <c r="K7" s="786"/>
      <c r="L7" s="786"/>
      <c r="M7" s="786"/>
      <c r="N7" s="786"/>
      <c r="O7" s="786"/>
      <c r="P7" s="786"/>
      <c r="Q7" s="786"/>
      <c r="R7" s="786"/>
      <c r="S7" s="786"/>
      <c r="T7" s="786"/>
      <c r="U7" s="786"/>
      <c r="V7" s="786"/>
      <c r="W7" s="786"/>
      <c r="X7" s="787"/>
      <c r="Y7" s="787" t="s">
        <v>184</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4302</v>
      </c>
      <c r="B8" s="783">
        <f t="shared" si="1"/>
        <v>1</v>
      </c>
      <c r="C8" s="783" t="s">
        <v>4945</v>
      </c>
      <c r="D8" s="588">
        <v>3.0</v>
      </c>
      <c r="E8" s="588" t="s">
        <v>273</v>
      </c>
      <c r="F8" s="588" t="s">
        <v>246</v>
      </c>
      <c r="G8" s="784" t="s">
        <v>4948</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184</v>
      </c>
      <c r="DF8" s="786"/>
    </row>
    <row r="9" ht="26.25" customHeight="1">
      <c r="A9" s="782" t="s">
        <v>3491</v>
      </c>
      <c r="B9" s="783">
        <f t="shared" si="1"/>
        <v>0</v>
      </c>
      <c r="C9" s="783" t="s">
        <v>4945</v>
      </c>
      <c r="D9" s="588">
        <v>3.0</v>
      </c>
      <c r="E9" s="588" t="s">
        <v>273</v>
      </c>
      <c r="F9" s="588" t="s">
        <v>246</v>
      </c>
      <c r="G9" s="784" t="s">
        <v>4949</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1764</v>
      </c>
      <c r="B10" s="783">
        <f t="shared" si="1"/>
        <v>1</v>
      </c>
      <c r="C10" s="783" t="s">
        <v>4945</v>
      </c>
      <c r="D10" s="588">
        <v>3.0</v>
      </c>
      <c r="E10" s="588" t="s">
        <v>273</v>
      </c>
      <c r="F10" s="588" t="s">
        <v>246</v>
      </c>
      <c r="G10" s="784" t="s">
        <v>4950</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184</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1381</v>
      </c>
      <c r="B11" s="783">
        <f t="shared" si="1"/>
        <v>1</v>
      </c>
      <c r="C11" s="783" t="s">
        <v>4945</v>
      </c>
      <c r="D11" s="588">
        <v>3.0</v>
      </c>
      <c r="E11" s="588" t="s">
        <v>273</v>
      </c>
      <c r="F11" s="588" t="s">
        <v>246</v>
      </c>
      <c r="G11" s="784" t="s">
        <v>4951</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184</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2665</v>
      </c>
      <c r="B12" s="783">
        <f t="shared" si="1"/>
        <v>1</v>
      </c>
      <c r="C12" s="783" t="s">
        <v>4945</v>
      </c>
      <c r="D12" s="588">
        <v>3.0</v>
      </c>
      <c r="E12" s="588" t="s">
        <v>273</v>
      </c>
      <c r="F12" s="588" t="s">
        <v>246</v>
      </c>
      <c r="G12" s="784" t="s">
        <v>4952</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184</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3621</v>
      </c>
      <c r="B13" s="783">
        <f t="shared" si="1"/>
        <v>1</v>
      </c>
      <c r="C13" s="783" t="s">
        <v>4945</v>
      </c>
      <c r="D13" s="588">
        <v>3.0</v>
      </c>
      <c r="E13" s="588" t="s">
        <v>273</v>
      </c>
      <c r="F13" s="588" t="s">
        <v>246</v>
      </c>
      <c r="G13" s="784" t="s">
        <v>4953</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184</v>
      </c>
      <c r="CQ13" s="787"/>
      <c r="CR13" s="786"/>
      <c r="CS13" s="786"/>
      <c r="CT13" s="786"/>
      <c r="CU13" s="786"/>
      <c r="CV13" s="786"/>
      <c r="CW13" s="786"/>
      <c r="CX13" s="786"/>
      <c r="CY13" s="786"/>
      <c r="CZ13" s="786"/>
      <c r="DA13" s="786"/>
      <c r="DB13" s="786"/>
      <c r="DC13" s="786"/>
      <c r="DD13" s="786"/>
      <c r="DE13" s="786"/>
      <c r="DF13" s="786"/>
    </row>
    <row r="14" ht="26.25" customHeight="1">
      <c r="A14" s="782" t="s">
        <v>2447</v>
      </c>
      <c r="B14" s="783">
        <f t="shared" si="1"/>
        <v>1</v>
      </c>
      <c r="C14" s="783" t="s">
        <v>4945</v>
      </c>
      <c r="D14" s="588">
        <v>3.0</v>
      </c>
      <c r="E14" s="588" t="s">
        <v>273</v>
      </c>
      <c r="F14" s="588" t="s">
        <v>246</v>
      </c>
      <c r="G14" s="784" t="s">
        <v>4954</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184</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2554</v>
      </c>
      <c r="B15" s="783">
        <f t="shared" si="1"/>
        <v>1</v>
      </c>
      <c r="C15" s="783" t="s">
        <v>4945</v>
      </c>
      <c r="D15" s="588">
        <v>3.0</v>
      </c>
      <c r="E15" s="588" t="s">
        <v>273</v>
      </c>
      <c r="F15" s="588" t="s">
        <v>246</v>
      </c>
      <c r="G15" s="784" t="s">
        <v>4955</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184</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944</v>
      </c>
      <c r="B16" s="783">
        <f t="shared" si="1"/>
        <v>1</v>
      </c>
      <c r="C16" s="783" t="s">
        <v>4945</v>
      </c>
      <c r="D16" s="588">
        <v>3.0</v>
      </c>
      <c r="E16" s="588" t="s">
        <v>273</v>
      </c>
      <c r="F16" s="588" t="s">
        <v>246</v>
      </c>
      <c r="G16" s="784" t="s">
        <v>4956</v>
      </c>
      <c r="H16" s="785"/>
      <c r="I16" s="786"/>
      <c r="J16" s="786"/>
      <c r="K16" s="786"/>
      <c r="L16" s="786"/>
      <c r="M16" s="786"/>
      <c r="N16" s="786"/>
      <c r="O16" s="786"/>
      <c r="P16" s="786"/>
      <c r="Q16" s="786"/>
      <c r="R16" s="786"/>
      <c r="S16" s="786"/>
      <c r="T16" s="786"/>
      <c r="U16" s="786"/>
      <c r="V16" s="787"/>
      <c r="W16" s="787" t="s">
        <v>184</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3443</v>
      </c>
      <c r="B17" s="783">
        <f t="shared" si="1"/>
        <v>0</v>
      </c>
      <c r="C17" s="783" t="s">
        <v>4945</v>
      </c>
      <c r="D17" s="588">
        <v>3.0</v>
      </c>
      <c r="E17" s="588" t="s">
        <v>273</v>
      </c>
      <c r="F17" s="588" t="s">
        <v>246</v>
      </c>
      <c r="G17" s="784" t="s">
        <v>4957</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3692</v>
      </c>
      <c r="B18" s="783">
        <f t="shared" si="1"/>
        <v>1</v>
      </c>
      <c r="C18" s="783" t="s">
        <v>4945</v>
      </c>
      <c r="D18" s="588">
        <v>3.0</v>
      </c>
      <c r="E18" s="588" t="s">
        <v>273</v>
      </c>
      <c r="F18" s="588" t="s">
        <v>246</v>
      </c>
      <c r="G18" s="784" t="s">
        <v>4958</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184</v>
      </c>
      <c r="CS18" s="786"/>
      <c r="CT18" s="786"/>
      <c r="CU18" s="786"/>
      <c r="CV18" s="786"/>
      <c r="CW18" s="786"/>
      <c r="CX18" s="786"/>
      <c r="CY18" s="786"/>
      <c r="CZ18" s="786"/>
      <c r="DA18" s="786"/>
      <c r="DB18" s="786"/>
      <c r="DC18" s="786"/>
      <c r="DD18" s="786"/>
      <c r="DE18" s="786"/>
      <c r="DF18" s="786"/>
    </row>
    <row r="19" ht="26.25" customHeight="1">
      <c r="A19" s="782" t="s">
        <v>665</v>
      </c>
      <c r="B19" s="783">
        <f t="shared" si="1"/>
        <v>1</v>
      </c>
      <c r="C19" s="783" t="s">
        <v>4945</v>
      </c>
      <c r="D19" s="588">
        <v>3.0</v>
      </c>
      <c r="E19" s="588" t="s">
        <v>273</v>
      </c>
      <c r="F19" s="588" t="s">
        <v>246</v>
      </c>
      <c r="G19" s="784" t="s">
        <v>4959</v>
      </c>
      <c r="H19" s="785"/>
      <c r="I19" s="786"/>
      <c r="J19" s="786"/>
      <c r="K19" s="786"/>
      <c r="L19" s="786"/>
      <c r="M19" s="786"/>
      <c r="N19" s="786"/>
      <c r="O19" s="786"/>
      <c r="P19" s="786"/>
      <c r="Q19" s="788" t="s">
        <v>184</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1247</v>
      </c>
      <c r="B20" s="783">
        <f t="shared" si="1"/>
        <v>1</v>
      </c>
      <c r="C20" s="783" t="s">
        <v>4945</v>
      </c>
      <c r="D20" s="588">
        <v>3.0</v>
      </c>
      <c r="E20" s="588" t="s">
        <v>273</v>
      </c>
      <c r="F20" s="588" t="s">
        <v>246</v>
      </c>
      <c r="G20" s="784" t="s">
        <v>4960</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184</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1889</v>
      </c>
      <c r="B21" s="783">
        <f t="shared" si="1"/>
        <v>0</v>
      </c>
      <c r="C21" s="783" t="s">
        <v>4945</v>
      </c>
      <c r="D21" s="588">
        <v>3.0</v>
      </c>
      <c r="E21" s="588" t="s">
        <v>273</v>
      </c>
      <c r="F21" s="588" t="s">
        <v>246</v>
      </c>
      <c r="G21" s="784" t="s">
        <v>4961</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2116</v>
      </c>
      <c r="B22" s="783">
        <f t="shared" si="1"/>
        <v>1</v>
      </c>
      <c r="C22" s="783" t="s">
        <v>4945</v>
      </c>
      <c r="D22" s="588">
        <v>3.0</v>
      </c>
      <c r="E22" s="588" t="s">
        <v>273</v>
      </c>
      <c r="F22" s="588" t="s">
        <v>246</v>
      </c>
      <c r="G22" s="784" t="s">
        <v>4962</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184</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1461</v>
      </c>
      <c r="B23" s="783">
        <v>1.0</v>
      </c>
      <c r="C23" s="783" t="s">
        <v>4945</v>
      </c>
      <c r="D23" s="588">
        <v>3.0</v>
      </c>
      <c r="E23" s="588" t="s">
        <v>273</v>
      </c>
      <c r="F23" s="588" t="s">
        <v>246</v>
      </c>
      <c r="G23" s="784" t="s">
        <v>4963</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4320</v>
      </c>
      <c r="B24" s="783">
        <f t="shared" ref="B24:B34" si="2">counta($I24:$DF24)</f>
        <v>1</v>
      </c>
      <c r="C24" s="783" t="s">
        <v>4945</v>
      </c>
      <c r="D24" s="588">
        <v>3.0</v>
      </c>
      <c r="E24" s="588" t="s">
        <v>273</v>
      </c>
      <c r="F24" s="588" t="s">
        <v>246</v>
      </c>
      <c r="G24" s="784" t="s">
        <v>4964</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184</v>
      </c>
    </row>
    <row r="25" ht="26.25" customHeight="1">
      <c r="A25" s="782" t="s">
        <v>1640</v>
      </c>
      <c r="B25" s="783">
        <f t="shared" si="2"/>
        <v>1</v>
      </c>
      <c r="C25" s="783" t="s">
        <v>4945</v>
      </c>
      <c r="D25" s="588">
        <v>3.0</v>
      </c>
      <c r="E25" s="588" t="s">
        <v>273</v>
      </c>
      <c r="F25" s="588" t="s">
        <v>246</v>
      </c>
      <c r="G25" s="784" t="s">
        <v>4965</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184</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2837</v>
      </c>
      <c r="B26" s="783">
        <f t="shared" si="2"/>
        <v>1</v>
      </c>
      <c r="C26" s="783" t="s">
        <v>4945</v>
      </c>
      <c r="D26" s="588">
        <v>3.0</v>
      </c>
      <c r="E26" s="588" t="s">
        <v>273</v>
      </c>
      <c r="F26" s="588" t="s">
        <v>246</v>
      </c>
      <c r="G26" s="784" t="s">
        <v>4966</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184</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2467</v>
      </c>
      <c r="B27" s="783">
        <f t="shared" si="2"/>
        <v>1</v>
      </c>
      <c r="C27" s="783" t="s">
        <v>4945</v>
      </c>
      <c r="D27" s="588">
        <v>3.0</v>
      </c>
      <c r="E27" s="588" t="s">
        <v>273</v>
      </c>
      <c r="F27" s="588" t="s">
        <v>246</v>
      </c>
      <c r="G27" s="784" t="s">
        <v>4967</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184</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2928</v>
      </c>
      <c r="B28" s="783">
        <f t="shared" si="2"/>
        <v>1</v>
      </c>
      <c r="C28" s="783" t="s">
        <v>4945</v>
      </c>
      <c r="D28" s="588">
        <v>3.0</v>
      </c>
      <c r="E28" s="588" t="s">
        <v>273</v>
      </c>
      <c r="F28" s="588" t="s">
        <v>246</v>
      </c>
      <c r="G28" s="784" t="s">
        <v>4968</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184</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2080</v>
      </c>
      <c r="B29" s="783">
        <f t="shared" si="2"/>
        <v>1</v>
      </c>
      <c r="C29" s="783" t="s">
        <v>4945</v>
      </c>
      <c r="D29" s="588">
        <v>3.0</v>
      </c>
      <c r="E29" s="588" t="s">
        <v>273</v>
      </c>
      <c r="F29" s="588" t="s">
        <v>246</v>
      </c>
      <c r="G29" s="784" t="s">
        <v>4969</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184</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1487</v>
      </c>
      <c r="B30" s="783">
        <f t="shared" si="2"/>
        <v>1</v>
      </c>
      <c r="C30" s="783" t="s">
        <v>4945</v>
      </c>
      <c r="D30" s="588">
        <v>3.0</v>
      </c>
      <c r="E30" s="588" t="s">
        <v>273</v>
      </c>
      <c r="F30" s="588" t="s">
        <v>246</v>
      </c>
      <c r="G30" s="784" t="s">
        <v>4970</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184</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1732</v>
      </c>
      <c r="B31" s="783">
        <f t="shared" si="2"/>
        <v>1</v>
      </c>
      <c r="C31" s="783" t="s">
        <v>4945</v>
      </c>
      <c r="D31" s="588">
        <v>3.0</v>
      </c>
      <c r="E31" s="588" t="s">
        <v>273</v>
      </c>
      <c r="F31" s="588" t="s">
        <v>246</v>
      </c>
      <c r="G31" s="784" t="s">
        <v>4971</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184</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538</v>
      </c>
      <c r="B32" s="783">
        <f t="shared" si="2"/>
        <v>1</v>
      </c>
      <c r="C32" s="783" t="s">
        <v>4945</v>
      </c>
      <c r="D32" s="588">
        <v>3.0</v>
      </c>
      <c r="E32" s="588" t="s">
        <v>273</v>
      </c>
      <c r="F32" s="588" t="s">
        <v>246</v>
      </c>
      <c r="G32" s="784" t="s">
        <v>4972</v>
      </c>
      <c r="H32" s="785"/>
      <c r="I32" s="786"/>
      <c r="J32" s="786"/>
      <c r="K32" s="786"/>
      <c r="L32" s="786"/>
      <c r="M32" s="786"/>
      <c r="N32" s="786"/>
      <c r="O32" s="787" t="s">
        <v>184</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771</v>
      </c>
      <c r="B33" s="783">
        <f t="shared" si="2"/>
        <v>1</v>
      </c>
      <c r="C33" s="783" t="s">
        <v>4945</v>
      </c>
      <c r="D33" s="588">
        <v>3.0</v>
      </c>
      <c r="E33" s="588" t="s">
        <v>273</v>
      </c>
      <c r="F33" s="588" t="s">
        <v>246</v>
      </c>
      <c r="G33" s="784" t="s">
        <v>4973</v>
      </c>
      <c r="H33" s="785"/>
      <c r="I33" s="786"/>
      <c r="J33" s="786"/>
      <c r="K33" s="786"/>
      <c r="L33" s="786"/>
      <c r="M33" s="786"/>
      <c r="N33" s="786"/>
      <c r="O33" s="787"/>
      <c r="P33" s="787"/>
      <c r="Q33" s="787"/>
      <c r="R33" s="787"/>
      <c r="S33" s="786"/>
      <c r="T33" s="787" t="s">
        <v>184</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2512</v>
      </c>
      <c r="B34" s="783">
        <f t="shared" si="2"/>
        <v>1</v>
      </c>
      <c r="C34" s="783" t="s">
        <v>4945</v>
      </c>
      <c r="D34" s="588">
        <v>3.0</v>
      </c>
      <c r="E34" s="588" t="s">
        <v>273</v>
      </c>
      <c r="F34" s="588" t="s">
        <v>246</v>
      </c>
      <c r="G34" s="784" t="s">
        <v>4974</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184</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4932</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1462</v>
      </c>
      <c r="B36" s="793">
        <f>counta($I36:$DF36)</f>
        <v>5</v>
      </c>
      <c r="C36" s="793" t="s">
        <v>4945</v>
      </c>
      <c r="D36" s="570">
        <v>2.0</v>
      </c>
      <c r="E36" s="570">
        <v>2.0</v>
      </c>
      <c r="F36" s="570" t="s">
        <v>347</v>
      </c>
      <c r="G36" s="794" t="s">
        <v>4975</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184</v>
      </c>
      <c r="BC36" s="796"/>
      <c r="BD36" s="795"/>
      <c r="BE36" s="795"/>
      <c r="BF36" s="795"/>
      <c r="BG36" s="795"/>
      <c r="BH36" s="795"/>
      <c r="BI36" s="795"/>
      <c r="BJ36" s="795"/>
      <c r="BK36" s="795"/>
      <c r="BL36" s="795"/>
      <c r="BM36" s="795"/>
      <c r="BN36" s="796" t="s">
        <v>184</v>
      </c>
      <c r="BO36" s="795"/>
      <c r="BP36" s="795"/>
      <c r="BQ36" s="795"/>
      <c r="BR36" s="795"/>
      <c r="BS36" s="795"/>
      <c r="BT36" s="795"/>
      <c r="BU36" s="795"/>
      <c r="BV36" s="795"/>
      <c r="BW36" s="795"/>
      <c r="BX36" s="796" t="s">
        <v>184</v>
      </c>
      <c r="BY36" s="795"/>
      <c r="BZ36" s="795"/>
      <c r="CA36" s="795"/>
      <c r="CB36" s="795"/>
      <c r="CC36" s="795"/>
      <c r="CD36" s="795"/>
      <c r="CE36" s="795"/>
      <c r="CF36" s="795"/>
      <c r="CG36" s="796" t="s">
        <v>184</v>
      </c>
      <c r="CH36" s="796"/>
      <c r="CI36" s="796"/>
      <c r="CJ36" s="795"/>
      <c r="CK36" s="795"/>
      <c r="CL36" s="795"/>
      <c r="CM36" s="795"/>
      <c r="CN36" s="795"/>
      <c r="CO36" s="795"/>
      <c r="CP36" s="795"/>
      <c r="CQ36" s="796" t="s">
        <v>184</v>
      </c>
      <c r="CR36" s="795"/>
      <c r="CS36" s="795"/>
      <c r="CT36" s="795"/>
      <c r="CU36" s="795"/>
      <c r="CV36" s="795"/>
      <c r="CW36" s="795"/>
      <c r="CX36" s="795"/>
      <c r="CY36" s="795"/>
      <c r="CZ36" s="795"/>
      <c r="DA36" s="795"/>
      <c r="DB36" s="795"/>
      <c r="DC36" s="795"/>
      <c r="DD36" s="795"/>
      <c r="DE36" s="795"/>
      <c r="DF36" s="795"/>
    </row>
    <row r="37">
      <c r="A37" s="792" t="s">
        <v>3854</v>
      </c>
      <c r="B37" s="793"/>
      <c r="C37" s="793" t="s">
        <v>4945</v>
      </c>
      <c r="D37" s="570">
        <v>2.0</v>
      </c>
      <c r="E37" s="570">
        <v>2.0</v>
      </c>
      <c r="F37" s="570" t="s">
        <v>347</v>
      </c>
      <c r="G37" s="794" t="s">
        <v>4976</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2289</v>
      </c>
      <c r="B38" s="793"/>
      <c r="C38" s="793" t="s">
        <v>4945</v>
      </c>
      <c r="D38" s="570">
        <v>2.0</v>
      </c>
      <c r="E38" s="570">
        <v>2.0</v>
      </c>
      <c r="F38" s="570">
        <v>3.0</v>
      </c>
      <c r="G38" s="794" t="s">
        <v>4977</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804</v>
      </c>
      <c r="B39" s="793">
        <f>counta($I39:$DF39)</f>
        <v>1</v>
      </c>
      <c r="C39" s="797" t="s">
        <v>4945</v>
      </c>
      <c r="D39" s="570">
        <v>3.0</v>
      </c>
      <c r="E39" s="570" t="s">
        <v>273</v>
      </c>
      <c r="F39" s="570">
        <v>2.0</v>
      </c>
      <c r="G39" s="794" t="s">
        <v>4978</v>
      </c>
      <c r="H39" s="785"/>
      <c r="I39" s="795"/>
      <c r="J39" s="795"/>
      <c r="K39" s="795"/>
      <c r="L39" s="795"/>
      <c r="M39" s="795"/>
      <c r="N39" s="795"/>
      <c r="O39" s="795"/>
      <c r="P39" s="795"/>
      <c r="Q39" s="795"/>
      <c r="R39" s="795"/>
      <c r="S39" s="795"/>
      <c r="T39" s="795"/>
      <c r="U39" s="796" t="s">
        <v>184</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4029</v>
      </c>
      <c r="B40" s="793"/>
      <c r="C40" s="797" t="s">
        <v>4945</v>
      </c>
      <c r="D40" s="570">
        <v>3.0</v>
      </c>
      <c r="E40" s="570">
        <v>1.0</v>
      </c>
      <c r="F40" s="570" t="s">
        <v>347</v>
      </c>
      <c r="G40" s="794" t="s">
        <v>4979</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1322</v>
      </c>
      <c r="B41" s="793"/>
      <c r="C41" s="797" t="s">
        <v>4945</v>
      </c>
      <c r="D41" s="570">
        <v>3.0</v>
      </c>
      <c r="E41" s="570">
        <v>2.0</v>
      </c>
      <c r="F41" s="570" t="s">
        <v>347</v>
      </c>
      <c r="G41" s="794" t="s">
        <v>4980</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4026</v>
      </c>
      <c r="B42" s="793"/>
      <c r="C42" s="797" t="s">
        <v>4945</v>
      </c>
      <c r="D42" s="570">
        <v>3.0</v>
      </c>
      <c r="E42" s="570">
        <v>5.0</v>
      </c>
      <c r="F42" s="570" t="s">
        <v>127</v>
      </c>
      <c r="G42" s="794" t="s">
        <v>4981</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1324</v>
      </c>
      <c r="B43" s="793"/>
      <c r="C43" s="797" t="s">
        <v>4945</v>
      </c>
      <c r="D43" s="570">
        <v>3.0</v>
      </c>
      <c r="E43" s="570">
        <v>3.0</v>
      </c>
      <c r="F43" s="570">
        <v>3.0</v>
      </c>
      <c r="G43" s="794" t="s">
        <v>4982</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1320</v>
      </c>
      <c r="B44" s="793"/>
      <c r="C44" s="798" t="s">
        <v>4983</v>
      </c>
      <c r="D44" s="570">
        <v>3.0</v>
      </c>
      <c r="E44" s="570">
        <v>6.0</v>
      </c>
      <c r="F44" s="570" t="s">
        <v>127</v>
      </c>
      <c r="G44" s="794" t="s">
        <v>4984</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1788</v>
      </c>
      <c r="B45" s="793"/>
      <c r="C45" s="797" t="s">
        <v>4945</v>
      </c>
      <c r="D45" s="570">
        <v>5.0</v>
      </c>
      <c r="E45" s="570" t="s">
        <v>273</v>
      </c>
      <c r="F45" s="570">
        <v>2.0</v>
      </c>
      <c r="G45" s="794" t="s">
        <v>4985</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2059</v>
      </c>
      <c r="B46" s="793"/>
      <c r="C46" s="797" t="s">
        <v>4945</v>
      </c>
      <c r="D46" s="570">
        <v>2.0</v>
      </c>
      <c r="E46" s="570">
        <v>4.0</v>
      </c>
      <c r="F46" s="570" t="s">
        <v>347</v>
      </c>
      <c r="G46" s="794" t="s">
        <v>4986</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3247</v>
      </c>
      <c r="B47" s="793"/>
      <c r="C47" s="793" t="s">
        <v>4983</v>
      </c>
      <c r="D47" s="570">
        <v>4.0</v>
      </c>
      <c r="E47" s="570">
        <v>1.0</v>
      </c>
      <c r="F47" s="570"/>
      <c r="G47" s="794" t="s">
        <v>4987</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3243</v>
      </c>
      <c r="B48" s="793"/>
      <c r="C48" s="793" t="s">
        <v>4945</v>
      </c>
      <c r="D48" s="570">
        <v>2.0</v>
      </c>
      <c r="E48" s="570">
        <v>3.0</v>
      </c>
      <c r="F48" s="570" t="s">
        <v>882</v>
      </c>
      <c r="G48" s="794" t="s">
        <v>4988</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3244</v>
      </c>
      <c r="B49" s="793"/>
      <c r="C49" s="793" t="s">
        <v>4945</v>
      </c>
      <c r="D49" s="570">
        <v>3.0</v>
      </c>
      <c r="E49" s="570" t="s">
        <v>273</v>
      </c>
      <c r="F49" s="570">
        <v>3.0</v>
      </c>
      <c r="G49" s="794" t="s">
        <v>4989</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740</v>
      </c>
      <c r="B50" s="793">
        <f t="shared" ref="B50:B56" si="3">counta($I50:$DF50)</f>
        <v>5</v>
      </c>
      <c r="C50" s="793" t="s">
        <v>4945</v>
      </c>
      <c r="D50" s="570">
        <v>2.0</v>
      </c>
      <c r="E50" s="570">
        <v>1.0</v>
      </c>
      <c r="F50" s="570" t="s">
        <v>347</v>
      </c>
      <c r="G50" s="794" t="s">
        <v>4990</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184</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184</v>
      </c>
      <c r="BB50" s="795"/>
      <c r="BC50" s="795"/>
      <c r="BD50" s="795"/>
      <c r="BE50" s="795"/>
      <c r="BF50" s="795"/>
      <c r="BG50" s="795"/>
      <c r="BH50" s="795"/>
      <c r="BI50" s="795"/>
      <c r="BJ50" s="795"/>
      <c r="BK50" s="795"/>
      <c r="BL50" s="795"/>
      <c r="BM50" s="795"/>
      <c r="BN50" s="796"/>
      <c r="BO50" s="796" t="s">
        <v>184</v>
      </c>
      <c r="BP50" s="795"/>
      <c r="BQ50" s="795"/>
      <c r="BR50" s="795"/>
      <c r="BS50" s="795"/>
      <c r="BT50" s="795"/>
      <c r="BU50" s="795"/>
      <c r="BV50" s="795"/>
      <c r="BW50" s="795"/>
      <c r="BX50" s="795"/>
      <c r="BY50" s="795"/>
      <c r="BZ50" s="796"/>
      <c r="CA50" s="796"/>
      <c r="CB50" s="796"/>
      <c r="CC50" s="796"/>
      <c r="CD50" s="796"/>
      <c r="CE50" s="796" t="s">
        <v>184</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184</v>
      </c>
      <c r="DB50" s="795"/>
      <c r="DC50" s="795"/>
      <c r="DD50" s="795"/>
      <c r="DE50" s="795"/>
      <c r="DF50" s="795"/>
    </row>
    <row r="51">
      <c r="A51" s="792" t="s">
        <v>3302</v>
      </c>
      <c r="B51" s="793">
        <f t="shared" si="3"/>
        <v>0</v>
      </c>
      <c r="C51" s="793" t="s">
        <v>4945</v>
      </c>
      <c r="D51" s="570">
        <v>3.0</v>
      </c>
      <c r="E51" s="570">
        <v>5.0</v>
      </c>
      <c r="F51" s="570" t="s">
        <v>127</v>
      </c>
      <c r="G51" s="794" t="s">
        <v>4991</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195</v>
      </c>
      <c r="B52" s="793">
        <f t="shared" si="3"/>
        <v>6</v>
      </c>
      <c r="C52" s="793" t="s">
        <v>4945</v>
      </c>
      <c r="D52" s="570">
        <v>2.0</v>
      </c>
      <c r="E52" s="570">
        <v>1.0</v>
      </c>
      <c r="F52" s="570" t="s">
        <v>347</v>
      </c>
      <c r="G52" s="794" t="s">
        <v>4992</v>
      </c>
      <c r="H52" s="785"/>
      <c r="I52" s="796" t="s">
        <v>184</v>
      </c>
      <c r="J52" s="795"/>
      <c r="K52" s="795"/>
      <c r="L52" s="795"/>
      <c r="M52" s="795"/>
      <c r="N52" s="795"/>
      <c r="O52" s="795"/>
      <c r="P52" s="795"/>
      <c r="Q52" s="795"/>
      <c r="R52" s="795"/>
      <c r="S52" s="795"/>
      <c r="T52" s="795"/>
      <c r="U52" s="796" t="s">
        <v>184</v>
      </c>
      <c r="V52" s="795"/>
      <c r="W52" s="795"/>
      <c r="X52" s="795"/>
      <c r="Y52" s="795"/>
      <c r="Z52" s="796" t="s">
        <v>184</v>
      </c>
      <c r="AA52" s="795"/>
      <c r="AB52" s="795"/>
      <c r="AC52" s="795"/>
      <c r="AD52" s="795"/>
      <c r="AE52" s="795"/>
      <c r="AF52" s="795"/>
      <c r="AG52" s="795"/>
      <c r="AH52" s="795"/>
      <c r="AI52" s="795"/>
      <c r="AJ52" s="795"/>
      <c r="AK52" s="795"/>
      <c r="AL52" s="796" t="s">
        <v>184</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184</v>
      </c>
      <c r="CW52" s="795"/>
      <c r="CX52" s="796"/>
      <c r="CY52" s="796" t="s">
        <v>184</v>
      </c>
      <c r="CZ52" s="795"/>
      <c r="DA52" s="795"/>
      <c r="DB52" s="795"/>
      <c r="DC52" s="795"/>
      <c r="DD52" s="795"/>
      <c r="DE52" s="795"/>
      <c r="DF52" s="795"/>
    </row>
    <row r="53">
      <c r="A53" s="792" t="s">
        <v>1033</v>
      </c>
      <c r="B53" s="793">
        <f t="shared" si="3"/>
        <v>1</v>
      </c>
      <c r="C53" s="793" t="s">
        <v>4945</v>
      </c>
      <c r="D53" s="570">
        <v>5.0</v>
      </c>
      <c r="E53" s="570">
        <v>1.0</v>
      </c>
      <c r="F53" s="570" t="s">
        <v>347</v>
      </c>
      <c r="G53" s="794" t="s">
        <v>4993</v>
      </c>
      <c r="H53" s="785"/>
      <c r="I53" s="796"/>
      <c r="J53" s="796"/>
      <c r="K53" s="796"/>
      <c r="L53" s="796"/>
      <c r="M53" s="795"/>
      <c r="N53" s="795"/>
      <c r="O53" s="795"/>
      <c r="P53" s="795"/>
      <c r="Q53" s="795"/>
      <c r="R53" s="795"/>
      <c r="S53" s="795"/>
      <c r="T53" s="795"/>
      <c r="U53" s="795"/>
      <c r="V53" s="795"/>
      <c r="W53" s="795"/>
      <c r="X53" s="795"/>
      <c r="Y53" s="795"/>
      <c r="Z53" s="796" t="s">
        <v>184</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641</v>
      </c>
      <c r="B54" s="793">
        <f t="shared" si="3"/>
        <v>7</v>
      </c>
      <c r="C54" s="793" t="s">
        <v>4945</v>
      </c>
      <c r="D54" s="570">
        <v>2.0</v>
      </c>
      <c r="E54" s="570">
        <v>1.0</v>
      </c>
      <c r="F54" s="570" t="s">
        <v>347</v>
      </c>
      <c r="G54" s="794" t="s">
        <v>4994</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184</v>
      </c>
      <c r="AR54" s="795"/>
      <c r="AS54" s="795"/>
      <c r="AT54" s="795"/>
      <c r="AU54" s="795"/>
      <c r="AV54" s="795"/>
      <c r="AW54" s="795"/>
      <c r="AX54" s="795"/>
      <c r="AY54" s="795"/>
      <c r="AZ54" s="795"/>
      <c r="BA54" s="795"/>
      <c r="BB54" s="795"/>
      <c r="BC54" s="795"/>
      <c r="BD54" s="796"/>
      <c r="BE54" s="796"/>
      <c r="BF54" s="796" t="s">
        <v>184</v>
      </c>
      <c r="BG54" s="795"/>
      <c r="BH54" s="795"/>
      <c r="BI54" s="795"/>
      <c r="BJ54" s="795"/>
      <c r="BK54" s="795"/>
      <c r="BL54" s="795"/>
      <c r="BM54" s="796" t="s">
        <v>184</v>
      </c>
      <c r="BN54" s="795"/>
      <c r="BO54" s="795"/>
      <c r="BP54" s="796" t="s">
        <v>184</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184</v>
      </c>
      <c r="CO54" s="796"/>
      <c r="CP54" s="796"/>
      <c r="CQ54" s="796"/>
      <c r="CR54" s="795"/>
      <c r="CS54" s="795"/>
      <c r="CT54" s="796" t="s">
        <v>184</v>
      </c>
      <c r="CU54" s="795"/>
      <c r="CV54" s="796"/>
      <c r="CW54" s="795"/>
      <c r="CX54" s="795"/>
      <c r="CY54" s="795"/>
      <c r="CZ54" s="795"/>
      <c r="DA54" s="795"/>
      <c r="DB54" s="795"/>
      <c r="DC54" s="795"/>
      <c r="DD54" s="795"/>
      <c r="DE54" s="795"/>
      <c r="DF54" s="795"/>
    </row>
    <row r="55">
      <c r="A55" s="792" t="s">
        <v>3301</v>
      </c>
      <c r="B55" s="793">
        <f t="shared" si="3"/>
        <v>0</v>
      </c>
      <c r="C55" s="793" t="s">
        <v>4983</v>
      </c>
      <c r="D55" s="570">
        <v>3.0</v>
      </c>
      <c r="E55" s="570">
        <v>3.0</v>
      </c>
      <c r="F55" s="570">
        <v>2.0</v>
      </c>
      <c r="G55" s="794" t="s">
        <v>4995</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735</v>
      </c>
      <c r="B56" s="793">
        <f t="shared" si="3"/>
        <v>1</v>
      </c>
      <c r="C56" s="793" t="s">
        <v>4983</v>
      </c>
      <c r="D56" s="570">
        <v>1.0</v>
      </c>
      <c r="E56" s="570">
        <v>1.0</v>
      </c>
      <c r="F56" s="570" t="s">
        <v>347</v>
      </c>
      <c r="G56" s="794" t="s">
        <v>4996</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184</v>
      </c>
      <c r="DB56" s="795"/>
      <c r="DC56" s="795"/>
      <c r="DD56" s="795"/>
      <c r="DE56" s="795"/>
      <c r="DF56" s="795"/>
    </row>
    <row r="57">
      <c r="A57" s="792" t="s">
        <v>431</v>
      </c>
      <c r="B57" s="793"/>
      <c r="C57" s="793" t="s">
        <v>4945</v>
      </c>
      <c r="D57" s="570" t="s">
        <v>179</v>
      </c>
      <c r="E57" s="570">
        <v>2.0</v>
      </c>
      <c r="F57" s="570" t="s">
        <v>347</v>
      </c>
      <c r="G57" s="794" t="s">
        <v>4997</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2117</v>
      </c>
      <c r="B58" s="793">
        <f>counta($I58:$DF58)</f>
        <v>1</v>
      </c>
      <c r="C58" s="793" t="s">
        <v>4945</v>
      </c>
      <c r="D58" s="570">
        <v>5.0</v>
      </c>
      <c r="E58" s="570">
        <v>1.0</v>
      </c>
      <c r="F58" s="570" t="s">
        <v>347</v>
      </c>
      <c r="G58" s="794" t="s">
        <v>4998</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184</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3647</v>
      </c>
      <c r="B59" s="793"/>
      <c r="C59" s="793" t="s">
        <v>4945</v>
      </c>
      <c r="D59" s="570">
        <v>2.0</v>
      </c>
      <c r="E59" s="570">
        <v>1.0</v>
      </c>
      <c r="F59" s="570" t="s">
        <v>347</v>
      </c>
      <c r="G59" s="794" t="s">
        <v>4999</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400</v>
      </c>
      <c r="B60" s="793">
        <f>counta($I60:$DF60)</f>
        <v>2</v>
      </c>
      <c r="C60" s="793" t="s">
        <v>4945</v>
      </c>
      <c r="D60" s="570">
        <v>2.0</v>
      </c>
      <c r="E60" s="570">
        <v>1.0</v>
      </c>
      <c r="F60" s="570" t="s">
        <v>347</v>
      </c>
      <c r="G60" s="794" t="s">
        <v>5000</v>
      </c>
      <c r="H60" s="785"/>
      <c r="I60" s="795"/>
      <c r="J60" s="795"/>
      <c r="K60" s="795"/>
      <c r="L60" s="795"/>
      <c r="M60" s="796" t="s">
        <v>184</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184</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3844</v>
      </c>
      <c r="B61" s="793"/>
      <c r="C61" s="793" t="s">
        <v>4945</v>
      </c>
      <c r="D61" s="570">
        <v>3.0</v>
      </c>
      <c r="E61" s="570" t="s">
        <v>273</v>
      </c>
      <c r="F61" s="570">
        <v>2.0</v>
      </c>
      <c r="G61" s="794" t="s">
        <v>5001</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1430</v>
      </c>
      <c r="B62" s="793">
        <f t="shared" ref="B62:B68" si="4">counta($I62:$DF62)</f>
        <v>1</v>
      </c>
      <c r="C62" s="793" t="s">
        <v>4945</v>
      </c>
      <c r="D62" s="570">
        <v>3.0</v>
      </c>
      <c r="E62" s="570">
        <v>1.0</v>
      </c>
      <c r="F62" s="570" t="s">
        <v>347</v>
      </c>
      <c r="G62" s="794" t="s">
        <v>5002</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184</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3658</v>
      </c>
      <c r="B63" s="793">
        <f t="shared" si="4"/>
        <v>1</v>
      </c>
      <c r="C63" s="793" t="s">
        <v>4945</v>
      </c>
      <c r="D63" s="570">
        <v>3.0</v>
      </c>
      <c r="E63" s="570">
        <v>2.0</v>
      </c>
      <c r="F63" s="570" t="s">
        <v>347</v>
      </c>
      <c r="G63" s="794" t="s">
        <v>5003</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184</v>
      </c>
      <c r="CR63" s="795"/>
      <c r="CS63" s="795"/>
      <c r="CT63" s="795"/>
      <c r="CU63" s="795"/>
      <c r="CV63" s="795"/>
      <c r="CW63" s="795"/>
      <c r="CX63" s="795"/>
      <c r="CY63" s="795"/>
      <c r="CZ63" s="795"/>
      <c r="DA63" s="795"/>
      <c r="DB63" s="795"/>
      <c r="DC63" s="795"/>
      <c r="DD63" s="795"/>
      <c r="DE63" s="795"/>
      <c r="DF63" s="795"/>
    </row>
    <row r="64">
      <c r="A64" s="792" t="s">
        <v>2513</v>
      </c>
      <c r="B64" s="793">
        <f t="shared" si="4"/>
        <v>1</v>
      </c>
      <c r="C64" s="793" t="s">
        <v>4945</v>
      </c>
      <c r="D64" s="570">
        <v>4.0</v>
      </c>
      <c r="E64" s="570">
        <v>1.0</v>
      </c>
      <c r="F64" s="570" t="s">
        <v>347</v>
      </c>
      <c r="G64" s="794" t="s">
        <v>5004</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184</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3806</v>
      </c>
      <c r="B65" s="793">
        <f t="shared" si="4"/>
        <v>1</v>
      </c>
      <c r="C65" s="793" t="s">
        <v>4945</v>
      </c>
      <c r="D65" s="570">
        <v>3.0</v>
      </c>
      <c r="E65" s="570" t="s">
        <v>273</v>
      </c>
      <c r="F65" s="570" t="s">
        <v>2963</v>
      </c>
      <c r="G65" s="794" t="s">
        <v>5005</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184</v>
      </c>
      <c r="CW65" s="795"/>
      <c r="CX65" s="795"/>
      <c r="CY65" s="795"/>
      <c r="CZ65" s="795"/>
      <c r="DA65" s="795"/>
      <c r="DB65" s="795"/>
      <c r="DC65" s="795"/>
      <c r="DD65" s="795"/>
      <c r="DE65" s="795"/>
      <c r="DF65" s="795"/>
    </row>
    <row r="66">
      <c r="A66" s="792" t="s">
        <v>1248</v>
      </c>
      <c r="B66" s="793">
        <f t="shared" si="4"/>
        <v>1</v>
      </c>
      <c r="C66" s="793" t="s">
        <v>4945</v>
      </c>
      <c r="D66" s="570">
        <v>3.0</v>
      </c>
      <c r="E66" s="570">
        <v>2.0</v>
      </c>
      <c r="F66" s="570" t="s">
        <v>347</v>
      </c>
      <c r="G66" s="794" t="s">
        <v>5006</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184</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1934</v>
      </c>
      <c r="B67" s="793">
        <f t="shared" si="4"/>
        <v>3</v>
      </c>
      <c r="C67" s="793" t="s">
        <v>4945</v>
      </c>
      <c r="D67" s="570">
        <v>3.0</v>
      </c>
      <c r="E67" s="800" t="s">
        <v>5007</v>
      </c>
      <c r="F67" s="570" t="s">
        <v>347</v>
      </c>
      <c r="G67" s="794" t="s">
        <v>5008</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184</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184</v>
      </c>
      <c r="BP67" s="795"/>
      <c r="BQ67" s="795"/>
      <c r="BR67" s="795"/>
      <c r="BS67" s="795"/>
      <c r="BT67" s="795"/>
      <c r="BU67" s="795"/>
      <c r="BV67" s="795"/>
      <c r="BW67" s="795"/>
      <c r="BX67" s="795"/>
      <c r="BY67" s="795"/>
      <c r="BZ67" s="796"/>
      <c r="CA67" s="796"/>
      <c r="CB67" s="796"/>
      <c r="CC67" s="796"/>
      <c r="CD67" s="796"/>
      <c r="CE67" s="796" t="s">
        <v>184</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2488</v>
      </c>
      <c r="B68" s="793">
        <f t="shared" si="4"/>
        <v>1</v>
      </c>
      <c r="C68" s="793" t="s">
        <v>4945</v>
      </c>
      <c r="D68" s="570">
        <v>5.0</v>
      </c>
      <c r="E68" s="570">
        <v>1.0</v>
      </c>
      <c r="F68" s="570" t="s">
        <v>347</v>
      </c>
      <c r="G68" s="794" t="s">
        <v>5009</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184</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4521</v>
      </c>
      <c r="B69" s="793"/>
      <c r="C69" s="793" t="s">
        <v>4945</v>
      </c>
      <c r="D69" s="570">
        <v>3.0</v>
      </c>
      <c r="E69" s="570">
        <v>3.0</v>
      </c>
      <c r="F69" s="570">
        <v>3.0</v>
      </c>
      <c r="G69" s="794" t="s">
        <v>5010</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851</v>
      </c>
      <c r="B70" s="793">
        <f>counta($I70:$DF70)</f>
        <v>1</v>
      </c>
      <c r="C70" s="793" t="s">
        <v>4945</v>
      </c>
      <c r="D70" s="570">
        <v>5.0</v>
      </c>
      <c r="E70" s="570">
        <v>1.0</v>
      </c>
      <c r="F70" s="570" t="s">
        <v>347</v>
      </c>
      <c r="G70" s="794" t="s">
        <v>5011</v>
      </c>
      <c r="H70" s="785"/>
      <c r="I70" s="795"/>
      <c r="J70" s="795"/>
      <c r="K70" s="795"/>
      <c r="L70" s="795"/>
      <c r="M70" s="795"/>
      <c r="N70" s="795"/>
      <c r="O70" s="795"/>
      <c r="P70" s="795"/>
      <c r="Q70" s="795"/>
      <c r="R70" s="795"/>
      <c r="S70" s="795"/>
      <c r="T70" s="795"/>
      <c r="U70" s="795"/>
      <c r="V70" s="796" t="s">
        <v>184</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3232</v>
      </c>
      <c r="B71" s="793"/>
      <c r="C71" s="793" t="s">
        <v>4945</v>
      </c>
      <c r="D71" s="570">
        <v>3.0</v>
      </c>
      <c r="E71" s="570">
        <v>2.0</v>
      </c>
      <c r="F71" s="570" t="s">
        <v>347</v>
      </c>
      <c r="G71" s="794" t="s">
        <v>5012</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2082</v>
      </c>
      <c r="B72" s="793">
        <f t="shared" ref="B72:B73" si="5">counta($I72:$DF72)</f>
        <v>1</v>
      </c>
      <c r="C72" s="793" t="s">
        <v>4945</v>
      </c>
      <c r="D72" s="570">
        <v>2.0</v>
      </c>
      <c r="E72" s="570">
        <v>6.0</v>
      </c>
      <c r="F72" s="570" t="s">
        <v>3255</v>
      </c>
      <c r="G72" s="794" t="s">
        <v>5013</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184</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3036</v>
      </c>
      <c r="B73" s="793">
        <f t="shared" si="5"/>
        <v>1</v>
      </c>
      <c r="C73" s="793" t="s">
        <v>4945</v>
      </c>
      <c r="D73" s="570">
        <v>5.0</v>
      </c>
      <c r="E73" s="570">
        <v>2.0</v>
      </c>
      <c r="F73" s="570" t="s">
        <v>347</v>
      </c>
      <c r="G73" s="794" t="s">
        <v>5014</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184</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4638</v>
      </c>
      <c r="B74" s="793"/>
      <c r="C74" s="793" t="s">
        <v>4945</v>
      </c>
      <c r="D74" s="570">
        <v>3.0</v>
      </c>
      <c r="E74" s="570" t="s">
        <v>273</v>
      </c>
      <c r="F74" s="570" t="s">
        <v>5015</v>
      </c>
      <c r="G74" s="794" t="s">
        <v>5016</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2096</v>
      </c>
      <c r="B75" s="793"/>
      <c r="C75" s="793" t="s">
        <v>4945</v>
      </c>
      <c r="D75" s="570">
        <v>5.0</v>
      </c>
      <c r="E75" s="570">
        <v>3.0</v>
      </c>
      <c r="F75" s="570">
        <v>4.0</v>
      </c>
      <c r="G75" s="794" t="s">
        <v>5017</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4159</v>
      </c>
      <c r="B76" s="793"/>
      <c r="C76" s="793" t="s">
        <v>4945</v>
      </c>
      <c r="D76" s="570">
        <v>5.0</v>
      </c>
      <c r="E76" s="570" t="s">
        <v>273</v>
      </c>
      <c r="F76" s="570">
        <v>2.0</v>
      </c>
      <c r="G76" s="794" t="s">
        <v>5018</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853</v>
      </c>
      <c r="B77" s="793">
        <f>counta($I77:$DF77)</f>
        <v>1</v>
      </c>
      <c r="C77" s="793" t="s">
        <v>4945</v>
      </c>
      <c r="D77" s="570">
        <v>0.0</v>
      </c>
      <c r="E77" s="570">
        <v>1.0</v>
      </c>
      <c r="F77" s="570" t="s">
        <v>347</v>
      </c>
      <c r="G77" s="794" t="s">
        <v>5019</v>
      </c>
      <c r="H77" s="785"/>
      <c r="I77" s="795"/>
      <c r="J77" s="795"/>
      <c r="K77" s="795"/>
      <c r="L77" s="795"/>
      <c r="M77" s="795"/>
      <c r="N77" s="795"/>
      <c r="O77" s="795"/>
      <c r="P77" s="795"/>
      <c r="Q77" s="795"/>
      <c r="R77" s="795"/>
      <c r="S77" s="795"/>
      <c r="T77" s="795"/>
      <c r="U77" s="795"/>
      <c r="V77" s="796" t="s">
        <v>184</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3393</v>
      </c>
      <c r="B78" s="793"/>
      <c r="C78" s="793" t="s">
        <v>4945</v>
      </c>
      <c r="D78" s="570">
        <v>3.0</v>
      </c>
      <c r="E78" s="570">
        <v>2.0</v>
      </c>
      <c r="F78" s="570" t="s">
        <v>347</v>
      </c>
      <c r="G78" s="794" t="s">
        <v>5020</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4163</v>
      </c>
      <c r="B79" s="793">
        <f>counta($I79:$DF79)</f>
        <v>0</v>
      </c>
      <c r="C79" s="793" t="s">
        <v>4945</v>
      </c>
      <c r="D79" s="570">
        <v>5.0</v>
      </c>
      <c r="E79" s="570">
        <v>1.0</v>
      </c>
      <c r="F79" s="570" t="s">
        <v>347</v>
      </c>
      <c r="G79" s="794" t="s">
        <v>5021</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3555</v>
      </c>
      <c r="B80" s="793"/>
      <c r="C80" s="793" t="s">
        <v>4945</v>
      </c>
      <c r="D80" s="570">
        <v>3.0</v>
      </c>
      <c r="E80" s="570">
        <v>2.0</v>
      </c>
      <c r="F80" s="570" t="s">
        <v>347</v>
      </c>
      <c r="G80" s="794" t="s">
        <v>5022</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4610</v>
      </c>
      <c r="B81" s="793"/>
      <c r="C81" s="793" t="s">
        <v>4945</v>
      </c>
      <c r="D81" s="570">
        <v>2.0</v>
      </c>
      <c r="E81" s="570">
        <v>2.0</v>
      </c>
      <c r="F81" s="570" t="s">
        <v>347</v>
      </c>
      <c r="G81" s="794" t="s">
        <v>5023</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2212</v>
      </c>
      <c r="B82" s="793">
        <f t="shared" ref="B82:B100" si="6">counta($I82:$DF82)</f>
        <v>1</v>
      </c>
      <c r="C82" s="793" t="s">
        <v>4945</v>
      </c>
      <c r="D82" s="570">
        <v>5.0</v>
      </c>
      <c r="E82" s="570">
        <v>2.0</v>
      </c>
      <c r="F82" s="570" t="s">
        <v>347</v>
      </c>
      <c r="G82" s="794" t="s">
        <v>5024</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184</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4082</v>
      </c>
      <c r="B83" s="793">
        <f t="shared" si="6"/>
        <v>0</v>
      </c>
      <c r="C83" s="793" t="s">
        <v>4945</v>
      </c>
      <c r="D83" s="570">
        <v>3.0</v>
      </c>
      <c r="E83" s="570">
        <v>1.0</v>
      </c>
      <c r="F83" s="570" t="s">
        <v>347</v>
      </c>
      <c r="G83" s="794" t="s">
        <v>5025</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2075</v>
      </c>
      <c r="B84" s="793">
        <f t="shared" si="6"/>
        <v>1</v>
      </c>
      <c r="C84" s="793" t="s">
        <v>4983</v>
      </c>
      <c r="D84" s="570">
        <v>2.0</v>
      </c>
      <c r="E84" s="570">
        <v>2.0</v>
      </c>
      <c r="F84" s="570" t="s">
        <v>347</v>
      </c>
      <c r="G84" s="794" t="s">
        <v>5026</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184</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546</v>
      </c>
      <c r="B85" s="793">
        <f t="shared" si="6"/>
        <v>3</v>
      </c>
      <c r="C85" s="793" t="s">
        <v>4945</v>
      </c>
      <c r="D85" s="570">
        <v>5.0</v>
      </c>
      <c r="E85" s="570" t="s">
        <v>273</v>
      </c>
      <c r="F85" s="570">
        <v>2.0</v>
      </c>
      <c r="G85" s="794" t="s">
        <v>5027</v>
      </c>
      <c r="H85" s="785"/>
      <c r="I85" s="795"/>
      <c r="J85" s="795"/>
      <c r="K85" s="795"/>
      <c r="L85" s="795"/>
      <c r="M85" s="795"/>
      <c r="N85" s="795"/>
      <c r="O85" s="796" t="s">
        <v>184</v>
      </c>
      <c r="P85" s="796"/>
      <c r="Q85" s="796"/>
      <c r="R85" s="796" t="s">
        <v>184</v>
      </c>
      <c r="S85" s="795"/>
      <c r="T85" s="796"/>
      <c r="U85" s="795"/>
      <c r="V85" s="796" t="s">
        <v>184</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4363</v>
      </c>
      <c r="B86" s="793">
        <f t="shared" si="6"/>
        <v>0</v>
      </c>
      <c r="C86" s="793" t="s">
        <v>4945</v>
      </c>
      <c r="D86" s="570">
        <v>5.0</v>
      </c>
      <c r="E86" s="570" t="s">
        <v>273</v>
      </c>
      <c r="F86" s="570" t="s">
        <v>5028</v>
      </c>
      <c r="G86" s="794" t="s">
        <v>5029</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1871</v>
      </c>
      <c r="B87" s="793">
        <f t="shared" si="6"/>
        <v>1</v>
      </c>
      <c r="C87" s="793" t="s">
        <v>4945</v>
      </c>
      <c r="D87" s="570">
        <v>6.0</v>
      </c>
      <c r="E87" s="570" t="s">
        <v>273</v>
      </c>
      <c r="F87" s="570" t="s">
        <v>347</v>
      </c>
      <c r="G87" s="794" t="s">
        <v>5030</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184</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4181</v>
      </c>
      <c r="B88" s="793">
        <f t="shared" si="6"/>
        <v>0</v>
      </c>
      <c r="C88" s="793" t="s">
        <v>4945</v>
      </c>
      <c r="D88" s="570">
        <v>3.0</v>
      </c>
      <c r="E88" s="570">
        <v>1.0</v>
      </c>
      <c r="F88" s="570" t="s">
        <v>347</v>
      </c>
      <c r="G88" s="794" t="s">
        <v>5031</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287</v>
      </c>
      <c r="B89" s="793">
        <f t="shared" si="6"/>
        <v>1</v>
      </c>
      <c r="C89" s="793" t="s">
        <v>4945</v>
      </c>
      <c r="D89" s="570">
        <v>5.0</v>
      </c>
      <c r="E89" s="570">
        <v>4.0</v>
      </c>
      <c r="F89" s="570">
        <v>2.0</v>
      </c>
      <c r="G89" s="794" t="s">
        <v>5032</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184</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4085</v>
      </c>
      <c r="B90" s="793">
        <f t="shared" si="6"/>
        <v>0</v>
      </c>
      <c r="C90" s="793" t="s">
        <v>4945</v>
      </c>
      <c r="D90" s="570">
        <v>4.0</v>
      </c>
      <c r="E90" s="570" t="s">
        <v>273</v>
      </c>
      <c r="F90" s="570" t="s">
        <v>5028</v>
      </c>
      <c r="G90" s="794" t="s">
        <v>5033</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610</v>
      </c>
      <c r="B91" s="793">
        <f t="shared" si="6"/>
        <v>1</v>
      </c>
      <c r="C91" s="793" t="s">
        <v>4945</v>
      </c>
      <c r="D91" s="570">
        <v>3.0</v>
      </c>
      <c r="E91" s="570">
        <v>2.0</v>
      </c>
      <c r="F91" s="570" t="s">
        <v>347</v>
      </c>
      <c r="G91" s="794" t="s">
        <v>5034</v>
      </c>
      <c r="H91" s="785"/>
      <c r="I91" s="795"/>
      <c r="J91" s="795"/>
      <c r="K91" s="795"/>
      <c r="L91" s="795"/>
      <c r="M91" s="795"/>
      <c r="N91" s="795"/>
      <c r="O91" s="795"/>
      <c r="P91" s="799" t="s">
        <v>184</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3324</v>
      </c>
      <c r="B92" s="793">
        <f t="shared" si="6"/>
        <v>0</v>
      </c>
      <c r="C92" s="793" t="s">
        <v>4945</v>
      </c>
      <c r="D92" s="570">
        <v>3.0</v>
      </c>
      <c r="E92" s="570">
        <v>4.0</v>
      </c>
      <c r="F92" s="570" t="s">
        <v>347</v>
      </c>
      <c r="G92" s="794" t="s">
        <v>5035</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1935</v>
      </c>
      <c r="B93" s="793">
        <f t="shared" si="6"/>
        <v>1</v>
      </c>
      <c r="C93" s="793" t="s">
        <v>4945</v>
      </c>
      <c r="D93" s="570">
        <v>5.0</v>
      </c>
      <c r="E93" s="570" t="s">
        <v>273</v>
      </c>
      <c r="F93" s="570">
        <v>3.0</v>
      </c>
      <c r="G93" s="794" t="s">
        <v>5036</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184</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2577</v>
      </c>
      <c r="B94" s="793">
        <f t="shared" si="6"/>
        <v>1</v>
      </c>
      <c r="C94" s="793" t="s">
        <v>4945</v>
      </c>
      <c r="D94" s="570">
        <v>3.0</v>
      </c>
      <c r="E94" s="570">
        <v>5.0</v>
      </c>
      <c r="F94" s="570" t="s">
        <v>3255</v>
      </c>
      <c r="G94" s="794" t="s">
        <v>5037</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184</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866</v>
      </c>
      <c r="B95" s="793">
        <f t="shared" si="6"/>
        <v>0</v>
      </c>
      <c r="C95" s="793" t="s">
        <v>4945</v>
      </c>
      <c r="D95" s="570">
        <v>2.0</v>
      </c>
      <c r="E95" s="570">
        <v>1.0</v>
      </c>
      <c r="F95" s="570" t="s">
        <v>347</v>
      </c>
      <c r="G95" s="794" t="s">
        <v>5038</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3913</v>
      </c>
      <c r="B96" s="793">
        <f t="shared" si="6"/>
        <v>1</v>
      </c>
      <c r="C96" s="793" t="s">
        <v>4945</v>
      </c>
      <c r="D96" s="570">
        <v>2.0</v>
      </c>
      <c r="E96" s="570">
        <v>2.0</v>
      </c>
      <c r="F96" s="570" t="s">
        <v>347</v>
      </c>
      <c r="G96" s="794" t="s">
        <v>5039</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184</v>
      </c>
      <c r="CY96" s="795"/>
      <c r="CZ96" s="795"/>
      <c r="DA96" s="795"/>
      <c r="DB96" s="795"/>
      <c r="DC96" s="795"/>
      <c r="DD96" s="795"/>
      <c r="DE96" s="795"/>
      <c r="DF96" s="795"/>
    </row>
    <row r="97">
      <c r="A97" s="792" t="s">
        <v>3459</v>
      </c>
      <c r="B97" s="793">
        <f t="shared" si="6"/>
        <v>0</v>
      </c>
      <c r="C97" s="793" t="s">
        <v>4945</v>
      </c>
      <c r="D97" s="570">
        <v>2.0</v>
      </c>
      <c r="E97" s="570">
        <v>1.0</v>
      </c>
      <c r="F97" s="570" t="s">
        <v>347</v>
      </c>
      <c r="G97" s="794" t="s">
        <v>5040</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3321</v>
      </c>
      <c r="B98" s="793">
        <f t="shared" si="6"/>
        <v>0</v>
      </c>
      <c r="C98" s="793" t="s">
        <v>4945</v>
      </c>
      <c r="D98" s="570">
        <v>2.0</v>
      </c>
      <c r="E98" s="570">
        <v>1.0</v>
      </c>
      <c r="F98" s="570" t="s">
        <v>347</v>
      </c>
      <c r="G98" s="794" t="s">
        <v>5041</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1873</v>
      </c>
      <c r="B99" s="793">
        <f t="shared" si="6"/>
        <v>1</v>
      </c>
      <c r="C99" s="793" t="s">
        <v>4945</v>
      </c>
      <c r="D99" s="570">
        <v>3.0</v>
      </c>
      <c r="E99" s="570">
        <v>2.0</v>
      </c>
      <c r="F99" s="570" t="s">
        <v>347</v>
      </c>
      <c r="G99" s="794" t="s">
        <v>5042</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184</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1692</v>
      </c>
      <c r="B100" s="793">
        <f t="shared" si="6"/>
        <v>1</v>
      </c>
      <c r="C100" s="793" t="s">
        <v>4945</v>
      </c>
      <c r="D100" s="570">
        <v>1.0</v>
      </c>
      <c r="E100" s="570">
        <v>1.0</v>
      </c>
      <c r="F100" s="570" t="s">
        <v>347</v>
      </c>
      <c r="G100" s="794" t="s">
        <v>5043</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184</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3872</v>
      </c>
      <c r="B101" s="793"/>
      <c r="C101" s="793" t="s">
        <v>4945</v>
      </c>
      <c r="D101" s="570">
        <v>2.0</v>
      </c>
      <c r="E101" s="570">
        <v>7.0</v>
      </c>
      <c r="F101" s="570" t="s">
        <v>3255</v>
      </c>
      <c r="G101" s="794" t="s">
        <v>5044</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4145</v>
      </c>
      <c r="B102" s="793">
        <f t="shared" ref="B102:B107" si="7">counta($I102:$DF102)</f>
        <v>0</v>
      </c>
      <c r="C102" s="793" t="s">
        <v>4945</v>
      </c>
      <c r="D102" s="570">
        <v>3.0</v>
      </c>
      <c r="E102" s="570">
        <v>3.0</v>
      </c>
      <c r="F102" s="570" t="s">
        <v>347</v>
      </c>
      <c r="G102" s="794" t="s">
        <v>5045</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1457</v>
      </c>
      <c r="B103" s="793">
        <f t="shared" si="7"/>
        <v>0</v>
      </c>
      <c r="C103" s="793" t="s">
        <v>4945</v>
      </c>
      <c r="D103" s="570">
        <v>2.0</v>
      </c>
      <c r="E103" s="570">
        <v>2.0</v>
      </c>
      <c r="F103" s="570">
        <v>2.0</v>
      </c>
      <c r="G103" s="794" t="s">
        <v>5046</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3165</v>
      </c>
      <c r="B104" s="793">
        <f t="shared" si="7"/>
        <v>1</v>
      </c>
      <c r="C104" s="793" t="s">
        <v>4945</v>
      </c>
      <c r="D104" s="570">
        <v>3.0</v>
      </c>
      <c r="E104" s="570">
        <v>2.0</v>
      </c>
      <c r="F104" s="570" t="s">
        <v>347</v>
      </c>
      <c r="G104" s="794" t="s">
        <v>5047</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184</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504</v>
      </c>
      <c r="B105" s="793">
        <f t="shared" si="7"/>
        <v>2</v>
      </c>
      <c r="C105" s="793" t="s">
        <v>4945</v>
      </c>
      <c r="D105" s="570">
        <v>5.0</v>
      </c>
      <c r="E105" s="570">
        <v>1.0</v>
      </c>
      <c r="F105" s="570" t="s">
        <v>347</v>
      </c>
      <c r="G105" s="794" t="s">
        <v>5048</v>
      </c>
      <c r="H105" s="785"/>
      <c r="I105" s="795"/>
      <c r="J105" s="795"/>
      <c r="K105" s="795"/>
      <c r="L105" s="795"/>
      <c r="M105" s="795"/>
      <c r="N105" s="795"/>
      <c r="O105" s="795"/>
      <c r="P105" s="795"/>
      <c r="Q105" s="795"/>
      <c r="R105" s="795"/>
      <c r="S105" s="795"/>
      <c r="T105" s="795"/>
      <c r="U105" s="795"/>
      <c r="V105" s="795"/>
      <c r="W105" s="795"/>
      <c r="X105" s="795"/>
      <c r="Y105" s="795"/>
      <c r="Z105" s="796" t="s">
        <v>184</v>
      </c>
      <c r="AA105" s="795"/>
      <c r="AB105" s="795"/>
      <c r="AC105" s="795"/>
      <c r="AD105" s="795"/>
      <c r="AE105" s="795"/>
      <c r="AF105" s="795"/>
      <c r="AG105" s="795"/>
      <c r="AH105" s="796" t="s">
        <v>184</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2580</v>
      </c>
      <c r="B106" s="793">
        <f t="shared" si="7"/>
        <v>1</v>
      </c>
      <c r="C106" s="793" t="s">
        <v>4945</v>
      </c>
      <c r="D106" s="570">
        <v>6.0</v>
      </c>
      <c r="E106" s="570" t="s">
        <v>273</v>
      </c>
      <c r="F106" s="570" t="s">
        <v>5028</v>
      </c>
      <c r="G106" s="794" t="s">
        <v>5049</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184</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3306</v>
      </c>
      <c r="B107" s="793">
        <f t="shared" si="7"/>
        <v>0</v>
      </c>
      <c r="C107" s="793" t="s">
        <v>4945</v>
      </c>
      <c r="D107" s="570">
        <v>5.0</v>
      </c>
      <c r="E107" s="570">
        <v>3.0</v>
      </c>
      <c r="F107" s="570">
        <v>3.0</v>
      </c>
      <c r="G107" s="794" t="s">
        <v>5050</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1058</v>
      </c>
      <c r="B108" s="793"/>
      <c r="C108" s="793" t="s">
        <v>4945</v>
      </c>
      <c r="D108" s="570">
        <v>3.0</v>
      </c>
      <c r="E108" s="570" t="s">
        <v>273</v>
      </c>
      <c r="F108" s="570">
        <v>2.0</v>
      </c>
      <c r="G108" s="794" t="s">
        <v>5051</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436</v>
      </c>
      <c r="B109" s="793"/>
      <c r="C109" s="793" t="s">
        <v>4945</v>
      </c>
      <c r="D109" s="570">
        <v>1.0</v>
      </c>
      <c r="E109" s="570">
        <v>3.0</v>
      </c>
      <c r="F109" s="570">
        <v>2.0</v>
      </c>
      <c r="G109" s="794" t="s">
        <v>5052</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3151</v>
      </c>
      <c r="B110" s="793">
        <f t="shared" ref="B110:B111" si="8">counta($I110:$DF110)</f>
        <v>1</v>
      </c>
      <c r="C110" s="793" t="s">
        <v>4945</v>
      </c>
      <c r="D110" s="570">
        <v>5.0</v>
      </c>
      <c r="E110" s="570" t="s">
        <v>273</v>
      </c>
      <c r="F110" s="570">
        <v>5.0</v>
      </c>
      <c r="G110" s="794" t="s">
        <v>5053</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184</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3930</v>
      </c>
      <c r="B111" s="793">
        <f t="shared" si="8"/>
        <v>0</v>
      </c>
      <c r="C111" s="793" t="s">
        <v>4945</v>
      </c>
      <c r="D111" s="570">
        <v>2.0</v>
      </c>
      <c r="E111" s="570">
        <v>2.0</v>
      </c>
      <c r="F111" s="570" t="s">
        <v>347</v>
      </c>
      <c r="G111" s="794" t="s">
        <v>5054</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2028</v>
      </c>
      <c r="B112" s="793"/>
      <c r="C112" s="793" t="s">
        <v>4945</v>
      </c>
      <c r="D112" s="570">
        <v>3.0</v>
      </c>
      <c r="E112" s="570">
        <v>3.0</v>
      </c>
      <c r="F112" s="570">
        <v>3.0</v>
      </c>
      <c r="G112" s="794" t="s">
        <v>5055</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3359</v>
      </c>
      <c r="B113" s="793"/>
      <c r="C113" s="793" t="s">
        <v>4945</v>
      </c>
      <c r="D113" s="570">
        <v>3.0</v>
      </c>
      <c r="E113" s="570">
        <v>2.0</v>
      </c>
      <c r="F113" s="570" t="s">
        <v>347</v>
      </c>
      <c r="G113" s="794" t="s">
        <v>5056</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631</v>
      </c>
      <c r="B114" s="793"/>
      <c r="C114" s="793" t="s">
        <v>4945</v>
      </c>
      <c r="D114" s="570">
        <v>2.0</v>
      </c>
      <c r="E114" s="570">
        <v>1.0</v>
      </c>
      <c r="F114" s="570" t="s">
        <v>882</v>
      </c>
      <c r="G114" s="794" t="s">
        <v>5057</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4300</v>
      </c>
      <c r="B115" s="793">
        <f t="shared" ref="B115:B138" si="9">counta($I115:$DF115)</f>
        <v>1</v>
      </c>
      <c r="C115" s="793" t="s">
        <v>4945</v>
      </c>
      <c r="D115" s="570">
        <v>3.0</v>
      </c>
      <c r="E115" s="570">
        <v>1.0</v>
      </c>
      <c r="F115" s="570" t="s">
        <v>347</v>
      </c>
      <c r="G115" s="794" t="s">
        <v>5058</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184</v>
      </c>
      <c r="DF115" s="795"/>
    </row>
    <row r="116">
      <c r="A116" s="792" t="s">
        <v>3531</v>
      </c>
      <c r="B116" s="793">
        <f t="shared" si="9"/>
        <v>1</v>
      </c>
      <c r="C116" s="793" t="s">
        <v>4945</v>
      </c>
      <c r="D116" s="570">
        <v>5.0</v>
      </c>
      <c r="E116" s="570">
        <v>4.0</v>
      </c>
      <c r="F116" s="570" t="s">
        <v>882</v>
      </c>
      <c r="G116" s="794" t="s">
        <v>5059</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184</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4399</v>
      </c>
      <c r="B117" s="793">
        <f t="shared" si="9"/>
        <v>0</v>
      </c>
      <c r="C117" s="793" t="s">
        <v>4945</v>
      </c>
      <c r="D117" s="570">
        <v>2.0</v>
      </c>
      <c r="E117" s="570">
        <v>1.0</v>
      </c>
      <c r="F117" s="570" t="s">
        <v>347</v>
      </c>
      <c r="G117" s="794" t="s">
        <v>5060</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365</v>
      </c>
      <c r="B118" s="793">
        <f t="shared" si="9"/>
        <v>1</v>
      </c>
      <c r="C118" s="793" t="s">
        <v>4945</v>
      </c>
      <c r="D118" s="570">
        <v>4.0</v>
      </c>
      <c r="E118" s="570">
        <v>1.0</v>
      </c>
      <c r="F118" s="570" t="s">
        <v>347</v>
      </c>
      <c r="G118" s="794" t="s">
        <v>5061</v>
      </c>
      <c r="H118" s="785"/>
      <c r="I118" s="795"/>
      <c r="J118" s="795"/>
      <c r="K118" s="795"/>
      <c r="L118" s="796" t="s">
        <v>184</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3609</v>
      </c>
      <c r="B119" s="793">
        <f t="shared" si="9"/>
        <v>0</v>
      </c>
      <c r="C119" s="793" t="s">
        <v>4945</v>
      </c>
      <c r="D119" s="570">
        <v>5.0</v>
      </c>
      <c r="E119" s="570">
        <v>1.0</v>
      </c>
      <c r="F119" s="570" t="s">
        <v>347</v>
      </c>
      <c r="G119" s="794" t="s">
        <v>5062</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1197</v>
      </c>
      <c r="B120" s="793">
        <f t="shared" si="9"/>
        <v>0</v>
      </c>
      <c r="C120" s="793" t="s">
        <v>4945</v>
      </c>
      <c r="D120" s="570">
        <v>3.0</v>
      </c>
      <c r="E120" s="570">
        <v>5.0</v>
      </c>
      <c r="F120" s="570" t="s">
        <v>127</v>
      </c>
      <c r="G120" s="794" t="s">
        <v>5063</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326</v>
      </c>
      <c r="B121" s="793">
        <f t="shared" si="9"/>
        <v>2</v>
      </c>
      <c r="C121" s="793" t="s">
        <v>4945</v>
      </c>
      <c r="D121" s="570">
        <v>2.0</v>
      </c>
      <c r="E121" s="570">
        <v>2.0</v>
      </c>
      <c r="F121" s="570" t="s">
        <v>347</v>
      </c>
      <c r="G121" s="794" t="s">
        <v>5064</v>
      </c>
      <c r="H121" s="785"/>
      <c r="I121" s="795"/>
      <c r="J121" s="796"/>
      <c r="K121" s="796" t="s">
        <v>184</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184</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805</v>
      </c>
      <c r="B122" s="793">
        <f t="shared" si="9"/>
        <v>3</v>
      </c>
      <c r="C122" s="793" t="s">
        <v>4945</v>
      </c>
      <c r="D122" s="570">
        <v>2.0</v>
      </c>
      <c r="E122" s="570">
        <v>1.0</v>
      </c>
      <c r="F122" s="570" t="s">
        <v>347</v>
      </c>
      <c r="G122" s="794" t="s">
        <v>5065</v>
      </c>
      <c r="H122" s="785"/>
      <c r="I122" s="795"/>
      <c r="J122" s="795"/>
      <c r="K122" s="795"/>
      <c r="L122" s="795"/>
      <c r="M122" s="795"/>
      <c r="N122" s="795"/>
      <c r="O122" s="795"/>
      <c r="P122" s="795"/>
      <c r="Q122" s="795"/>
      <c r="R122" s="795"/>
      <c r="S122" s="795"/>
      <c r="T122" s="795"/>
      <c r="U122" s="796" t="s">
        <v>184</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184</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184</v>
      </c>
      <c r="DF122" s="795"/>
    </row>
    <row r="123">
      <c r="A123" s="792" t="s">
        <v>4668</v>
      </c>
      <c r="B123" s="793">
        <f t="shared" si="9"/>
        <v>1</v>
      </c>
      <c r="C123" s="793" t="s">
        <v>4945</v>
      </c>
      <c r="D123" s="570">
        <v>5.0</v>
      </c>
      <c r="E123" s="570">
        <v>1.0</v>
      </c>
      <c r="F123" s="570" t="s">
        <v>347</v>
      </c>
      <c r="G123" s="794" t="s">
        <v>5066</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184</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1140</v>
      </c>
      <c r="B124" s="793">
        <f t="shared" si="9"/>
        <v>1</v>
      </c>
      <c r="C124" s="793" t="s">
        <v>4945</v>
      </c>
      <c r="D124" s="570">
        <v>2.0</v>
      </c>
      <c r="E124" s="570">
        <v>1.0</v>
      </c>
      <c r="F124" s="570" t="s">
        <v>347</v>
      </c>
      <c r="G124" s="794" t="s">
        <v>5067</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184</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4317</v>
      </c>
      <c r="B125" s="793">
        <f t="shared" si="9"/>
        <v>1</v>
      </c>
      <c r="C125" s="793" t="s">
        <v>4945</v>
      </c>
      <c r="D125" s="570">
        <v>1.0</v>
      </c>
      <c r="E125" s="570">
        <v>2.0</v>
      </c>
      <c r="F125" s="570" t="s">
        <v>347</v>
      </c>
      <c r="G125" s="794" t="s">
        <v>5068</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184</v>
      </c>
    </row>
    <row r="126">
      <c r="A126" s="792" t="s">
        <v>3123</v>
      </c>
      <c r="B126" s="793">
        <f t="shared" si="9"/>
        <v>2</v>
      </c>
      <c r="C126" s="793" t="s">
        <v>4945</v>
      </c>
      <c r="D126" s="570">
        <v>3.0</v>
      </c>
      <c r="E126" s="570">
        <v>2.0</v>
      </c>
      <c r="F126" s="570" t="s">
        <v>347</v>
      </c>
      <c r="G126" s="794" t="s">
        <v>5069</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184</v>
      </c>
      <c r="CB126" s="795"/>
      <c r="CC126" s="796" t="s">
        <v>184</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690</v>
      </c>
      <c r="B127" s="793">
        <f t="shared" si="9"/>
        <v>5</v>
      </c>
      <c r="C127" s="793" t="s">
        <v>4945</v>
      </c>
      <c r="D127" s="570">
        <v>3.0</v>
      </c>
      <c r="E127" s="570">
        <v>1.0</v>
      </c>
      <c r="F127" s="570" t="s">
        <v>347</v>
      </c>
      <c r="G127" s="794" t="s">
        <v>5070</v>
      </c>
      <c r="H127" s="785"/>
      <c r="I127" s="795"/>
      <c r="J127" s="795"/>
      <c r="K127" s="795"/>
      <c r="L127" s="795"/>
      <c r="M127" s="795"/>
      <c r="N127" s="795"/>
      <c r="O127" s="796"/>
      <c r="P127" s="796"/>
      <c r="Q127" s="796"/>
      <c r="R127" s="796" t="s">
        <v>184</v>
      </c>
      <c r="S127" s="795"/>
      <c r="T127" s="796" t="s">
        <v>184</v>
      </c>
      <c r="U127" s="795"/>
      <c r="V127" s="795"/>
      <c r="W127" s="795"/>
      <c r="X127" s="795"/>
      <c r="Y127" s="795"/>
      <c r="Z127" s="795"/>
      <c r="AA127" s="796" t="s">
        <v>184</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184</v>
      </c>
      <c r="BB127" s="795"/>
      <c r="BC127" s="795"/>
      <c r="BD127" s="795"/>
      <c r="BE127" s="795"/>
      <c r="BF127" s="795"/>
      <c r="BG127" s="795"/>
      <c r="BH127" s="795"/>
      <c r="BI127" s="796" t="s">
        <v>184</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1167</v>
      </c>
      <c r="B128" s="793">
        <f t="shared" si="9"/>
        <v>1</v>
      </c>
      <c r="C128" s="793" t="s">
        <v>4945</v>
      </c>
      <c r="D128" s="570">
        <v>4.0</v>
      </c>
      <c r="E128" s="570">
        <v>1.0</v>
      </c>
      <c r="F128" s="570" t="s">
        <v>347</v>
      </c>
      <c r="G128" s="794" t="s">
        <v>5071</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184</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1088</v>
      </c>
      <c r="B129" s="793">
        <f t="shared" si="9"/>
        <v>1</v>
      </c>
      <c r="C129" s="793" t="s">
        <v>4945</v>
      </c>
      <c r="D129" s="570">
        <v>5.0</v>
      </c>
      <c r="E129" s="570">
        <v>1.0</v>
      </c>
      <c r="F129" s="570" t="s">
        <v>347</v>
      </c>
      <c r="G129" s="794" t="s">
        <v>5072</v>
      </c>
      <c r="H129" s="785"/>
      <c r="I129" s="795"/>
      <c r="J129" s="795"/>
      <c r="K129" s="795"/>
      <c r="L129" s="795"/>
      <c r="M129" s="795"/>
      <c r="N129" s="795"/>
      <c r="O129" s="795"/>
      <c r="P129" s="795"/>
      <c r="Q129" s="795"/>
      <c r="R129" s="795"/>
      <c r="S129" s="795"/>
      <c r="T129" s="795"/>
      <c r="U129" s="795"/>
      <c r="V129" s="795"/>
      <c r="W129" s="795"/>
      <c r="X129" s="795"/>
      <c r="Y129" s="795"/>
      <c r="Z129" s="795"/>
      <c r="AA129" s="796" t="s">
        <v>184</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3821</v>
      </c>
      <c r="B130" s="793">
        <f t="shared" si="9"/>
        <v>0</v>
      </c>
      <c r="C130" s="793" t="s">
        <v>4945</v>
      </c>
      <c r="D130" s="570">
        <v>4.0</v>
      </c>
      <c r="E130" s="570">
        <v>7.0</v>
      </c>
      <c r="F130" s="570" t="s">
        <v>127</v>
      </c>
      <c r="G130" s="794" t="s">
        <v>5073</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2081</v>
      </c>
      <c r="B131" s="793">
        <f t="shared" si="9"/>
        <v>1</v>
      </c>
      <c r="C131" s="793" t="s">
        <v>4945</v>
      </c>
      <c r="D131" s="570">
        <v>3.0</v>
      </c>
      <c r="E131" s="570">
        <v>3.0</v>
      </c>
      <c r="F131" s="570">
        <v>3.0</v>
      </c>
      <c r="G131" s="794" t="s">
        <v>5074</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184</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1580</v>
      </c>
      <c r="B132" s="793">
        <f t="shared" si="9"/>
        <v>1</v>
      </c>
      <c r="C132" s="793" t="s">
        <v>4945</v>
      </c>
      <c r="D132" s="570">
        <v>3.0</v>
      </c>
      <c r="E132" s="570">
        <v>3.0</v>
      </c>
      <c r="F132" s="570" t="s">
        <v>347</v>
      </c>
      <c r="G132" s="794" t="s">
        <v>5075</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184</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2120</v>
      </c>
      <c r="B133" s="793">
        <f t="shared" si="9"/>
        <v>1</v>
      </c>
      <c r="C133" s="793" t="s">
        <v>4945</v>
      </c>
      <c r="D133" s="570">
        <v>5.0</v>
      </c>
      <c r="E133" s="570" t="s">
        <v>273</v>
      </c>
      <c r="F133" s="570">
        <v>4.0</v>
      </c>
      <c r="G133" s="794" t="s">
        <v>5076</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184</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599</v>
      </c>
      <c r="B134" s="793">
        <f t="shared" si="9"/>
        <v>2</v>
      </c>
      <c r="C134" s="793" t="s">
        <v>4945</v>
      </c>
      <c r="D134" s="570">
        <v>2.0</v>
      </c>
      <c r="E134" s="570">
        <v>2.0</v>
      </c>
      <c r="F134" s="570" t="s">
        <v>347</v>
      </c>
      <c r="G134" s="794" t="s">
        <v>5077</v>
      </c>
      <c r="H134" s="785"/>
      <c r="I134" s="795"/>
      <c r="J134" s="795"/>
      <c r="K134" s="795"/>
      <c r="L134" s="795"/>
      <c r="M134" s="795"/>
      <c r="N134" s="795"/>
      <c r="O134" s="795"/>
      <c r="P134" s="799" t="s">
        <v>184</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184</v>
      </c>
      <c r="CS134" s="795"/>
      <c r="CT134" s="795"/>
      <c r="CU134" s="795"/>
      <c r="CV134" s="795"/>
      <c r="CW134" s="795"/>
      <c r="CX134" s="795"/>
      <c r="CY134" s="795"/>
      <c r="CZ134" s="795"/>
      <c r="DA134" s="795"/>
      <c r="DB134" s="795"/>
      <c r="DC134" s="795"/>
      <c r="DD134" s="795"/>
      <c r="DE134" s="795"/>
      <c r="DF134" s="795"/>
    </row>
    <row r="135">
      <c r="A135" s="792" t="s">
        <v>1919</v>
      </c>
      <c r="B135" s="793">
        <f t="shared" si="9"/>
        <v>0</v>
      </c>
      <c r="C135" s="793" t="s">
        <v>4945</v>
      </c>
      <c r="D135" s="570">
        <v>2.0</v>
      </c>
      <c r="E135" s="570">
        <v>5.0</v>
      </c>
      <c r="F135" s="570" t="s">
        <v>127</v>
      </c>
      <c r="G135" s="794" t="s">
        <v>5078</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773</v>
      </c>
      <c r="B136" s="793">
        <f t="shared" si="9"/>
        <v>1</v>
      </c>
      <c r="C136" s="793" t="s">
        <v>4945</v>
      </c>
      <c r="D136" s="570">
        <v>5.0</v>
      </c>
      <c r="E136" s="570">
        <v>1.0</v>
      </c>
      <c r="F136" s="570" t="s">
        <v>347</v>
      </c>
      <c r="G136" s="794" t="s">
        <v>5079</v>
      </c>
      <c r="H136" s="785"/>
      <c r="I136" s="795"/>
      <c r="J136" s="795"/>
      <c r="K136" s="795"/>
      <c r="L136" s="795"/>
      <c r="M136" s="795"/>
      <c r="N136" s="795"/>
      <c r="O136" s="795"/>
      <c r="P136" s="799"/>
      <c r="Q136" s="795"/>
      <c r="R136" s="795"/>
      <c r="S136" s="795"/>
      <c r="T136" s="799" t="s">
        <v>184</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603</v>
      </c>
      <c r="B137" s="793">
        <f t="shared" si="9"/>
        <v>6</v>
      </c>
      <c r="C137" s="793" t="s">
        <v>4945</v>
      </c>
      <c r="D137" s="570">
        <v>2.0</v>
      </c>
      <c r="E137" s="570">
        <v>1.0</v>
      </c>
      <c r="F137" s="570" t="s">
        <v>347</v>
      </c>
      <c r="G137" s="794" t="s">
        <v>5080</v>
      </c>
      <c r="H137" s="785"/>
      <c r="I137" s="795"/>
      <c r="J137" s="795"/>
      <c r="K137" s="795"/>
      <c r="L137" s="795"/>
      <c r="M137" s="795"/>
      <c r="N137" s="795"/>
      <c r="O137" s="795"/>
      <c r="P137" s="796" t="s">
        <v>184</v>
      </c>
      <c r="Q137" s="795"/>
      <c r="R137" s="795"/>
      <c r="S137" s="795"/>
      <c r="T137" s="795"/>
      <c r="U137" s="795"/>
      <c r="V137" s="795"/>
      <c r="W137" s="795"/>
      <c r="X137" s="795"/>
      <c r="Y137" s="795"/>
      <c r="Z137" s="795"/>
      <c r="AA137" s="795"/>
      <c r="AB137" s="795"/>
      <c r="AC137" s="795"/>
      <c r="AD137" s="796"/>
      <c r="AE137" s="796" t="s">
        <v>184</v>
      </c>
      <c r="AF137" s="795"/>
      <c r="AG137" s="795"/>
      <c r="AH137" s="795"/>
      <c r="AI137" s="796" t="s">
        <v>184</v>
      </c>
      <c r="AJ137" s="796"/>
      <c r="AK137" s="796"/>
      <c r="AL137" s="796"/>
      <c r="AM137" s="795"/>
      <c r="AN137" s="795"/>
      <c r="AO137" s="796" t="s">
        <v>184</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184</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184</v>
      </c>
      <c r="CY137" s="795"/>
      <c r="CZ137" s="795"/>
      <c r="DA137" s="795"/>
      <c r="DB137" s="795"/>
      <c r="DC137" s="795"/>
      <c r="DD137" s="795"/>
      <c r="DE137" s="795"/>
      <c r="DF137" s="795"/>
    </row>
    <row r="138">
      <c r="A138" s="792" t="s">
        <v>3533</v>
      </c>
      <c r="B138" s="793">
        <f t="shared" si="9"/>
        <v>1</v>
      </c>
      <c r="C138" s="793" t="s">
        <v>4945</v>
      </c>
      <c r="D138" s="570">
        <v>3.0</v>
      </c>
      <c r="E138" s="570">
        <v>5.0</v>
      </c>
      <c r="F138" s="570" t="s">
        <v>3255</v>
      </c>
      <c r="G138" s="794" t="s">
        <v>5081</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184</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2992</v>
      </c>
      <c r="B139" s="793"/>
      <c r="C139" s="793" t="s">
        <v>4945</v>
      </c>
      <c r="D139" s="570">
        <v>3.0</v>
      </c>
      <c r="E139" s="570">
        <v>5.0</v>
      </c>
      <c r="F139" s="570" t="s">
        <v>127</v>
      </c>
      <c r="G139" s="794" t="s">
        <v>5082</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2084</v>
      </c>
      <c r="B140" s="793">
        <f t="shared" ref="B140:B144" si="10">counta($I140:$DF140)</f>
        <v>1</v>
      </c>
      <c r="C140" s="793" t="s">
        <v>4945</v>
      </c>
      <c r="D140" s="570">
        <v>5.0</v>
      </c>
      <c r="E140" s="570" t="s">
        <v>273</v>
      </c>
      <c r="F140" s="570">
        <v>4.0</v>
      </c>
      <c r="G140" s="794" t="s">
        <v>5083</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184</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3805</v>
      </c>
      <c r="B141" s="793">
        <f t="shared" si="10"/>
        <v>1</v>
      </c>
      <c r="C141" s="793" t="s">
        <v>4945</v>
      </c>
      <c r="D141" s="570">
        <v>5.0</v>
      </c>
      <c r="E141" s="570" t="s">
        <v>273</v>
      </c>
      <c r="F141" s="570" t="s">
        <v>5028</v>
      </c>
      <c r="G141" s="794" t="s">
        <v>5084</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184</v>
      </c>
      <c r="CW141" s="795"/>
      <c r="CX141" s="795"/>
      <c r="CY141" s="795"/>
      <c r="CZ141" s="795"/>
      <c r="DA141" s="795"/>
      <c r="DB141" s="795"/>
      <c r="DC141" s="795"/>
      <c r="DD141" s="795"/>
      <c r="DE141" s="795"/>
      <c r="DF141" s="795"/>
    </row>
    <row r="142">
      <c r="A142" s="792" t="s">
        <v>1518</v>
      </c>
      <c r="B142" s="793">
        <f t="shared" si="10"/>
        <v>1</v>
      </c>
      <c r="C142" s="793" t="s">
        <v>4945</v>
      </c>
      <c r="D142" s="570">
        <v>5.0</v>
      </c>
      <c r="E142" s="570" t="s">
        <v>273</v>
      </c>
      <c r="F142" s="570">
        <v>3.0</v>
      </c>
      <c r="G142" s="794" t="s">
        <v>5085</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184</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1574</v>
      </c>
      <c r="B143" s="793">
        <f t="shared" si="10"/>
        <v>3</v>
      </c>
      <c r="C143" s="793" t="s">
        <v>4945</v>
      </c>
      <c r="D143" s="570">
        <v>2.0</v>
      </c>
      <c r="E143" s="570">
        <v>2.0</v>
      </c>
      <c r="F143" s="570" t="s">
        <v>347</v>
      </c>
      <c r="G143" s="794" t="s">
        <v>5086</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184</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184</v>
      </c>
      <c r="CF143" s="796"/>
      <c r="CG143" s="796"/>
      <c r="CH143" s="796"/>
      <c r="CI143" s="796"/>
      <c r="CJ143" s="796"/>
      <c r="CK143" s="796" t="s">
        <v>184</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191</v>
      </c>
      <c r="B144" s="793">
        <f t="shared" si="10"/>
        <v>3</v>
      </c>
      <c r="C144" s="793" t="s">
        <v>4945</v>
      </c>
      <c r="D144" s="570">
        <v>2.0</v>
      </c>
      <c r="E144" s="570">
        <v>1.0</v>
      </c>
      <c r="F144" s="570" t="s">
        <v>347</v>
      </c>
      <c r="G144" s="794" t="s">
        <v>5087</v>
      </c>
      <c r="H144" s="785"/>
      <c r="I144" s="796" t="s">
        <v>184</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184</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184</v>
      </c>
      <c r="CZ144" s="795"/>
      <c r="DA144" s="795"/>
      <c r="DB144" s="795"/>
      <c r="DC144" s="795"/>
      <c r="DD144" s="795"/>
      <c r="DE144" s="795"/>
      <c r="DF144" s="795"/>
    </row>
    <row r="145">
      <c r="A145" s="792" t="s">
        <v>2149</v>
      </c>
      <c r="B145" s="793"/>
      <c r="C145" s="793" t="s">
        <v>4945</v>
      </c>
      <c r="D145" s="570">
        <v>5.0</v>
      </c>
      <c r="E145" s="570">
        <v>1.0</v>
      </c>
      <c r="F145" s="570" t="s">
        <v>347</v>
      </c>
      <c r="G145" s="794" t="s">
        <v>5088</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3603</v>
      </c>
      <c r="B146" s="793">
        <f t="shared" ref="B146:B148" si="11">counta($I146:$DF146)</f>
        <v>0</v>
      </c>
      <c r="C146" s="793" t="s">
        <v>4945</v>
      </c>
      <c r="D146" s="570">
        <v>3.0</v>
      </c>
      <c r="E146" s="570">
        <v>2.0</v>
      </c>
      <c r="F146" s="570" t="s">
        <v>347</v>
      </c>
      <c r="G146" s="794" t="s">
        <v>5089</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4202</v>
      </c>
      <c r="B147" s="793">
        <f t="shared" si="11"/>
        <v>0</v>
      </c>
      <c r="C147" s="793" t="s">
        <v>4945</v>
      </c>
      <c r="D147" s="570">
        <v>2.0</v>
      </c>
      <c r="E147" s="570">
        <v>1.0</v>
      </c>
      <c r="F147" s="570" t="s">
        <v>347</v>
      </c>
      <c r="G147" s="794" t="s">
        <v>5090</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537</v>
      </c>
      <c r="B148" s="793">
        <f t="shared" si="11"/>
        <v>2</v>
      </c>
      <c r="C148" s="793" t="s">
        <v>4945</v>
      </c>
      <c r="D148" s="570">
        <v>2.0</v>
      </c>
      <c r="E148" s="570">
        <v>1.0</v>
      </c>
      <c r="F148" s="570" t="s">
        <v>347</v>
      </c>
      <c r="G148" s="794" t="s">
        <v>5091</v>
      </c>
      <c r="H148" s="785"/>
      <c r="I148" s="795"/>
      <c r="J148" s="795"/>
      <c r="K148" s="795"/>
      <c r="L148" s="795"/>
      <c r="M148" s="795"/>
      <c r="N148" s="795"/>
      <c r="O148" s="796" t="s">
        <v>184</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184</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425</v>
      </c>
      <c r="B149" s="793"/>
      <c r="C149" s="793" t="s">
        <v>4945</v>
      </c>
      <c r="D149" s="570">
        <v>5.0</v>
      </c>
      <c r="E149" s="570">
        <v>5.0</v>
      </c>
      <c r="F149" s="570" t="s">
        <v>882</v>
      </c>
      <c r="G149" s="794" t="s">
        <v>5092</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1481</v>
      </c>
      <c r="B150" s="793">
        <f t="shared" ref="B150:B151" si="12">counta($I150:$DF150)</f>
        <v>0</v>
      </c>
      <c r="C150" s="793" t="s">
        <v>4983</v>
      </c>
      <c r="D150" s="570">
        <v>2.0</v>
      </c>
      <c r="E150" s="570">
        <v>1.0</v>
      </c>
      <c r="F150" s="570" t="s">
        <v>347</v>
      </c>
      <c r="G150" s="794" t="s">
        <v>5093</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696</v>
      </c>
      <c r="B151" s="793">
        <f t="shared" si="12"/>
        <v>5</v>
      </c>
      <c r="C151" s="793" t="s">
        <v>4983</v>
      </c>
      <c r="D151" s="570">
        <v>2.0</v>
      </c>
      <c r="E151" s="570">
        <v>1.0</v>
      </c>
      <c r="F151" s="570" t="s">
        <v>347</v>
      </c>
      <c r="G151" s="794" t="s">
        <v>5094</v>
      </c>
      <c r="H151" s="785"/>
      <c r="I151" s="795"/>
      <c r="J151" s="795"/>
      <c r="K151" s="795"/>
      <c r="L151" s="795"/>
      <c r="M151" s="795"/>
      <c r="N151" s="795"/>
      <c r="O151" s="795"/>
      <c r="P151" s="796"/>
      <c r="Q151" s="796"/>
      <c r="R151" s="796" t="s">
        <v>184</v>
      </c>
      <c r="S151" s="795"/>
      <c r="T151" s="795"/>
      <c r="U151" s="795"/>
      <c r="V151" s="795"/>
      <c r="W151" s="795"/>
      <c r="X151" s="795"/>
      <c r="Y151" s="795"/>
      <c r="Z151" s="795"/>
      <c r="AA151" s="795"/>
      <c r="AB151" s="795"/>
      <c r="AC151" s="795"/>
      <c r="AD151" s="795"/>
      <c r="AE151" s="795"/>
      <c r="AF151" s="795"/>
      <c r="AG151" s="795"/>
      <c r="AH151" s="795"/>
      <c r="AI151" s="796" t="s">
        <v>184</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184</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184</v>
      </c>
      <c r="CO151" s="796" t="s">
        <v>184</v>
      </c>
      <c r="CP151" s="796"/>
      <c r="CQ151" s="796"/>
      <c r="CR151" s="795"/>
      <c r="CS151" s="795"/>
      <c r="CT151" s="795"/>
      <c r="CU151" s="795"/>
      <c r="CV151" s="795"/>
      <c r="CW151" s="795"/>
      <c r="CX151" s="795"/>
      <c r="CY151" s="795"/>
      <c r="CZ151" s="795"/>
      <c r="DA151" s="795"/>
      <c r="DB151" s="795"/>
      <c r="DC151" s="795"/>
      <c r="DD151" s="795"/>
      <c r="DE151" s="795"/>
      <c r="DF151" s="795"/>
    </row>
    <row r="152">
      <c r="A152" s="792" t="s">
        <v>4122</v>
      </c>
      <c r="B152" s="793"/>
      <c r="C152" s="793" t="s">
        <v>4945</v>
      </c>
      <c r="D152" s="570">
        <v>3.0</v>
      </c>
      <c r="E152" s="570">
        <v>1.0</v>
      </c>
      <c r="F152" s="570" t="s">
        <v>347</v>
      </c>
      <c r="G152" s="794" t="s">
        <v>5095</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1917</v>
      </c>
      <c r="B153" s="793">
        <f t="shared" ref="B153:B157" si="13">counta($I153:$DF153)</f>
        <v>3</v>
      </c>
      <c r="C153" s="793" t="s">
        <v>4945</v>
      </c>
      <c r="D153" s="570">
        <v>2.0</v>
      </c>
      <c r="E153" s="570">
        <v>2.0</v>
      </c>
      <c r="F153" s="570" t="s">
        <v>347</v>
      </c>
      <c r="G153" s="794" t="s">
        <v>5096</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184</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184</v>
      </c>
      <c r="CB153" s="795"/>
      <c r="CC153" s="795"/>
      <c r="CD153" s="795"/>
      <c r="CE153" s="795"/>
      <c r="CF153" s="795"/>
      <c r="CG153" s="795"/>
      <c r="CH153" s="795"/>
      <c r="CI153" s="795"/>
      <c r="CJ153" s="795"/>
      <c r="CK153" s="795"/>
      <c r="CL153" s="795"/>
      <c r="CM153" s="795"/>
      <c r="CN153" s="795"/>
      <c r="CO153" s="795"/>
      <c r="CP153" s="795"/>
      <c r="CQ153" s="795"/>
      <c r="CR153" s="796"/>
      <c r="CS153" s="796" t="s">
        <v>184</v>
      </c>
      <c r="CT153" s="795"/>
      <c r="CU153" s="795"/>
      <c r="CV153" s="795"/>
      <c r="CW153" s="795"/>
      <c r="CX153" s="795"/>
      <c r="CY153" s="795"/>
      <c r="CZ153" s="795"/>
      <c r="DA153" s="795"/>
      <c r="DB153" s="795"/>
      <c r="DC153" s="795"/>
      <c r="DD153" s="795"/>
      <c r="DE153" s="795"/>
      <c r="DF153" s="795"/>
    </row>
    <row r="154">
      <c r="A154" s="792" t="s">
        <v>505</v>
      </c>
      <c r="B154" s="793">
        <f t="shared" si="13"/>
        <v>8</v>
      </c>
      <c r="C154" s="793" t="s">
        <v>4945</v>
      </c>
      <c r="D154" s="570">
        <v>2.0</v>
      </c>
      <c r="E154" s="570">
        <v>1.0</v>
      </c>
      <c r="F154" s="570" t="s">
        <v>347</v>
      </c>
      <c r="G154" s="794" t="s">
        <v>5097</v>
      </c>
      <c r="H154" s="785"/>
      <c r="I154" s="795"/>
      <c r="J154" s="795"/>
      <c r="K154" s="795"/>
      <c r="L154" s="795"/>
      <c r="M154" s="795"/>
      <c r="N154" s="795"/>
      <c r="O154" s="795"/>
      <c r="P154" s="795"/>
      <c r="Q154" s="795"/>
      <c r="R154" s="795"/>
      <c r="S154" s="795"/>
      <c r="T154" s="796" t="s">
        <v>184</v>
      </c>
      <c r="U154" s="795"/>
      <c r="V154" s="795"/>
      <c r="W154" s="795"/>
      <c r="X154" s="795"/>
      <c r="Y154" s="795"/>
      <c r="Z154" s="795"/>
      <c r="AA154" s="795"/>
      <c r="AB154" s="795"/>
      <c r="AC154" s="796" t="s">
        <v>184</v>
      </c>
      <c r="AD154" s="795"/>
      <c r="AE154" s="795"/>
      <c r="AF154" s="795"/>
      <c r="AG154" s="795"/>
      <c r="AH154" s="796" t="s">
        <v>184</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184</v>
      </c>
      <c r="BC154" s="796"/>
      <c r="BD154" s="795"/>
      <c r="BE154" s="795"/>
      <c r="BF154" s="795"/>
      <c r="BG154" s="795"/>
      <c r="BH154" s="795"/>
      <c r="BI154" s="795"/>
      <c r="BJ154" s="796"/>
      <c r="BK154" s="796" t="s">
        <v>184</v>
      </c>
      <c r="BL154" s="796"/>
      <c r="BM154" s="795"/>
      <c r="BN154" s="795"/>
      <c r="BO154" s="795"/>
      <c r="BP154" s="795"/>
      <c r="BQ154" s="796" t="s">
        <v>184</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184</v>
      </c>
      <c r="CN154" s="795"/>
      <c r="CO154" s="795"/>
      <c r="CP154" s="795"/>
      <c r="CQ154" s="795"/>
      <c r="CR154" s="795"/>
      <c r="CS154" s="795"/>
      <c r="CT154" s="795"/>
      <c r="CU154" s="795"/>
      <c r="CV154" s="795"/>
      <c r="CW154" s="795"/>
      <c r="CX154" s="795"/>
      <c r="CY154" s="795"/>
      <c r="CZ154" s="795"/>
      <c r="DA154" s="796" t="s">
        <v>184</v>
      </c>
      <c r="DB154" s="795"/>
      <c r="DC154" s="795"/>
      <c r="DD154" s="795"/>
      <c r="DE154" s="795"/>
      <c r="DF154" s="795"/>
    </row>
    <row r="155">
      <c r="A155" s="792" t="s">
        <v>3145</v>
      </c>
      <c r="B155" s="793">
        <f t="shared" si="13"/>
        <v>1</v>
      </c>
      <c r="C155" s="793" t="s">
        <v>4945</v>
      </c>
      <c r="D155" s="570">
        <v>3.0</v>
      </c>
      <c r="E155" s="570">
        <v>3.0</v>
      </c>
      <c r="F155" s="570">
        <v>3.0</v>
      </c>
      <c r="G155" s="794" t="s">
        <v>5098</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184</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4489</v>
      </c>
      <c r="B156" s="793">
        <f t="shared" si="13"/>
        <v>0</v>
      </c>
      <c r="C156" s="793" t="s">
        <v>4945</v>
      </c>
      <c r="D156" s="570">
        <v>2.0</v>
      </c>
      <c r="E156" s="570">
        <v>6.0</v>
      </c>
      <c r="F156" s="570" t="s">
        <v>127</v>
      </c>
      <c r="G156" s="794" t="s">
        <v>5099</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1277</v>
      </c>
      <c r="B157" s="793">
        <f t="shared" si="13"/>
        <v>4</v>
      </c>
      <c r="C157" s="793" t="s">
        <v>4945</v>
      </c>
      <c r="D157" s="570">
        <v>3.0</v>
      </c>
      <c r="E157" s="570">
        <v>1.0</v>
      </c>
      <c r="F157" s="570" t="s">
        <v>347</v>
      </c>
      <c r="G157" s="794" t="s">
        <v>5100</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184</v>
      </c>
      <c r="AG157" s="795"/>
      <c r="AH157" s="795"/>
      <c r="AI157" s="796" t="s">
        <v>184</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184</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184</v>
      </c>
      <c r="CU157" s="795"/>
      <c r="CV157" s="795"/>
      <c r="CW157" s="795"/>
      <c r="CX157" s="795"/>
      <c r="CY157" s="795"/>
      <c r="CZ157" s="795"/>
      <c r="DA157" s="795"/>
      <c r="DB157" s="795"/>
      <c r="DC157" s="795"/>
      <c r="DD157" s="795"/>
      <c r="DE157" s="795"/>
      <c r="DF157" s="795"/>
    </row>
    <row r="158">
      <c r="A158" s="792" t="s">
        <v>640</v>
      </c>
      <c r="B158" s="793"/>
      <c r="C158" s="793" t="s">
        <v>4945</v>
      </c>
      <c r="D158" s="570">
        <v>2.0</v>
      </c>
      <c r="E158" s="570">
        <v>3.0</v>
      </c>
      <c r="F158" s="570" t="s">
        <v>3255</v>
      </c>
      <c r="G158" s="794" t="s">
        <v>5101</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3418</v>
      </c>
      <c r="B159" s="793">
        <f t="shared" ref="B159:B161" si="14">counta($I159:$DF159)</f>
        <v>0</v>
      </c>
      <c r="C159" s="793" t="s">
        <v>4945</v>
      </c>
      <c r="D159" s="570">
        <v>3.0</v>
      </c>
      <c r="E159" s="570" t="s">
        <v>273</v>
      </c>
      <c r="F159" s="570">
        <v>2.0</v>
      </c>
      <c r="G159" s="794" t="s">
        <v>5102</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970</v>
      </c>
      <c r="B160" s="793">
        <f t="shared" si="14"/>
        <v>2</v>
      </c>
      <c r="C160" s="793" t="s">
        <v>4945</v>
      </c>
      <c r="D160" s="570">
        <v>3.0</v>
      </c>
      <c r="E160" s="570">
        <v>1.0</v>
      </c>
      <c r="F160" s="570" t="s">
        <v>347</v>
      </c>
      <c r="G160" s="794" t="s">
        <v>5103</v>
      </c>
      <c r="H160" s="785"/>
      <c r="I160" s="795"/>
      <c r="J160" s="795"/>
      <c r="K160" s="795"/>
      <c r="L160" s="795"/>
      <c r="M160" s="795"/>
      <c r="N160" s="795"/>
      <c r="O160" s="795"/>
      <c r="P160" s="795"/>
      <c r="Q160" s="795"/>
      <c r="R160" s="795"/>
      <c r="S160" s="795"/>
      <c r="T160" s="795"/>
      <c r="U160" s="795"/>
      <c r="V160" s="795"/>
      <c r="W160" s="795"/>
      <c r="X160" s="796" t="s">
        <v>184</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184</v>
      </c>
      <c r="CS160" s="795"/>
      <c r="CT160" s="795"/>
      <c r="CU160" s="795"/>
      <c r="CV160" s="795"/>
      <c r="CW160" s="795"/>
      <c r="CX160" s="795"/>
      <c r="CY160" s="795"/>
      <c r="CZ160" s="795"/>
      <c r="DA160" s="796"/>
      <c r="DB160" s="796"/>
      <c r="DC160" s="796"/>
      <c r="DD160" s="796"/>
      <c r="DE160" s="796"/>
      <c r="DF160" s="796"/>
    </row>
    <row r="161">
      <c r="A161" s="792" t="s">
        <v>1848</v>
      </c>
      <c r="B161" s="793">
        <f t="shared" si="14"/>
        <v>0</v>
      </c>
      <c r="C161" s="793" t="s">
        <v>4945</v>
      </c>
      <c r="D161" s="570">
        <v>5.0</v>
      </c>
      <c r="E161" s="570">
        <v>1.0</v>
      </c>
      <c r="F161" s="570" t="s">
        <v>347</v>
      </c>
      <c r="G161" s="794" t="s">
        <v>5104</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2991</v>
      </c>
      <c r="B162" s="793"/>
      <c r="C162" s="793" t="s">
        <v>4945</v>
      </c>
      <c r="D162" s="570">
        <v>1.0</v>
      </c>
      <c r="E162" s="570">
        <v>6.0</v>
      </c>
      <c r="F162" s="570" t="s">
        <v>127</v>
      </c>
      <c r="G162" s="794" t="s">
        <v>5105</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1915</v>
      </c>
      <c r="B163" s="793">
        <f t="shared" ref="B163:B166" si="15">counta($I163:$DF163)</f>
        <v>0</v>
      </c>
      <c r="C163" s="793" t="s">
        <v>4945</v>
      </c>
      <c r="D163" s="570">
        <v>3.0</v>
      </c>
      <c r="E163" s="570">
        <v>3.0</v>
      </c>
      <c r="F163" s="570">
        <v>1.0</v>
      </c>
      <c r="G163" s="794" t="s">
        <v>5106</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849</v>
      </c>
      <c r="B164" s="793">
        <f t="shared" si="15"/>
        <v>1</v>
      </c>
      <c r="C164" s="793" t="s">
        <v>4945</v>
      </c>
      <c r="D164" s="570">
        <v>2.0</v>
      </c>
      <c r="E164" s="570">
        <v>1.0</v>
      </c>
      <c r="F164" s="570" t="s">
        <v>347</v>
      </c>
      <c r="G164" s="794" t="s">
        <v>5107</v>
      </c>
      <c r="H164" s="785"/>
      <c r="I164" s="795"/>
      <c r="J164" s="795"/>
      <c r="K164" s="795"/>
      <c r="L164" s="795"/>
      <c r="M164" s="795"/>
      <c r="N164" s="795"/>
      <c r="O164" s="795"/>
      <c r="P164" s="795"/>
      <c r="Q164" s="795"/>
      <c r="R164" s="795"/>
      <c r="S164" s="795"/>
      <c r="T164" s="795"/>
      <c r="U164" s="795"/>
      <c r="V164" s="796" t="s">
        <v>184</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1484</v>
      </c>
      <c r="B165" s="793">
        <f t="shared" si="15"/>
        <v>0</v>
      </c>
      <c r="C165" s="793" t="s">
        <v>4945</v>
      </c>
      <c r="D165" s="570">
        <v>2.0</v>
      </c>
      <c r="E165" s="570">
        <v>2.0</v>
      </c>
      <c r="F165" s="570" t="s">
        <v>347</v>
      </c>
      <c r="G165" s="794" t="s">
        <v>5108</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1090</v>
      </c>
      <c r="B166" s="793">
        <f t="shared" si="15"/>
        <v>3</v>
      </c>
      <c r="C166" s="793" t="s">
        <v>4945</v>
      </c>
      <c r="D166" s="570">
        <v>2.0</v>
      </c>
      <c r="E166" s="570">
        <v>2.0</v>
      </c>
      <c r="F166" s="570" t="s">
        <v>347</v>
      </c>
      <c r="G166" s="794" t="s">
        <v>5109</v>
      </c>
      <c r="H166" s="785"/>
      <c r="I166" s="795"/>
      <c r="J166" s="795"/>
      <c r="K166" s="795"/>
      <c r="L166" s="795"/>
      <c r="M166" s="795"/>
      <c r="N166" s="795"/>
      <c r="O166" s="795"/>
      <c r="P166" s="795"/>
      <c r="Q166" s="795"/>
      <c r="R166" s="795"/>
      <c r="S166" s="795"/>
      <c r="T166" s="795"/>
      <c r="U166" s="795"/>
      <c r="V166" s="795"/>
      <c r="W166" s="795"/>
      <c r="X166" s="795"/>
      <c r="Y166" s="795"/>
      <c r="Z166" s="795"/>
      <c r="AA166" s="796" t="s">
        <v>184</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184</v>
      </c>
    </row>
    <row r="167">
      <c r="A167" s="792" t="s">
        <v>1688</v>
      </c>
      <c r="B167" s="793"/>
      <c r="C167" s="793" t="s">
        <v>4945</v>
      </c>
      <c r="D167" s="570">
        <v>3.0</v>
      </c>
      <c r="E167" s="570">
        <v>6.0</v>
      </c>
      <c r="F167" s="570" t="s">
        <v>127</v>
      </c>
      <c r="G167" s="794" t="s">
        <v>5110</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189</v>
      </c>
      <c r="B168" s="793">
        <f t="shared" ref="B168:B171" si="16">counta($I168:$DF168)</f>
        <v>4</v>
      </c>
      <c r="C168" s="793" t="s">
        <v>4945</v>
      </c>
      <c r="D168" s="570">
        <v>3.0</v>
      </c>
      <c r="E168" s="570">
        <v>1.0</v>
      </c>
      <c r="F168" s="570" t="s">
        <v>347</v>
      </c>
      <c r="G168" s="794" t="s">
        <v>5111</v>
      </c>
      <c r="H168" s="785"/>
      <c r="I168" s="796" t="s">
        <v>184</v>
      </c>
      <c r="J168" s="795"/>
      <c r="K168" s="795"/>
      <c r="L168" s="796" t="s">
        <v>184</v>
      </c>
      <c r="M168" s="795"/>
      <c r="N168" s="795"/>
      <c r="O168" s="795"/>
      <c r="P168" s="795"/>
      <c r="Q168" s="795"/>
      <c r="R168" s="795"/>
      <c r="S168" s="796"/>
      <c r="T168" s="795"/>
      <c r="U168" s="796"/>
      <c r="V168" s="796"/>
      <c r="W168" s="796" t="s">
        <v>184</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184</v>
      </c>
      <c r="CP168" s="795"/>
      <c r="CQ168" s="795"/>
      <c r="CR168" s="795"/>
      <c r="CS168" s="795"/>
      <c r="CT168" s="795"/>
      <c r="CU168" s="795"/>
      <c r="CV168" s="795"/>
      <c r="CW168" s="795"/>
      <c r="CX168" s="795"/>
      <c r="CY168" s="795"/>
      <c r="CZ168" s="795"/>
      <c r="DA168" s="795"/>
      <c r="DB168" s="795"/>
      <c r="DC168" s="795"/>
      <c r="DD168" s="795"/>
      <c r="DE168" s="795"/>
      <c r="DF168" s="795"/>
    </row>
    <row r="169">
      <c r="A169" s="792" t="s">
        <v>3417</v>
      </c>
      <c r="B169" s="793">
        <f t="shared" si="16"/>
        <v>0</v>
      </c>
      <c r="C169" s="793" t="s">
        <v>4945</v>
      </c>
      <c r="D169" s="570">
        <v>3.0</v>
      </c>
      <c r="E169" s="570">
        <v>2.0</v>
      </c>
      <c r="F169" s="570" t="s">
        <v>347</v>
      </c>
      <c r="G169" s="794" t="s">
        <v>5112</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1516</v>
      </c>
      <c r="B170" s="793">
        <f t="shared" si="16"/>
        <v>1</v>
      </c>
      <c r="C170" s="793" t="s">
        <v>4945</v>
      </c>
      <c r="D170" s="570">
        <v>2.0</v>
      </c>
      <c r="E170" s="570">
        <v>5.0</v>
      </c>
      <c r="F170" s="570" t="s">
        <v>3255</v>
      </c>
      <c r="G170" s="794" t="s">
        <v>5113</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184</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4726</v>
      </c>
      <c r="B171" s="793">
        <f t="shared" si="16"/>
        <v>0</v>
      </c>
      <c r="C171" s="793" t="s">
        <v>4945</v>
      </c>
      <c r="D171" s="570">
        <v>3.0</v>
      </c>
      <c r="E171" s="570">
        <v>2.0</v>
      </c>
      <c r="F171" s="570" t="s">
        <v>347</v>
      </c>
      <c r="G171" s="794" t="s">
        <v>5114</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4697</v>
      </c>
      <c r="B172" s="793"/>
      <c r="C172" s="793" t="s">
        <v>4945</v>
      </c>
      <c r="D172" s="570">
        <v>5.0</v>
      </c>
      <c r="E172" s="570">
        <v>2.0</v>
      </c>
      <c r="F172" s="570">
        <v>2.0</v>
      </c>
      <c r="G172" s="794" t="s">
        <v>5115</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638</v>
      </c>
      <c r="B173" s="793">
        <f t="shared" ref="B173:B177" si="17">counta($I173:$DF173)</f>
        <v>6</v>
      </c>
      <c r="C173" s="793" t="s">
        <v>4945</v>
      </c>
      <c r="D173" s="570">
        <v>2.0</v>
      </c>
      <c r="E173" s="570">
        <v>1.0</v>
      </c>
      <c r="F173" s="570" t="s">
        <v>347</v>
      </c>
      <c r="G173" s="794" t="s">
        <v>5116</v>
      </c>
      <c r="H173" s="785"/>
      <c r="I173" s="795"/>
      <c r="J173" s="795"/>
      <c r="K173" s="795"/>
      <c r="L173" s="795"/>
      <c r="M173" s="795"/>
      <c r="N173" s="795"/>
      <c r="O173" s="795"/>
      <c r="P173" s="795"/>
      <c r="Q173" s="795"/>
      <c r="R173" s="795"/>
      <c r="S173" s="795"/>
      <c r="T173" s="795"/>
      <c r="U173" s="795"/>
      <c r="V173" s="796" t="s">
        <v>184</v>
      </c>
      <c r="W173" s="795"/>
      <c r="X173" s="795"/>
      <c r="Y173" s="795"/>
      <c r="Z173" s="795"/>
      <c r="AA173" s="795"/>
      <c r="AB173" s="795"/>
      <c r="AC173" s="795"/>
      <c r="AD173" s="795"/>
      <c r="AE173" s="795"/>
      <c r="AF173" s="795"/>
      <c r="AG173" s="795"/>
      <c r="AH173" s="795"/>
      <c r="AI173" s="795"/>
      <c r="AJ173" s="795"/>
      <c r="AK173" s="795"/>
      <c r="AL173" s="795"/>
      <c r="AM173" s="795"/>
      <c r="AN173" s="795"/>
      <c r="AO173" s="796" t="s">
        <v>184</v>
      </c>
      <c r="AP173" s="795"/>
      <c r="AQ173" s="795"/>
      <c r="AR173" s="795"/>
      <c r="AS173" s="795"/>
      <c r="AT173" s="795"/>
      <c r="AU173" s="795"/>
      <c r="AV173" s="795"/>
      <c r="AW173" s="795"/>
      <c r="AX173" s="795"/>
      <c r="AY173" s="795"/>
      <c r="AZ173" s="795"/>
      <c r="BA173" s="795"/>
      <c r="BB173" s="795"/>
      <c r="BC173" s="795"/>
      <c r="BD173" s="796"/>
      <c r="BE173" s="796"/>
      <c r="BF173" s="796" t="s">
        <v>184</v>
      </c>
      <c r="BG173" s="795"/>
      <c r="BH173" s="795"/>
      <c r="BI173" s="795"/>
      <c r="BJ173" s="795"/>
      <c r="BK173" s="795"/>
      <c r="BL173" s="795"/>
      <c r="BM173" s="796" t="s">
        <v>184</v>
      </c>
      <c r="BN173" s="796"/>
      <c r="BO173" s="796" t="s">
        <v>184</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184</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1274</v>
      </c>
      <c r="B174" s="793">
        <f t="shared" si="17"/>
        <v>5</v>
      </c>
      <c r="C174" s="793" t="s">
        <v>4945</v>
      </c>
      <c r="D174" s="570">
        <v>2.0</v>
      </c>
      <c r="E174" s="570">
        <v>2.0</v>
      </c>
      <c r="F174" s="570" t="s">
        <v>347</v>
      </c>
      <c r="G174" s="794" t="s">
        <v>5117</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184</v>
      </c>
      <c r="AG174" s="795"/>
      <c r="AH174" s="795"/>
      <c r="AI174" s="795"/>
      <c r="AJ174" s="795"/>
      <c r="AK174" s="795"/>
      <c r="AL174" s="795"/>
      <c r="AM174" s="796" t="s">
        <v>184</v>
      </c>
      <c r="AN174" s="795"/>
      <c r="AO174" s="795"/>
      <c r="AP174" s="795"/>
      <c r="AQ174" s="795"/>
      <c r="AR174" s="795"/>
      <c r="AS174" s="795"/>
      <c r="AT174" s="795"/>
      <c r="AU174" s="795"/>
      <c r="AV174" s="795"/>
      <c r="AW174" s="795"/>
      <c r="AX174" s="795"/>
      <c r="AY174" s="795"/>
      <c r="AZ174" s="795"/>
      <c r="BA174" s="795"/>
      <c r="BB174" s="796" t="s">
        <v>184</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184</v>
      </c>
      <c r="CT174" s="795"/>
      <c r="CU174" s="795"/>
      <c r="CV174" s="795"/>
      <c r="CW174" s="795"/>
      <c r="CX174" s="795"/>
      <c r="CY174" s="795"/>
      <c r="CZ174" s="796" t="s">
        <v>184</v>
      </c>
      <c r="DA174" s="796"/>
      <c r="DB174" s="796"/>
      <c r="DC174" s="796"/>
      <c r="DD174" s="796"/>
      <c r="DE174" s="796"/>
      <c r="DF174" s="796"/>
    </row>
    <row r="175">
      <c r="A175" s="792" t="s">
        <v>2285</v>
      </c>
      <c r="B175" s="793">
        <f t="shared" si="17"/>
        <v>4</v>
      </c>
      <c r="C175" s="793" t="s">
        <v>4945</v>
      </c>
      <c r="D175" s="570">
        <v>2.0</v>
      </c>
      <c r="E175" s="570">
        <v>2.0</v>
      </c>
      <c r="F175" s="570" t="s">
        <v>347</v>
      </c>
      <c r="G175" s="794" t="s">
        <v>5118</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184</v>
      </c>
      <c r="BW175" s="796"/>
      <c r="BX175" s="796" t="str">
        <f>image("https://i.imgur.com/LjzKX6u.png",4,15,33)</f>
        <v/>
      </c>
      <c r="BY175" s="796" t="s">
        <v>184</v>
      </c>
      <c r="BZ175" s="796"/>
      <c r="CA175" s="796"/>
      <c r="CB175" s="796" t="s">
        <v>184</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4143</v>
      </c>
      <c r="B176" s="793">
        <f t="shared" si="17"/>
        <v>0</v>
      </c>
      <c r="C176" s="793" t="s">
        <v>4945</v>
      </c>
      <c r="D176" s="570">
        <v>2.0</v>
      </c>
      <c r="E176" s="570">
        <v>1.0</v>
      </c>
      <c r="F176" s="570" t="s">
        <v>347</v>
      </c>
      <c r="G176" s="794" t="s">
        <v>5119</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3284</v>
      </c>
      <c r="B177" s="793">
        <f t="shared" si="17"/>
        <v>1</v>
      </c>
      <c r="C177" s="793" t="s">
        <v>4983</v>
      </c>
      <c r="D177" s="570">
        <v>1.0</v>
      </c>
      <c r="E177" s="570">
        <v>6.0</v>
      </c>
      <c r="F177" s="570" t="s">
        <v>3255</v>
      </c>
      <c r="G177" s="794" t="s">
        <v>5120</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184</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3870</v>
      </c>
      <c r="B178" s="793"/>
      <c r="C178" s="793" t="s">
        <v>4983</v>
      </c>
      <c r="D178" s="570">
        <v>2.0</v>
      </c>
      <c r="E178" s="570">
        <v>6.0</v>
      </c>
      <c r="F178" s="570" t="s">
        <v>3255</v>
      </c>
      <c r="G178" s="794" t="s">
        <v>5121</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3100</v>
      </c>
      <c r="B179" s="793"/>
      <c r="C179" s="793" t="s">
        <v>4945</v>
      </c>
      <c r="D179" s="570">
        <v>2.0</v>
      </c>
      <c r="E179" s="570">
        <v>1.0</v>
      </c>
      <c r="F179" s="570" t="s">
        <v>347</v>
      </c>
      <c r="G179" s="794" t="s">
        <v>5122</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4296</v>
      </c>
      <c r="B180" s="793">
        <f t="shared" ref="B180:B193" si="18">counta($I180:$DF180)</f>
        <v>1</v>
      </c>
      <c r="C180" s="793" t="s">
        <v>4945</v>
      </c>
      <c r="D180" s="570">
        <v>3.0</v>
      </c>
      <c r="E180" s="570">
        <v>2.0</v>
      </c>
      <c r="F180" s="570" t="s">
        <v>347</v>
      </c>
      <c r="G180" s="794" t="s">
        <v>5123</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184</v>
      </c>
      <c r="DF180" s="795"/>
    </row>
    <row r="181">
      <c r="A181" s="792" t="s">
        <v>3287</v>
      </c>
      <c r="B181" s="793">
        <f t="shared" si="18"/>
        <v>1</v>
      </c>
      <c r="C181" s="793" t="s">
        <v>4945</v>
      </c>
      <c r="D181" s="570">
        <v>3.0</v>
      </c>
      <c r="E181" s="570">
        <v>7.0</v>
      </c>
      <c r="F181" s="570" t="s">
        <v>3255</v>
      </c>
      <c r="G181" s="794" t="s">
        <v>5124</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184</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797</v>
      </c>
      <c r="B182" s="793">
        <f t="shared" si="18"/>
        <v>1</v>
      </c>
      <c r="C182" s="793" t="s">
        <v>4983</v>
      </c>
      <c r="D182" s="570">
        <v>3.0</v>
      </c>
      <c r="E182" s="570">
        <v>5.0</v>
      </c>
      <c r="F182" s="570" t="s">
        <v>3255</v>
      </c>
      <c r="G182" s="794" t="s">
        <v>5125</v>
      </c>
      <c r="H182" s="785"/>
      <c r="I182" s="795"/>
      <c r="J182" s="795"/>
      <c r="K182" s="795"/>
      <c r="L182" s="795"/>
      <c r="M182" s="795"/>
      <c r="N182" s="795"/>
      <c r="O182" s="795"/>
      <c r="P182" s="795"/>
      <c r="Q182" s="795"/>
      <c r="R182" s="795"/>
      <c r="S182" s="795"/>
      <c r="T182" s="795"/>
      <c r="U182" s="796" t="s">
        <v>184</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737</v>
      </c>
      <c r="B183" s="793">
        <f t="shared" si="18"/>
        <v>5</v>
      </c>
      <c r="C183" s="793" t="s">
        <v>4945</v>
      </c>
      <c r="D183" s="570">
        <v>2.0</v>
      </c>
      <c r="E183" s="570">
        <v>1.0</v>
      </c>
      <c r="F183" s="570" t="s">
        <v>347</v>
      </c>
      <c r="G183" s="794" t="s">
        <v>5126</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184</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184</v>
      </c>
      <c r="BK183" s="795"/>
      <c r="BL183" s="796" t="s">
        <v>184</v>
      </c>
      <c r="BM183" s="795"/>
      <c r="BN183" s="796" t="s">
        <v>184</v>
      </c>
      <c r="BO183" s="795"/>
      <c r="BP183" s="795"/>
      <c r="BQ183" s="796" t="s">
        <v>184</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3945</v>
      </c>
      <c r="B184" s="793">
        <f t="shared" si="18"/>
        <v>0</v>
      </c>
      <c r="C184" s="793" t="s">
        <v>4945</v>
      </c>
      <c r="D184" s="570">
        <v>4.0</v>
      </c>
      <c r="E184" s="570">
        <v>1.0</v>
      </c>
      <c r="F184" s="570" t="s">
        <v>347</v>
      </c>
      <c r="G184" s="794" t="s">
        <v>5127</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394</v>
      </c>
      <c r="B185" s="793">
        <f t="shared" si="18"/>
        <v>2</v>
      </c>
      <c r="C185" s="793" t="s">
        <v>4945</v>
      </c>
      <c r="D185" s="570">
        <v>2.0</v>
      </c>
      <c r="E185" s="570">
        <v>1.0</v>
      </c>
      <c r="F185" s="570" t="s">
        <v>347</v>
      </c>
      <c r="G185" s="794" t="s">
        <v>5128</v>
      </c>
      <c r="H185" s="785"/>
      <c r="I185" s="795"/>
      <c r="J185" s="796"/>
      <c r="K185" s="796"/>
      <c r="L185" s="796"/>
      <c r="M185" s="796" t="s">
        <v>184</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184</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863</v>
      </c>
      <c r="B186" s="793">
        <f t="shared" si="18"/>
        <v>3</v>
      </c>
      <c r="C186" s="793" t="s">
        <v>4945</v>
      </c>
      <c r="D186" s="570">
        <v>2.0</v>
      </c>
      <c r="E186" s="570" t="s">
        <v>273</v>
      </c>
      <c r="F186" s="570" t="s">
        <v>2963</v>
      </c>
      <c r="G186" s="794" t="s">
        <v>5129</v>
      </c>
      <c r="H186" s="785"/>
      <c r="I186" s="795"/>
      <c r="J186" s="795"/>
      <c r="K186" s="795"/>
      <c r="L186" s="795"/>
      <c r="M186" s="795"/>
      <c r="N186" s="795"/>
      <c r="O186" s="795"/>
      <c r="P186" s="795"/>
      <c r="Q186" s="795"/>
      <c r="R186" s="795"/>
      <c r="S186" s="795"/>
      <c r="T186" s="795"/>
      <c r="U186" s="795"/>
      <c r="V186" s="796"/>
      <c r="W186" s="796" t="s">
        <v>184</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184</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184</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1868</v>
      </c>
      <c r="B187" s="793">
        <f t="shared" si="18"/>
        <v>1</v>
      </c>
      <c r="C187" s="793" t="s">
        <v>4945</v>
      </c>
      <c r="D187" s="570">
        <v>3.0</v>
      </c>
      <c r="E187" s="570">
        <v>2.0</v>
      </c>
      <c r="F187" s="570" t="s">
        <v>347</v>
      </c>
      <c r="G187" s="794" t="s">
        <v>5130</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184</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1382</v>
      </c>
      <c r="B188" s="793">
        <f t="shared" si="18"/>
        <v>1</v>
      </c>
      <c r="C188" s="793" t="s">
        <v>4945</v>
      </c>
      <c r="D188" s="570">
        <v>5.0</v>
      </c>
      <c r="E188" s="570">
        <v>1.0</v>
      </c>
      <c r="F188" s="570" t="s">
        <v>347</v>
      </c>
      <c r="G188" s="794" t="s">
        <v>5131</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184</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3693</v>
      </c>
      <c r="B189" s="793">
        <f t="shared" si="18"/>
        <v>1</v>
      </c>
      <c r="C189" s="793" t="s">
        <v>4945</v>
      </c>
      <c r="D189" s="570">
        <v>4.0</v>
      </c>
      <c r="E189" s="570">
        <v>4.0</v>
      </c>
      <c r="F189" s="570" t="s">
        <v>347</v>
      </c>
      <c r="G189" s="794" t="s">
        <v>5132</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184</v>
      </c>
      <c r="CS189" s="795"/>
      <c r="CT189" s="795"/>
      <c r="CU189" s="795"/>
      <c r="CV189" s="795"/>
      <c r="CW189" s="795"/>
      <c r="CX189" s="795"/>
      <c r="CY189" s="795"/>
      <c r="CZ189" s="795"/>
      <c r="DA189" s="795"/>
      <c r="DB189" s="795"/>
      <c r="DC189" s="795"/>
      <c r="DD189" s="795"/>
      <c r="DE189" s="795"/>
      <c r="DF189" s="795"/>
    </row>
    <row r="190">
      <c r="A190" s="792" t="s">
        <v>2056</v>
      </c>
      <c r="B190" s="793">
        <f t="shared" si="18"/>
        <v>1</v>
      </c>
      <c r="C190" s="793" t="s">
        <v>4945</v>
      </c>
      <c r="D190" s="570">
        <v>2.0</v>
      </c>
      <c r="E190" s="570">
        <v>3.0</v>
      </c>
      <c r="F190" s="570">
        <v>3.0</v>
      </c>
      <c r="G190" s="794" t="s">
        <v>5133</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184</v>
      </c>
      <c r="DA190" s="796"/>
      <c r="DB190" s="796"/>
      <c r="DC190" s="796"/>
      <c r="DD190" s="796"/>
      <c r="DE190" s="796"/>
      <c r="DF190" s="796"/>
    </row>
    <row r="191">
      <c r="A191" s="792" t="s">
        <v>1063</v>
      </c>
      <c r="B191" s="793">
        <f t="shared" si="18"/>
        <v>3</v>
      </c>
      <c r="C191" s="793" t="s">
        <v>4945</v>
      </c>
      <c r="D191" s="570">
        <v>5.0</v>
      </c>
      <c r="E191" s="570">
        <v>1.0</v>
      </c>
      <c r="F191" s="570" t="s">
        <v>347</v>
      </c>
      <c r="G191" s="794" t="s">
        <v>5134</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184</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184</v>
      </c>
      <c r="BG191" s="795"/>
      <c r="BH191" s="795"/>
      <c r="BI191" s="795"/>
      <c r="BJ191" s="795"/>
      <c r="BK191" s="795"/>
      <c r="BL191" s="795"/>
      <c r="BM191" s="796" t="s">
        <v>184</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4080</v>
      </c>
      <c r="B192" s="793">
        <f t="shared" si="18"/>
        <v>0</v>
      </c>
      <c r="C192" s="793" t="s">
        <v>4945</v>
      </c>
      <c r="D192" s="570">
        <v>2.0</v>
      </c>
      <c r="E192" s="570">
        <v>2.0</v>
      </c>
      <c r="F192" s="570" t="s">
        <v>347</v>
      </c>
      <c r="G192" s="794" t="s">
        <v>5135</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800</v>
      </c>
      <c r="B193" s="793">
        <f t="shared" si="18"/>
        <v>1</v>
      </c>
      <c r="C193" s="793" t="s">
        <v>4945</v>
      </c>
      <c r="D193" s="570">
        <v>3.0</v>
      </c>
      <c r="E193" s="570">
        <v>2.0</v>
      </c>
      <c r="F193" s="570" t="s">
        <v>3522</v>
      </c>
      <c r="G193" s="794" t="s">
        <v>5136</v>
      </c>
      <c r="H193" s="785"/>
      <c r="I193" s="795"/>
      <c r="J193" s="795"/>
      <c r="K193" s="795"/>
      <c r="L193" s="795"/>
      <c r="M193" s="795"/>
      <c r="N193" s="795"/>
      <c r="O193" s="795"/>
      <c r="P193" s="795"/>
      <c r="Q193" s="795"/>
      <c r="R193" s="795"/>
      <c r="S193" s="795"/>
      <c r="T193" s="795"/>
      <c r="U193" s="796" t="s">
        <v>184</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2146</v>
      </c>
      <c r="B194" s="793"/>
      <c r="C194" s="793" t="s">
        <v>4945</v>
      </c>
      <c r="D194" s="570">
        <v>3.0</v>
      </c>
      <c r="E194" s="570">
        <v>2.0</v>
      </c>
      <c r="F194" s="570" t="s">
        <v>347</v>
      </c>
      <c r="G194" s="794" t="s">
        <v>5137</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867</v>
      </c>
      <c r="B195" s="793">
        <f>counta($I195:$DF195)</f>
        <v>0</v>
      </c>
      <c r="C195" s="793" t="s">
        <v>4945</v>
      </c>
      <c r="D195" s="570">
        <v>3.0</v>
      </c>
      <c r="E195" s="570">
        <v>3.0</v>
      </c>
      <c r="F195" s="570" t="s">
        <v>347</v>
      </c>
      <c r="G195" s="794" t="s">
        <v>5138</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634</v>
      </c>
      <c r="B196" s="793"/>
      <c r="C196" s="793" t="s">
        <v>4983</v>
      </c>
      <c r="D196" s="570">
        <v>4.0</v>
      </c>
      <c r="E196" s="570">
        <v>1.0</v>
      </c>
      <c r="F196" s="570">
        <v>1.0</v>
      </c>
      <c r="G196" s="794" t="s">
        <v>5139</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1511</v>
      </c>
      <c r="B197" s="793">
        <f t="shared" ref="B197:B199" si="19">counta($I197:$DF197)</f>
        <v>1</v>
      </c>
      <c r="C197" s="793" t="s">
        <v>4983</v>
      </c>
      <c r="D197" s="570">
        <v>2.0</v>
      </c>
      <c r="E197" s="570" t="s">
        <v>273</v>
      </c>
      <c r="F197" s="570" t="s">
        <v>2963</v>
      </c>
      <c r="G197" s="794" t="s">
        <v>5140</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184</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3462</v>
      </c>
      <c r="B198" s="793">
        <f t="shared" si="19"/>
        <v>0</v>
      </c>
      <c r="C198" s="793" t="s">
        <v>4945</v>
      </c>
      <c r="D198" s="570">
        <v>3.0</v>
      </c>
      <c r="E198" s="570">
        <v>2.0</v>
      </c>
      <c r="F198" s="570" t="s">
        <v>347</v>
      </c>
      <c r="G198" s="794" t="s">
        <v>5141</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768</v>
      </c>
      <c r="B199" s="793">
        <f t="shared" si="19"/>
        <v>7</v>
      </c>
      <c r="C199" s="793" t="s">
        <v>4945</v>
      </c>
      <c r="D199" s="570">
        <v>2.0</v>
      </c>
      <c r="E199" s="570" t="s">
        <v>273</v>
      </c>
      <c r="F199" s="570" t="s">
        <v>2963</v>
      </c>
      <c r="G199" s="794" t="s">
        <v>5142</v>
      </c>
      <c r="H199" s="785"/>
      <c r="I199" s="795"/>
      <c r="J199" s="795"/>
      <c r="K199" s="795"/>
      <c r="L199" s="795"/>
      <c r="M199" s="795"/>
      <c r="N199" s="795"/>
      <c r="O199" s="795"/>
      <c r="P199" s="795"/>
      <c r="Q199" s="795"/>
      <c r="R199" s="795"/>
      <c r="S199" s="795"/>
      <c r="T199" s="796" t="s">
        <v>184</v>
      </c>
      <c r="U199" s="795"/>
      <c r="V199" s="795"/>
      <c r="W199" s="795"/>
      <c r="X199" s="795"/>
      <c r="Y199" s="795"/>
      <c r="Z199" s="795"/>
      <c r="AA199" s="796" t="s">
        <v>184</v>
      </c>
      <c r="AB199" s="795"/>
      <c r="AC199" s="796" t="s">
        <v>184</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184</v>
      </c>
      <c r="BB199" s="795"/>
      <c r="BC199" s="795"/>
      <c r="BD199" s="795"/>
      <c r="BE199" s="795"/>
      <c r="BF199" s="795"/>
      <c r="BG199" s="795"/>
      <c r="BH199" s="795"/>
      <c r="BI199" s="796" t="s">
        <v>184</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184</v>
      </c>
      <c r="DA199" s="795"/>
      <c r="DB199" s="795"/>
      <c r="DC199" s="795"/>
      <c r="DD199" s="795"/>
      <c r="DE199" s="795"/>
      <c r="DF199" s="795"/>
    </row>
    <row r="200">
      <c r="A200" s="792" t="s">
        <v>4431</v>
      </c>
      <c r="B200" s="793"/>
      <c r="C200" s="793" t="s">
        <v>4945</v>
      </c>
      <c r="D200" s="570">
        <v>4.0</v>
      </c>
      <c r="E200" s="570">
        <v>1.0</v>
      </c>
      <c r="F200" s="570" t="s">
        <v>347</v>
      </c>
      <c r="G200" s="794" t="s">
        <v>5143</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2574</v>
      </c>
      <c r="B201" s="793">
        <f>counta($I201:$DF201)</f>
        <v>1</v>
      </c>
      <c r="C201" s="793" t="s">
        <v>4983</v>
      </c>
      <c r="D201" s="570">
        <v>3.0</v>
      </c>
      <c r="E201" s="570" t="s">
        <v>273</v>
      </c>
      <c r="F201" s="570" t="s">
        <v>2963</v>
      </c>
      <c r="G201" s="794" t="s">
        <v>5144</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184</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734</v>
      </c>
      <c r="B202" s="793"/>
      <c r="C202" s="793" t="s">
        <v>4945</v>
      </c>
      <c r="D202" s="570">
        <v>2.0</v>
      </c>
      <c r="E202" s="570">
        <v>2.0</v>
      </c>
      <c r="F202" s="570" t="s">
        <v>347</v>
      </c>
      <c r="G202" s="794" t="s">
        <v>5145</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1338</v>
      </c>
      <c r="B203" s="793"/>
      <c r="C203" s="793" t="s">
        <v>4945</v>
      </c>
      <c r="D203" s="570">
        <v>3.0</v>
      </c>
      <c r="E203" s="570" t="s">
        <v>273</v>
      </c>
      <c r="F203" s="570">
        <v>2.0</v>
      </c>
      <c r="G203" s="794" t="s">
        <v>5146</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4933</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1288</v>
      </c>
      <c r="B205" s="807">
        <f>counta($I205:$DF205)</f>
        <v>2</v>
      </c>
      <c r="C205" s="807" t="s">
        <v>4945</v>
      </c>
      <c r="D205" s="603">
        <v>3.0</v>
      </c>
      <c r="E205" s="603">
        <v>3.0</v>
      </c>
      <c r="F205" s="603">
        <v>3.0</v>
      </c>
      <c r="G205" s="808" t="s">
        <v>5147</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184</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184</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3082</v>
      </c>
      <c r="B206" s="807"/>
      <c r="C206" s="807" t="s">
        <v>4945</v>
      </c>
      <c r="D206" s="603">
        <v>2.0</v>
      </c>
      <c r="E206" s="603">
        <v>3.0</v>
      </c>
      <c r="F206" s="603" t="s">
        <v>347</v>
      </c>
      <c r="G206" s="808" t="s">
        <v>5148</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3085</v>
      </c>
      <c r="B207" s="807"/>
      <c r="C207" s="807" t="s">
        <v>4945</v>
      </c>
      <c r="D207" s="603">
        <v>3.0</v>
      </c>
      <c r="E207" s="603">
        <v>5.0</v>
      </c>
      <c r="F207" s="603" t="s">
        <v>882</v>
      </c>
      <c r="G207" s="808" t="s">
        <v>5149</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1708</v>
      </c>
      <c r="B208" s="807"/>
      <c r="C208" s="807" t="s">
        <v>4945</v>
      </c>
      <c r="D208" s="603">
        <v>5.0</v>
      </c>
      <c r="E208" s="603">
        <v>3.0</v>
      </c>
      <c r="F208" s="603">
        <v>4.0</v>
      </c>
      <c r="G208" s="808" t="s">
        <v>5150</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2530</v>
      </c>
      <c r="B209" s="807"/>
      <c r="C209" s="807" t="s">
        <v>4983</v>
      </c>
      <c r="D209" s="603">
        <v>1.0</v>
      </c>
      <c r="E209" s="603">
        <v>2.0</v>
      </c>
      <c r="F209" s="603" t="s">
        <v>347</v>
      </c>
      <c r="G209" s="808" t="s">
        <v>5151</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256</v>
      </c>
      <c r="B210" s="807"/>
      <c r="C210" s="807" t="s">
        <v>4983</v>
      </c>
      <c r="D210" s="603">
        <v>1.0</v>
      </c>
      <c r="E210" s="603">
        <v>7.0</v>
      </c>
      <c r="F210" s="603" t="s">
        <v>2963</v>
      </c>
      <c r="G210" s="808" t="s">
        <v>5152</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264</v>
      </c>
      <c r="B211" s="807"/>
      <c r="C211" s="807" t="s">
        <v>4945</v>
      </c>
      <c r="D211" s="603">
        <v>4.0</v>
      </c>
      <c r="E211" s="603">
        <v>6.0</v>
      </c>
      <c r="F211" s="603" t="s">
        <v>882</v>
      </c>
      <c r="G211" s="808" t="s">
        <v>5153</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2165</v>
      </c>
      <c r="B212" s="807">
        <f t="shared" ref="B212:B224" si="20">counta($I212:$DF212)</f>
        <v>1</v>
      </c>
      <c r="C212" s="807" t="s">
        <v>4945</v>
      </c>
      <c r="D212" s="603">
        <v>5.0</v>
      </c>
      <c r="E212" s="603">
        <v>3.0</v>
      </c>
      <c r="F212" s="603">
        <v>4.0</v>
      </c>
      <c r="G212" s="808" t="s">
        <v>5154</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184</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3200</v>
      </c>
      <c r="B213" s="807">
        <f t="shared" si="20"/>
        <v>0</v>
      </c>
      <c r="C213" s="807" t="s">
        <v>4945</v>
      </c>
      <c r="D213" s="603">
        <v>2.0</v>
      </c>
      <c r="E213" s="603">
        <v>2.0</v>
      </c>
      <c r="F213" s="603">
        <v>2.0</v>
      </c>
      <c r="G213" s="808" t="s">
        <v>5155</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2872</v>
      </c>
      <c r="B214" s="807">
        <f t="shared" si="20"/>
        <v>0</v>
      </c>
      <c r="C214" s="807" t="s">
        <v>4983</v>
      </c>
      <c r="D214" s="603">
        <v>1.0</v>
      </c>
      <c r="E214" s="603">
        <v>2.0</v>
      </c>
      <c r="F214" s="603" t="s">
        <v>347</v>
      </c>
      <c r="G214" s="808" t="s">
        <v>5156</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230</v>
      </c>
      <c r="B215" s="807">
        <f t="shared" si="20"/>
        <v>3</v>
      </c>
      <c r="C215" s="807" t="s">
        <v>4945</v>
      </c>
      <c r="D215" s="603">
        <v>5.0</v>
      </c>
      <c r="E215" s="603">
        <v>3.0</v>
      </c>
      <c r="F215" s="603">
        <v>4.0</v>
      </c>
      <c r="G215" s="808" t="s">
        <v>5157</v>
      </c>
      <c r="H215" s="785"/>
      <c r="I215" s="809"/>
      <c r="J215" s="811" t="s">
        <v>184</v>
      </c>
      <c r="K215" s="809"/>
      <c r="L215" s="809"/>
      <c r="M215" s="809"/>
      <c r="N215" s="809"/>
      <c r="O215" s="809"/>
      <c r="P215" s="809"/>
      <c r="Q215" s="809"/>
      <c r="R215" s="809"/>
      <c r="S215" s="809"/>
      <c r="T215" s="809"/>
      <c r="U215" s="809"/>
      <c r="V215" s="809"/>
      <c r="W215" s="809"/>
      <c r="X215" s="810"/>
      <c r="Y215" s="810" t="s">
        <v>184</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184</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584</v>
      </c>
      <c r="B216" s="807">
        <f t="shared" si="20"/>
        <v>0</v>
      </c>
      <c r="C216" s="807" t="s">
        <v>4945</v>
      </c>
      <c r="D216" s="603">
        <v>4.0</v>
      </c>
      <c r="E216" s="603">
        <v>3.0</v>
      </c>
      <c r="F216" s="603">
        <v>3.0</v>
      </c>
      <c r="G216" s="808" t="s">
        <v>5158</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1965</v>
      </c>
      <c r="B217" s="807">
        <f t="shared" si="20"/>
        <v>3</v>
      </c>
      <c r="C217" s="807" t="s">
        <v>4945</v>
      </c>
      <c r="D217" s="603">
        <v>3.0</v>
      </c>
      <c r="E217" s="603">
        <v>3.0</v>
      </c>
      <c r="F217" s="603">
        <v>3.0</v>
      </c>
      <c r="G217" s="808" t="s">
        <v>5159</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184</v>
      </c>
      <c r="AV217" s="809"/>
      <c r="AW217" s="809"/>
      <c r="AX217" s="809"/>
      <c r="AY217" s="809"/>
      <c r="AZ217" s="809"/>
      <c r="BA217" s="809"/>
      <c r="BB217" s="809"/>
      <c r="BC217" s="810" t="s">
        <v>184</v>
      </c>
      <c r="BD217" s="809"/>
      <c r="BE217" s="809"/>
      <c r="BF217" s="809"/>
      <c r="BG217" s="810"/>
      <c r="BH217" s="810" t="s">
        <v>184</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2756</v>
      </c>
      <c r="B218" s="807">
        <f t="shared" si="20"/>
        <v>1</v>
      </c>
      <c r="C218" s="807" t="s">
        <v>4945</v>
      </c>
      <c r="D218" s="603">
        <v>2.0</v>
      </c>
      <c r="E218" s="603" t="s">
        <v>273</v>
      </c>
      <c r="F218" s="603">
        <v>2.0</v>
      </c>
      <c r="G218" s="808" t="s">
        <v>5160</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184</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4246</v>
      </c>
      <c r="B219" s="807">
        <f t="shared" si="20"/>
        <v>1</v>
      </c>
      <c r="C219" s="807" t="s">
        <v>4945</v>
      </c>
      <c r="D219" s="603">
        <v>5.0</v>
      </c>
      <c r="E219" s="603">
        <v>3.0</v>
      </c>
      <c r="F219" s="603">
        <v>4.0</v>
      </c>
      <c r="G219" s="808" t="s">
        <v>5161</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184</v>
      </c>
      <c r="DD219" s="810"/>
      <c r="DE219" s="810"/>
      <c r="DF219" s="810"/>
    </row>
    <row r="220">
      <c r="A220" s="806" t="s">
        <v>2348</v>
      </c>
      <c r="B220" s="807">
        <f t="shared" si="20"/>
        <v>1</v>
      </c>
      <c r="C220" s="807" t="s">
        <v>4945</v>
      </c>
      <c r="D220" s="603">
        <v>5.0</v>
      </c>
      <c r="E220" s="603">
        <v>2.0</v>
      </c>
      <c r="F220" s="603" t="s">
        <v>347</v>
      </c>
      <c r="G220" s="808" t="s">
        <v>5162</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184</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3345</v>
      </c>
      <c r="B221" s="807">
        <f t="shared" si="20"/>
        <v>1</v>
      </c>
      <c r="C221" s="807" t="s">
        <v>4945</v>
      </c>
      <c r="D221" s="603">
        <v>3.0</v>
      </c>
      <c r="E221" s="603">
        <v>7.0</v>
      </c>
      <c r="F221" s="603" t="s">
        <v>3255</v>
      </c>
      <c r="G221" s="808" t="s">
        <v>5163</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184</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1612</v>
      </c>
      <c r="B222" s="807">
        <f t="shared" si="20"/>
        <v>0</v>
      </c>
      <c r="C222" s="807" t="s">
        <v>4945</v>
      </c>
      <c r="D222" s="603">
        <v>2.0</v>
      </c>
      <c r="E222" s="603">
        <v>3.0</v>
      </c>
      <c r="F222" s="603">
        <v>1.0</v>
      </c>
      <c r="G222" s="808" t="s">
        <v>5164</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3198</v>
      </c>
      <c r="B223" s="807">
        <f t="shared" si="20"/>
        <v>0</v>
      </c>
      <c r="C223" s="807" t="s">
        <v>4945</v>
      </c>
      <c r="D223" s="603">
        <v>3.0</v>
      </c>
      <c r="E223" s="603">
        <v>3.0</v>
      </c>
      <c r="F223" s="603" t="s">
        <v>347</v>
      </c>
      <c r="G223" s="808" t="s">
        <v>5165</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2801</v>
      </c>
      <c r="B224" s="807">
        <f t="shared" si="20"/>
        <v>0</v>
      </c>
      <c r="C224" s="807" t="s">
        <v>4945</v>
      </c>
      <c r="D224" s="603">
        <v>3.0</v>
      </c>
      <c r="E224" s="603">
        <v>6.0</v>
      </c>
      <c r="F224" s="603" t="s">
        <v>127</v>
      </c>
      <c r="G224" s="808" t="s">
        <v>5166</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1804</v>
      </c>
      <c r="B225" s="807"/>
      <c r="C225" s="807" t="s">
        <v>4945</v>
      </c>
      <c r="D225" s="603">
        <v>2.0</v>
      </c>
      <c r="E225" s="603">
        <v>2.0</v>
      </c>
      <c r="F225" s="603" t="s">
        <v>347</v>
      </c>
      <c r="G225" s="808" t="s">
        <v>5167</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579</v>
      </c>
      <c r="B226" s="807">
        <f>counta($I226:$DF226)</f>
        <v>5</v>
      </c>
      <c r="C226" s="807" t="s">
        <v>4945</v>
      </c>
      <c r="D226" s="603">
        <v>2.0</v>
      </c>
      <c r="E226" s="603">
        <v>2.0</v>
      </c>
      <c r="F226" s="603" t="s">
        <v>347</v>
      </c>
      <c r="G226" s="808" t="s">
        <v>5168</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184</v>
      </c>
      <c r="AS226" s="809"/>
      <c r="AT226" s="809"/>
      <c r="AU226" s="809"/>
      <c r="AV226" s="809"/>
      <c r="AW226" s="809"/>
      <c r="AX226" s="809"/>
      <c r="AY226" s="809"/>
      <c r="AZ226" s="809"/>
      <c r="BA226" s="809"/>
      <c r="BB226" s="809"/>
      <c r="BC226" s="809"/>
      <c r="BD226" s="809"/>
      <c r="BE226" s="809"/>
      <c r="BF226" s="809"/>
      <c r="BG226" s="810"/>
      <c r="BH226" s="810" t="s">
        <v>184</v>
      </c>
      <c r="BI226" s="809"/>
      <c r="BJ226" s="809"/>
      <c r="BK226" s="809"/>
      <c r="BL226" s="809"/>
      <c r="BM226" s="809"/>
      <c r="BN226" s="809"/>
      <c r="BO226" s="809"/>
      <c r="BP226" s="809"/>
      <c r="BQ226" s="809"/>
      <c r="BR226" s="809"/>
      <c r="BS226" s="809"/>
      <c r="BT226" s="809"/>
      <c r="BU226" s="809"/>
      <c r="BV226" s="809"/>
      <c r="BW226" s="810" t="s">
        <v>184</v>
      </c>
      <c r="BX226" s="809"/>
      <c r="BY226" s="809"/>
      <c r="BZ226" s="809"/>
      <c r="CA226" s="809"/>
      <c r="CB226" s="809"/>
      <c r="CC226" s="809"/>
      <c r="CD226" s="809"/>
      <c r="CE226" s="809"/>
      <c r="CF226" s="809"/>
      <c r="CG226" s="809"/>
      <c r="CH226" s="809"/>
      <c r="CI226" s="809"/>
      <c r="CJ226" s="809"/>
      <c r="CK226" s="809"/>
      <c r="CL226" s="809"/>
      <c r="CM226" s="809"/>
      <c r="CN226" s="809"/>
      <c r="CO226" s="810"/>
      <c r="CP226" s="810" t="s">
        <v>184</v>
      </c>
      <c r="CQ226" s="810"/>
      <c r="CR226" s="809"/>
      <c r="CS226" s="809"/>
      <c r="CT226" s="809"/>
      <c r="CU226" s="809"/>
      <c r="CV226" s="809"/>
      <c r="CW226" s="809"/>
      <c r="CX226" s="809"/>
      <c r="CY226" s="809"/>
      <c r="CZ226" s="809"/>
      <c r="DA226" s="809"/>
      <c r="DB226" s="809"/>
      <c r="DC226" s="810" t="s">
        <v>184</v>
      </c>
      <c r="DD226" s="809"/>
      <c r="DE226" s="809"/>
      <c r="DF226" s="809"/>
    </row>
    <row r="227">
      <c r="A227" s="806" t="s">
        <v>888</v>
      </c>
      <c r="B227" s="807"/>
      <c r="C227" s="807" t="s">
        <v>4945</v>
      </c>
      <c r="D227" s="603">
        <v>2.0</v>
      </c>
      <c r="E227" s="603">
        <v>2.0</v>
      </c>
      <c r="F227" s="603" t="s">
        <v>347</v>
      </c>
      <c r="G227" s="808" t="s">
        <v>5169</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2879</v>
      </c>
      <c r="B228" s="807">
        <f t="shared" ref="B228:B254" si="21">counta($I228:$DF228)</f>
        <v>0</v>
      </c>
      <c r="C228" s="807" t="s">
        <v>4945</v>
      </c>
      <c r="D228" s="603">
        <v>3.0</v>
      </c>
      <c r="E228" s="603" t="s">
        <v>273</v>
      </c>
      <c r="F228" s="603">
        <v>4.0</v>
      </c>
      <c r="G228" s="808" t="s">
        <v>5170</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897</v>
      </c>
      <c r="B229" s="807">
        <f t="shared" si="21"/>
        <v>2</v>
      </c>
      <c r="C229" s="807" t="s">
        <v>4945</v>
      </c>
      <c r="D229" s="603">
        <v>5.0</v>
      </c>
      <c r="E229" s="603">
        <v>5.0</v>
      </c>
      <c r="F229" s="603" t="s">
        <v>882</v>
      </c>
      <c r="G229" s="808" t="s">
        <v>5171</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184</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184</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3347</v>
      </c>
      <c r="B230" s="807">
        <f t="shared" si="21"/>
        <v>1</v>
      </c>
      <c r="C230" s="807" t="s">
        <v>4945</v>
      </c>
      <c r="D230" s="603">
        <v>2.0</v>
      </c>
      <c r="E230" s="603">
        <v>2.0</v>
      </c>
      <c r="F230" s="603" t="s">
        <v>347</v>
      </c>
      <c r="G230" s="808" t="s">
        <v>5172</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184</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289</v>
      </c>
      <c r="B231" s="807">
        <f t="shared" si="21"/>
        <v>6</v>
      </c>
      <c r="C231" s="807" t="s">
        <v>4945</v>
      </c>
      <c r="D231" s="603">
        <v>2.0</v>
      </c>
      <c r="E231" s="603">
        <v>2.0</v>
      </c>
      <c r="F231" s="603" t="s">
        <v>347</v>
      </c>
      <c r="G231" s="808" t="s">
        <v>5173</v>
      </c>
      <c r="H231" s="785"/>
      <c r="I231" s="809"/>
      <c r="J231" s="811" t="s">
        <v>184</v>
      </c>
      <c r="K231" s="810" t="s">
        <v>184</v>
      </c>
      <c r="L231" s="810"/>
      <c r="M231" s="809"/>
      <c r="N231" s="809"/>
      <c r="O231" s="809"/>
      <c r="P231" s="809"/>
      <c r="Q231" s="809"/>
      <c r="R231" s="809"/>
      <c r="S231" s="809"/>
      <c r="T231" s="809"/>
      <c r="U231" s="809"/>
      <c r="V231" s="809"/>
      <c r="W231" s="809"/>
      <c r="X231" s="810"/>
      <c r="Y231" s="810" t="s">
        <v>184</v>
      </c>
      <c r="Z231" s="810"/>
      <c r="AA231" s="809"/>
      <c r="AB231" s="809"/>
      <c r="AC231" s="809"/>
      <c r="AD231" s="809"/>
      <c r="AE231" s="809"/>
      <c r="AF231" s="809"/>
      <c r="AG231" s="810" t="s">
        <v>184</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184</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184</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997</v>
      </c>
      <c r="B232" s="807">
        <f t="shared" si="21"/>
        <v>3</v>
      </c>
      <c r="C232" s="807" t="s">
        <v>4945</v>
      </c>
      <c r="D232" s="603">
        <v>3.0</v>
      </c>
      <c r="E232" s="603">
        <v>3.0</v>
      </c>
      <c r="F232" s="603">
        <v>3.0</v>
      </c>
      <c r="G232" s="808" t="s">
        <v>5174</v>
      </c>
      <c r="H232" s="785"/>
      <c r="I232" s="809"/>
      <c r="J232" s="809"/>
      <c r="K232" s="809"/>
      <c r="L232" s="809"/>
      <c r="M232" s="809"/>
      <c r="N232" s="809"/>
      <c r="O232" s="809"/>
      <c r="P232" s="809"/>
      <c r="Q232" s="809"/>
      <c r="R232" s="809"/>
      <c r="S232" s="809"/>
      <c r="T232" s="809"/>
      <c r="U232" s="809"/>
      <c r="V232" s="809"/>
      <c r="W232" s="809"/>
      <c r="X232" s="810"/>
      <c r="Y232" s="810" t="s">
        <v>184</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184</v>
      </c>
      <c r="BX232" s="809"/>
      <c r="BY232" s="809"/>
      <c r="BZ232" s="809"/>
      <c r="CA232" s="809"/>
      <c r="CB232" s="809"/>
      <c r="CC232" s="809"/>
      <c r="CD232" s="809"/>
      <c r="CE232" s="809"/>
      <c r="CF232" s="809"/>
      <c r="CG232" s="810"/>
      <c r="CH232" s="810"/>
      <c r="CI232" s="810"/>
      <c r="CJ232" s="810" t="s">
        <v>184</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823</v>
      </c>
      <c r="B233" s="807">
        <f t="shared" si="21"/>
        <v>2</v>
      </c>
      <c r="C233" s="807" t="s">
        <v>4945</v>
      </c>
      <c r="D233" s="603">
        <v>3.0</v>
      </c>
      <c r="E233" s="603">
        <v>3.0</v>
      </c>
      <c r="F233" s="603">
        <v>3.0</v>
      </c>
      <c r="G233" s="808" t="s">
        <v>5175</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184</v>
      </c>
      <c r="CG233" s="809"/>
      <c r="CH233" s="809"/>
      <c r="CI233" s="809"/>
      <c r="CJ233" s="809"/>
      <c r="CK233" s="809"/>
      <c r="CL233" s="809"/>
      <c r="CM233" s="809"/>
      <c r="CN233" s="809"/>
      <c r="CO233" s="810"/>
      <c r="CP233" s="810" t="s">
        <v>184</v>
      </c>
      <c r="CQ233" s="810"/>
      <c r="CR233" s="810"/>
      <c r="CS233" s="810"/>
      <c r="CT233" s="809"/>
      <c r="CU233" s="809"/>
      <c r="CV233" s="809"/>
      <c r="CW233" s="809"/>
      <c r="CX233" s="809"/>
      <c r="CY233" s="809"/>
      <c r="CZ233" s="809"/>
      <c r="DA233" s="809"/>
      <c r="DB233" s="809"/>
      <c r="DC233" s="809"/>
      <c r="DD233" s="809"/>
      <c r="DE233" s="809"/>
      <c r="DF233" s="809"/>
    </row>
    <row r="234">
      <c r="A234" s="806" t="s">
        <v>2376</v>
      </c>
      <c r="B234" s="807">
        <f t="shared" si="21"/>
        <v>1</v>
      </c>
      <c r="C234" s="807" t="s">
        <v>4945</v>
      </c>
      <c r="D234" s="603">
        <v>6.0</v>
      </c>
      <c r="E234" s="603">
        <v>2.0</v>
      </c>
      <c r="F234" s="603" t="s">
        <v>347</v>
      </c>
      <c r="G234" s="808" t="s">
        <v>5176</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184</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1292</v>
      </c>
      <c r="B235" s="807">
        <f t="shared" si="21"/>
        <v>2</v>
      </c>
      <c r="C235" s="807" t="s">
        <v>4945</v>
      </c>
      <c r="D235" s="603">
        <v>3.0</v>
      </c>
      <c r="E235" s="603">
        <v>3.0</v>
      </c>
      <c r="F235" s="603">
        <v>3.0</v>
      </c>
      <c r="G235" s="808" t="s">
        <v>5177</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184</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184</v>
      </c>
      <c r="CQ235" s="810"/>
      <c r="CR235" s="809"/>
      <c r="CS235" s="809"/>
      <c r="CT235" s="809"/>
      <c r="CU235" s="809"/>
      <c r="CV235" s="809"/>
      <c r="CW235" s="809"/>
      <c r="CX235" s="809"/>
      <c r="CY235" s="809"/>
      <c r="CZ235" s="809"/>
      <c r="DA235" s="809"/>
      <c r="DB235" s="809"/>
      <c r="DC235" s="809"/>
      <c r="DD235" s="809"/>
      <c r="DE235" s="809"/>
      <c r="DF235" s="809"/>
    </row>
    <row r="236">
      <c r="A236" s="806" t="s">
        <v>916</v>
      </c>
      <c r="B236" s="807">
        <f t="shared" si="21"/>
        <v>3</v>
      </c>
      <c r="C236" s="807" t="s">
        <v>4945</v>
      </c>
      <c r="D236" s="603">
        <v>1.0</v>
      </c>
      <c r="E236" s="603">
        <v>2.0</v>
      </c>
      <c r="F236" s="603" t="s">
        <v>347</v>
      </c>
      <c r="G236" s="808" t="s">
        <v>5178</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184</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184</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184</v>
      </c>
      <c r="DE236" s="810"/>
      <c r="DF236" s="809"/>
    </row>
    <row r="237">
      <c r="A237" s="806" t="s">
        <v>3983</v>
      </c>
      <c r="B237" s="807">
        <f t="shared" si="21"/>
        <v>0</v>
      </c>
      <c r="C237" s="807" t="s">
        <v>4945</v>
      </c>
      <c r="D237" s="603">
        <v>5.0</v>
      </c>
      <c r="E237" s="603">
        <v>5.0</v>
      </c>
      <c r="F237" s="603" t="s">
        <v>273</v>
      </c>
      <c r="G237" s="808" t="s">
        <v>5179</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5180</v>
      </c>
      <c r="B238" s="807">
        <f t="shared" si="21"/>
        <v>1</v>
      </c>
      <c r="C238" s="807" t="s">
        <v>4945</v>
      </c>
      <c r="D238" s="603">
        <v>5.0</v>
      </c>
      <c r="E238" s="603">
        <v>5.0</v>
      </c>
      <c r="F238" s="603" t="s">
        <v>882</v>
      </c>
      <c r="G238" s="808" t="s">
        <v>5181</v>
      </c>
      <c r="H238" s="785"/>
      <c r="I238" s="809"/>
      <c r="J238" s="809"/>
      <c r="K238" s="809"/>
      <c r="L238" s="809"/>
      <c r="M238" s="809"/>
      <c r="N238" s="810" t="s">
        <v>184</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1003</v>
      </c>
      <c r="B239" s="807">
        <f t="shared" si="21"/>
        <v>1</v>
      </c>
      <c r="C239" s="807" t="s">
        <v>4945</v>
      </c>
      <c r="D239" s="603">
        <v>5.0</v>
      </c>
      <c r="E239" s="603">
        <v>3.0</v>
      </c>
      <c r="F239" s="603">
        <v>4.0</v>
      </c>
      <c r="G239" s="808" t="s">
        <v>5182</v>
      </c>
      <c r="H239" s="785"/>
      <c r="I239" s="809"/>
      <c r="J239" s="809"/>
      <c r="K239" s="809"/>
      <c r="L239" s="809"/>
      <c r="M239" s="809"/>
      <c r="N239" s="809"/>
      <c r="O239" s="809"/>
      <c r="P239" s="809"/>
      <c r="Q239" s="809"/>
      <c r="R239" s="809"/>
      <c r="S239" s="809"/>
      <c r="T239" s="809"/>
      <c r="U239" s="809"/>
      <c r="V239" s="809"/>
      <c r="W239" s="809"/>
      <c r="X239" s="810"/>
      <c r="Y239" s="810" t="s">
        <v>184</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1228</v>
      </c>
      <c r="B240" s="807">
        <f t="shared" si="21"/>
        <v>1</v>
      </c>
      <c r="C240" s="807" t="s">
        <v>4945</v>
      </c>
      <c r="D240" s="603">
        <v>5.0</v>
      </c>
      <c r="E240" s="603">
        <v>2.0</v>
      </c>
      <c r="F240" s="603" t="s">
        <v>347</v>
      </c>
      <c r="G240" s="808" t="s">
        <v>5183</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184</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1536</v>
      </c>
      <c r="B241" s="807">
        <f t="shared" si="21"/>
        <v>0</v>
      </c>
      <c r="C241" s="807" t="s">
        <v>4945</v>
      </c>
      <c r="D241" s="603">
        <v>5.0</v>
      </c>
      <c r="E241" s="603" t="s">
        <v>273</v>
      </c>
      <c r="F241" s="603">
        <v>5.0</v>
      </c>
      <c r="G241" s="808" t="s">
        <v>5184</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226</v>
      </c>
      <c r="B242" s="807">
        <f t="shared" si="21"/>
        <v>8</v>
      </c>
      <c r="C242" s="807" t="s">
        <v>4983</v>
      </c>
      <c r="D242" s="603">
        <v>1.0</v>
      </c>
      <c r="E242" s="603">
        <v>2.0</v>
      </c>
      <c r="F242" s="603" t="s">
        <v>347</v>
      </c>
      <c r="G242" s="808" t="s">
        <v>5185</v>
      </c>
      <c r="H242" s="785"/>
      <c r="I242" s="809"/>
      <c r="J242" s="809"/>
      <c r="K242" s="809"/>
      <c r="L242" s="809"/>
      <c r="M242" s="809"/>
      <c r="N242" s="809"/>
      <c r="O242" s="809"/>
      <c r="P242" s="809"/>
      <c r="Q242" s="809"/>
      <c r="R242" s="809"/>
      <c r="S242" s="809"/>
      <c r="T242" s="809"/>
      <c r="U242" s="809"/>
      <c r="V242" s="809"/>
      <c r="W242" s="809"/>
      <c r="X242" s="810"/>
      <c r="Y242" s="810" t="s">
        <v>184</v>
      </c>
      <c r="Z242" s="810"/>
      <c r="AA242" s="809"/>
      <c r="AB242" s="809"/>
      <c r="AC242" s="809"/>
      <c r="AD242" s="809"/>
      <c r="AE242" s="809"/>
      <c r="AF242" s="809"/>
      <c r="AG242" s="810" t="s">
        <v>184</v>
      </c>
      <c r="AH242" s="809"/>
      <c r="AI242" s="809"/>
      <c r="AJ242" s="809"/>
      <c r="AK242" s="809"/>
      <c r="AL242" s="809"/>
      <c r="AM242" s="809"/>
      <c r="AN242" s="809"/>
      <c r="AO242" s="809"/>
      <c r="AP242" s="810" t="s">
        <v>184</v>
      </c>
      <c r="AQ242" s="809"/>
      <c r="AR242" s="810" t="s">
        <v>184</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184</v>
      </c>
      <c r="BT242" s="809"/>
      <c r="BU242" s="809"/>
      <c r="BV242" s="809"/>
      <c r="BW242" s="809"/>
      <c r="BX242" s="809"/>
      <c r="BY242" s="809"/>
      <c r="BZ242" s="809"/>
      <c r="CA242" s="809"/>
      <c r="CB242" s="809"/>
      <c r="CC242" s="809"/>
      <c r="CD242" s="809"/>
      <c r="CE242" s="809"/>
      <c r="CF242" s="809"/>
      <c r="CG242" s="810"/>
      <c r="CH242" s="810"/>
      <c r="CI242" s="810"/>
      <c r="CJ242" s="810" t="s">
        <v>184</v>
      </c>
      <c r="CK242" s="809"/>
      <c r="CL242" s="809"/>
      <c r="CM242" s="809"/>
      <c r="CN242" s="809"/>
      <c r="CO242" s="809"/>
      <c r="CP242" s="809"/>
      <c r="CQ242" s="809"/>
      <c r="CR242" s="809"/>
      <c r="CS242" s="809"/>
      <c r="CT242" s="809"/>
      <c r="CU242" s="809"/>
      <c r="CV242" s="809"/>
      <c r="CW242" s="810" t="s">
        <v>184</v>
      </c>
      <c r="CX242" s="809"/>
      <c r="CY242" s="809"/>
      <c r="CZ242" s="809"/>
      <c r="DA242" s="809"/>
      <c r="DB242" s="809"/>
      <c r="DC242" s="810" t="s">
        <v>184</v>
      </c>
      <c r="DD242" s="809"/>
      <c r="DE242" s="809"/>
      <c r="DF242" s="809"/>
    </row>
    <row r="243">
      <c r="A243" s="806" t="s">
        <v>1294</v>
      </c>
      <c r="B243" s="807">
        <f t="shared" si="21"/>
        <v>4</v>
      </c>
      <c r="C243" s="807" t="s">
        <v>4945</v>
      </c>
      <c r="D243" s="603">
        <v>3.0</v>
      </c>
      <c r="E243" s="603">
        <v>3.0</v>
      </c>
      <c r="F243" s="603">
        <v>3.0</v>
      </c>
      <c r="G243" s="808" t="s">
        <v>5186</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184</v>
      </c>
      <c r="AH243" s="809"/>
      <c r="AI243" s="809"/>
      <c r="AJ243" s="809"/>
      <c r="AK243" s="809"/>
      <c r="AL243" s="809"/>
      <c r="AM243" s="809"/>
      <c r="AN243" s="809"/>
      <c r="AO243" s="809"/>
      <c r="AP243" s="810" t="s">
        <v>184</v>
      </c>
      <c r="AQ243" s="809"/>
      <c r="AR243" s="810" t="s">
        <v>184</v>
      </c>
      <c r="AS243" s="809"/>
      <c r="AT243" s="809"/>
      <c r="AU243" s="809"/>
      <c r="AV243" s="809"/>
      <c r="AW243" s="809"/>
      <c r="AX243" s="809"/>
      <c r="AY243" s="809"/>
      <c r="AZ243" s="809"/>
      <c r="BA243" s="809"/>
      <c r="BB243" s="809"/>
      <c r="BC243" s="809"/>
      <c r="BD243" s="810" t="s">
        <v>184</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818</v>
      </c>
      <c r="B244" s="807">
        <f t="shared" si="21"/>
        <v>6</v>
      </c>
      <c r="C244" s="807" t="s">
        <v>4983</v>
      </c>
      <c r="D244" s="603">
        <v>1.0</v>
      </c>
      <c r="E244" s="603">
        <v>2.0</v>
      </c>
      <c r="F244" s="603" t="s">
        <v>347</v>
      </c>
      <c r="G244" s="808" t="s">
        <v>5187</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184</v>
      </c>
      <c r="AV244" s="809"/>
      <c r="AW244" s="809"/>
      <c r="AX244" s="809"/>
      <c r="AY244" s="809"/>
      <c r="AZ244" s="809"/>
      <c r="BA244" s="809"/>
      <c r="BB244" s="809"/>
      <c r="BC244" s="809"/>
      <c r="BD244" s="809"/>
      <c r="BE244" s="809"/>
      <c r="BF244" s="809"/>
      <c r="BG244" s="810" t="s">
        <v>184</v>
      </c>
      <c r="BH244" s="810" t="s">
        <v>184</v>
      </c>
      <c r="BI244" s="809"/>
      <c r="BJ244" s="809"/>
      <c r="BK244" s="809"/>
      <c r="BL244" s="809"/>
      <c r="BM244" s="809"/>
      <c r="BN244" s="809"/>
      <c r="BO244" s="809"/>
      <c r="BP244" s="809"/>
      <c r="BQ244" s="809"/>
      <c r="BR244" s="810" t="s">
        <v>184</v>
      </c>
      <c r="BS244" s="810"/>
      <c r="BT244" s="809"/>
      <c r="BU244" s="809"/>
      <c r="BV244" s="809"/>
      <c r="BW244" s="810" t="s">
        <v>184</v>
      </c>
      <c r="BX244" s="809"/>
      <c r="BY244" s="809"/>
      <c r="BZ244" s="809"/>
      <c r="CA244" s="809"/>
      <c r="CB244" s="809"/>
      <c r="CC244" s="809"/>
      <c r="CD244" s="809"/>
      <c r="CE244" s="809"/>
      <c r="CF244" s="809"/>
      <c r="CG244" s="810"/>
      <c r="CH244" s="810"/>
      <c r="CI244" s="810"/>
      <c r="CJ244" s="810" t="s">
        <v>184</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3986</v>
      </c>
      <c r="B245" s="807">
        <f t="shared" si="21"/>
        <v>0</v>
      </c>
      <c r="C245" s="807" t="s">
        <v>4983</v>
      </c>
      <c r="D245" s="603">
        <v>2.0</v>
      </c>
      <c r="E245" s="603">
        <v>6.0</v>
      </c>
      <c r="F245" s="603" t="s">
        <v>127</v>
      </c>
      <c r="G245" s="808" t="s">
        <v>5188</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4274</v>
      </c>
      <c r="B246" s="807">
        <f t="shared" si="21"/>
        <v>1</v>
      </c>
      <c r="C246" s="807" t="s">
        <v>4945</v>
      </c>
      <c r="D246" s="603">
        <v>5.0</v>
      </c>
      <c r="E246" s="603">
        <v>1.0</v>
      </c>
      <c r="F246" s="603" t="s">
        <v>347</v>
      </c>
      <c r="G246" s="808" t="s">
        <v>5189</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184</v>
      </c>
      <c r="DE246" s="811"/>
      <c r="DF246" s="809"/>
    </row>
    <row r="247">
      <c r="A247" s="806" t="s">
        <v>259</v>
      </c>
      <c r="B247" s="807">
        <f t="shared" si="21"/>
        <v>2</v>
      </c>
      <c r="C247" s="807" t="s">
        <v>4945</v>
      </c>
      <c r="D247" s="603">
        <v>5.0</v>
      </c>
      <c r="E247" s="603" t="s">
        <v>273</v>
      </c>
      <c r="F247" s="603">
        <v>5.0</v>
      </c>
      <c r="G247" s="808" t="s">
        <v>5190</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184</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184</v>
      </c>
      <c r="CQ247" s="810"/>
      <c r="CR247" s="809"/>
      <c r="CS247" s="809"/>
      <c r="CT247" s="809"/>
      <c r="CU247" s="809"/>
      <c r="CV247" s="809"/>
      <c r="CW247" s="809"/>
      <c r="CX247" s="809"/>
      <c r="CY247" s="809"/>
      <c r="CZ247" s="809"/>
      <c r="DA247" s="809"/>
      <c r="DB247" s="809"/>
      <c r="DC247" s="809"/>
      <c r="DD247" s="809"/>
      <c r="DE247" s="809"/>
      <c r="DF247" s="809"/>
    </row>
    <row r="248">
      <c r="A248" s="806" t="s">
        <v>3509</v>
      </c>
      <c r="B248" s="807">
        <f t="shared" si="21"/>
        <v>0</v>
      </c>
      <c r="C248" s="807" t="s">
        <v>4945</v>
      </c>
      <c r="D248" s="603">
        <v>4.0</v>
      </c>
      <c r="E248" s="603">
        <v>7.0</v>
      </c>
      <c r="F248" s="603" t="s">
        <v>3255</v>
      </c>
      <c r="G248" s="808" t="s">
        <v>5191</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466</v>
      </c>
      <c r="B249" s="807">
        <f t="shared" si="21"/>
        <v>0</v>
      </c>
      <c r="C249" s="807" t="s">
        <v>4945</v>
      </c>
      <c r="D249" s="603">
        <v>5.0</v>
      </c>
      <c r="E249" s="603">
        <v>5.0</v>
      </c>
      <c r="F249" s="603" t="s">
        <v>882</v>
      </c>
      <c r="G249" s="808" t="s">
        <v>5192</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2708</v>
      </c>
      <c r="B250" s="807">
        <f t="shared" si="21"/>
        <v>0</v>
      </c>
      <c r="C250" s="807" t="s">
        <v>4945</v>
      </c>
      <c r="D250" s="603">
        <v>2.0</v>
      </c>
      <c r="E250" s="603">
        <v>2.0</v>
      </c>
      <c r="F250" s="603" t="s">
        <v>347</v>
      </c>
      <c r="G250" s="808" t="s">
        <v>5193</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4271</v>
      </c>
      <c r="B251" s="807">
        <f t="shared" si="21"/>
        <v>1</v>
      </c>
      <c r="C251" s="807" t="s">
        <v>4945</v>
      </c>
      <c r="D251" s="603">
        <v>5.0</v>
      </c>
      <c r="E251" s="603">
        <v>1.0</v>
      </c>
      <c r="F251" s="603" t="s">
        <v>347</v>
      </c>
      <c r="G251" s="808" t="s">
        <v>5194</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184</v>
      </c>
      <c r="DE251" s="811"/>
      <c r="DF251" s="809"/>
    </row>
    <row r="252">
      <c r="A252" s="806" t="s">
        <v>2707</v>
      </c>
      <c r="B252" s="807">
        <f t="shared" si="21"/>
        <v>0</v>
      </c>
      <c r="C252" s="807" t="s">
        <v>4983</v>
      </c>
      <c r="D252" s="603">
        <v>1.0</v>
      </c>
      <c r="E252" s="603">
        <v>2.0</v>
      </c>
      <c r="F252" s="603" t="s">
        <v>347</v>
      </c>
      <c r="G252" s="808" t="s">
        <v>5195</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217</v>
      </c>
      <c r="B253" s="807">
        <f t="shared" si="21"/>
        <v>3</v>
      </c>
      <c r="C253" s="807" t="s">
        <v>4945</v>
      </c>
      <c r="D253" s="603">
        <v>1.0</v>
      </c>
      <c r="E253" s="603">
        <v>2.0</v>
      </c>
      <c r="F253" s="603" t="s">
        <v>347</v>
      </c>
      <c r="G253" s="808" t="s">
        <v>5196</v>
      </c>
      <c r="H253" s="785"/>
      <c r="I253" s="809"/>
      <c r="J253" s="810"/>
      <c r="K253" s="810"/>
      <c r="L253" s="810"/>
      <c r="M253" s="810"/>
      <c r="N253" s="810" t="s">
        <v>184</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184</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184</v>
      </c>
      <c r="CV253" s="809"/>
      <c r="CW253" s="809"/>
      <c r="CX253" s="809"/>
      <c r="CY253" s="809"/>
      <c r="CZ253" s="809"/>
      <c r="DA253" s="809"/>
      <c r="DB253" s="809"/>
      <c r="DC253" s="809"/>
      <c r="DD253" s="809"/>
      <c r="DE253" s="809"/>
      <c r="DF253" s="809"/>
    </row>
    <row r="254">
      <c r="A254" s="806" t="s">
        <v>263</v>
      </c>
      <c r="B254" s="807">
        <f t="shared" si="21"/>
        <v>3</v>
      </c>
      <c r="C254" s="807" t="s">
        <v>4945</v>
      </c>
      <c r="D254" s="603">
        <v>3.0</v>
      </c>
      <c r="E254" s="603">
        <v>6.0</v>
      </c>
      <c r="F254" s="603" t="s">
        <v>3255</v>
      </c>
      <c r="G254" s="808" t="s">
        <v>5197</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184</v>
      </c>
      <c r="BH254" s="809"/>
      <c r="BI254" s="809"/>
      <c r="BJ254" s="809"/>
      <c r="BK254" s="809"/>
      <c r="BL254" s="809"/>
      <c r="BM254" s="809"/>
      <c r="BN254" s="809"/>
      <c r="BO254" s="809"/>
      <c r="BP254" s="809"/>
      <c r="BQ254" s="809"/>
      <c r="BR254" s="809"/>
      <c r="BS254" s="809"/>
      <c r="BT254" s="809"/>
      <c r="BU254" s="809"/>
      <c r="BV254" s="809"/>
      <c r="BW254" s="810" t="s">
        <v>184</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184</v>
      </c>
      <c r="CX254" s="809"/>
      <c r="CY254" s="809"/>
      <c r="CZ254" s="809"/>
      <c r="DA254" s="809"/>
      <c r="DB254" s="809"/>
      <c r="DC254" s="809"/>
      <c r="DD254" s="809"/>
      <c r="DE254" s="809"/>
      <c r="DF254" s="809"/>
    </row>
    <row r="255">
      <c r="A255" s="806" t="s">
        <v>2732</v>
      </c>
      <c r="B255" s="807"/>
      <c r="C255" s="807" t="s">
        <v>4945</v>
      </c>
      <c r="D255" s="603">
        <v>3.0</v>
      </c>
      <c r="E255" s="603">
        <v>2.0</v>
      </c>
      <c r="F255" s="603" t="s">
        <v>347</v>
      </c>
      <c r="G255" s="808" t="s">
        <v>5198</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821</v>
      </c>
      <c r="B256" s="807">
        <f t="shared" ref="B256:B258" si="22">counta($I256:$DF256)</f>
        <v>1</v>
      </c>
      <c r="C256" s="807" t="s">
        <v>4945</v>
      </c>
      <c r="D256" s="603">
        <v>5.0</v>
      </c>
      <c r="E256" s="603">
        <v>5.0</v>
      </c>
      <c r="F256" s="603" t="s">
        <v>882</v>
      </c>
      <c r="G256" s="808" t="s">
        <v>5199</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184</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3059</v>
      </c>
      <c r="B257" s="807">
        <f t="shared" si="22"/>
        <v>0</v>
      </c>
      <c r="C257" s="807" t="s">
        <v>4945</v>
      </c>
      <c r="D257" s="603">
        <v>1.0</v>
      </c>
      <c r="E257" s="603">
        <v>2.0</v>
      </c>
      <c r="F257" s="603" t="s">
        <v>347</v>
      </c>
      <c r="G257" s="808" t="s">
        <v>5200</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223</v>
      </c>
      <c r="B258" s="807">
        <f t="shared" si="22"/>
        <v>2</v>
      </c>
      <c r="C258" s="807" t="s">
        <v>4945</v>
      </c>
      <c r="D258" s="603">
        <v>3.0</v>
      </c>
      <c r="E258" s="603">
        <v>6.0</v>
      </c>
      <c r="F258" s="603" t="s">
        <v>3255</v>
      </c>
      <c r="G258" s="808" t="s">
        <v>5201</v>
      </c>
      <c r="H258" s="785"/>
      <c r="I258" s="809"/>
      <c r="J258" s="809"/>
      <c r="K258" s="809"/>
      <c r="L258" s="809"/>
      <c r="M258" s="809"/>
      <c r="N258" s="809"/>
      <c r="O258" s="809"/>
      <c r="P258" s="809"/>
      <c r="Q258" s="811" t="s">
        <v>184</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184</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2162</v>
      </c>
      <c r="B259" s="807"/>
      <c r="C259" s="807" t="s">
        <v>4945</v>
      </c>
      <c r="D259" s="603">
        <v>3.0</v>
      </c>
      <c r="E259" s="603">
        <v>2.0</v>
      </c>
      <c r="F259" s="603" t="s">
        <v>347</v>
      </c>
      <c r="G259" s="808" t="s">
        <v>5202</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3490</v>
      </c>
      <c r="B260" s="807">
        <f t="shared" ref="B260:B264" si="23">counta($I260:$DF260)</f>
        <v>0</v>
      </c>
      <c r="C260" s="807" t="s">
        <v>4945</v>
      </c>
      <c r="D260" s="603">
        <v>2.0</v>
      </c>
      <c r="E260" s="603">
        <v>3.0</v>
      </c>
      <c r="F260" s="603" t="s">
        <v>5203</v>
      </c>
      <c r="G260" s="808" t="s">
        <v>5204</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283</v>
      </c>
      <c r="B261" s="807">
        <f t="shared" si="23"/>
        <v>5</v>
      </c>
      <c r="C261" s="807" t="s">
        <v>4983</v>
      </c>
      <c r="D261" s="603">
        <v>1.0</v>
      </c>
      <c r="E261" s="603">
        <v>2.0</v>
      </c>
      <c r="F261" s="603" t="s">
        <v>347</v>
      </c>
      <c r="G261" s="808" t="s">
        <v>5205</v>
      </c>
      <c r="H261" s="785"/>
      <c r="I261" s="809"/>
      <c r="J261" s="811" t="s">
        <v>184</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184</v>
      </c>
      <c r="AQ261" s="809"/>
      <c r="AR261" s="810" t="s">
        <v>184</v>
      </c>
      <c r="AS261" s="809"/>
      <c r="AT261" s="809"/>
      <c r="AU261" s="809"/>
      <c r="AV261" s="809"/>
      <c r="AW261" s="809"/>
      <c r="AX261" s="809"/>
      <c r="AY261" s="809"/>
      <c r="AZ261" s="809"/>
      <c r="BA261" s="809"/>
      <c r="BB261" s="809"/>
      <c r="BC261" s="809"/>
      <c r="BD261" s="809"/>
      <c r="BE261" s="809"/>
      <c r="BF261" s="809"/>
      <c r="BG261" s="810"/>
      <c r="BH261" s="810" t="s">
        <v>184</v>
      </c>
      <c r="BI261" s="809"/>
      <c r="BJ261" s="809"/>
      <c r="BK261" s="809"/>
      <c r="BL261" s="809"/>
      <c r="BM261" s="809"/>
      <c r="BN261" s="809"/>
      <c r="BO261" s="809"/>
      <c r="BP261" s="809"/>
      <c r="BQ261" s="809"/>
      <c r="BR261" s="809"/>
      <c r="BS261" s="809"/>
      <c r="BT261" s="810" t="s">
        <v>184</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2188</v>
      </c>
      <c r="B262" s="807">
        <f t="shared" si="23"/>
        <v>0</v>
      </c>
      <c r="C262" s="807" t="s">
        <v>4945</v>
      </c>
      <c r="D262" s="603">
        <v>2.0</v>
      </c>
      <c r="E262" s="603">
        <v>3.0</v>
      </c>
      <c r="F262" s="603" t="s">
        <v>347</v>
      </c>
      <c r="G262" s="808" t="s">
        <v>5206</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1202</v>
      </c>
      <c r="B263" s="807">
        <f t="shared" si="23"/>
        <v>3</v>
      </c>
      <c r="C263" s="807" t="s">
        <v>4945</v>
      </c>
      <c r="D263" s="603">
        <v>5.0</v>
      </c>
      <c r="E263" s="603">
        <v>3.0</v>
      </c>
      <c r="F263" s="603">
        <v>4.0</v>
      </c>
      <c r="G263" s="808" t="s">
        <v>5207</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184</v>
      </c>
      <c r="AS263" s="809"/>
      <c r="AT263" s="809"/>
      <c r="AU263" s="809"/>
      <c r="AV263" s="810"/>
      <c r="AW263" s="810" t="s">
        <v>184</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184</v>
      </c>
      <c r="DD263" s="809"/>
      <c r="DE263" s="809"/>
      <c r="DF263" s="809"/>
    </row>
    <row r="264">
      <c r="A264" s="806" t="s">
        <v>1289</v>
      </c>
      <c r="B264" s="807">
        <f t="shared" si="23"/>
        <v>2</v>
      </c>
      <c r="C264" s="807" t="s">
        <v>4945</v>
      </c>
      <c r="D264" s="603">
        <v>3.0</v>
      </c>
      <c r="E264" s="603">
        <v>3.0</v>
      </c>
      <c r="F264" s="603">
        <v>3.0</v>
      </c>
      <c r="G264" s="808" t="s">
        <v>5208</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184</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184</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817</v>
      </c>
      <c r="B265" s="807"/>
      <c r="C265" s="807" t="s">
        <v>4945</v>
      </c>
      <c r="D265" s="603">
        <v>2.0</v>
      </c>
      <c r="E265" s="603">
        <v>2.0</v>
      </c>
      <c r="F265" s="603" t="s">
        <v>347</v>
      </c>
      <c r="G265" s="808" t="s">
        <v>5209</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3056</v>
      </c>
      <c r="B266" s="807">
        <f t="shared" ref="B266:B267" si="24">counta($I266:$DF266)</f>
        <v>0</v>
      </c>
      <c r="C266" s="807" t="s">
        <v>4945</v>
      </c>
      <c r="D266" s="603">
        <v>1.0</v>
      </c>
      <c r="E266" s="603">
        <v>2.0</v>
      </c>
      <c r="F266" s="603" t="s">
        <v>347</v>
      </c>
      <c r="G266" s="808" t="s">
        <v>5210</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1193</v>
      </c>
      <c r="B267" s="807">
        <f t="shared" si="24"/>
        <v>0</v>
      </c>
      <c r="C267" s="807" t="s">
        <v>4945</v>
      </c>
      <c r="D267" s="603">
        <v>1.0</v>
      </c>
      <c r="E267" s="603">
        <v>2.0</v>
      </c>
      <c r="F267" s="603" t="s">
        <v>347</v>
      </c>
      <c r="G267" s="808" t="s">
        <v>5211</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912</v>
      </c>
      <c r="B268" s="807"/>
      <c r="C268" s="807" t="s">
        <v>4983</v>
      </c>
      <c r="D268" s="603">
        <v>1.0</v>
      </c>
      <c r="E268" s="603">
        <v>1.0</v>
      </c>
      <c r="F268" s="603" t="s">
        <v>347</v>
      </c>
      <c r="G268" s="808" t="s">
        <v>5212</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292</v>
      </c>
      <c r="B269" s="807">
        <f t="shared" ref="B269:B293" si="25">counta($I269:$DF269)</f>
        <v>1</v>
      </c>
      <c r="C269" s="807" t="s">
        <v>4945</v>
      </c>
      <c r="D269" s="603">
        <v>1.0</v>
      </c>
      <c r="E269" s="603">
        <v>2.0</v>
      </c>
      <c r="F269" s="603" t="s">
        <v>347</v>
      </c>
      <c r="G269" s="808" t="s">
        <v>5213</v>
      </c>
      <c r="H269" s="785"/>
      <c r="I269" s="809"/>
      <c r="J269" s="811" t="s">
        <v>184</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2759</v>
      </c>
      <c r="B270" s="807">
        <f t="shared" si="25"/>
        <v>1</v>
      </c>
      <c r="C270" s="807" t="s">
        <v>4945</v>
      </c>
      <c r="D270" s="603">
        <v>3.0</v>
      </c>
      <c r="E270" s="603">
        <v>4.0</v>
      </c>
      <c r="F270" s="603">
        <v>1.0</v>
      </c>
      <c r="G270" s="808" t="s">
        <v>5214</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184</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1116</v>
      </c>
      <c r="B271" s="807">
        <f t="shared" si="25"/>
        <v>1</v>
      </c>
      <c r="C271" s="807" t="s">
        <v>4945</v>
      </c>
      <c r="D271" s="603">
        <v>2.0</v>
      </c>
      <c r="E271" s="603">
        <v>2.0</v>
      </c>
      <c r="F271" s="603" t="s">
        <v>347</v>
      </c>
      <c r="G271" s="808" t="s">
        <v>5215</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184</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3348</v>
      </c>
      <c r="B272" s="807">
        <f t="shared" si="25"/>
        <v>1</v>
      </c>
      <c r="C272" s="807" t="s">
        <v>4945</v>
      </c>
      <c r="D272" s="603">
        <v>2.0</v>
      </c>
      <c r="E272" s="603">
        <v>2.0</v>
      </c>
      <c r="F272" s="603" t="s">
        <v>347</v>
      </c>
      <c r="G272" s="808" t="s">
        <v>5216</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184</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1117</v>
      </c>
      <c r="B273" s="807">
        <f t="shared" si="25"/>
        <v>2</v>
      </c>
      <c r="C273" s="807" t="s">
        <v>4945</v>
      </c>
      <c r="D273" s="603">
        <v>3.0</v>
      </c>
      <c r="E273" s="603" t="s">
        <v>273</v>
      </c>
      <c r="F273" s="603">
        <v>2.0</v>
      </c>
      <c r="G273" s="808" t="s">
        <v>5217</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184</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184</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2382</v>
      </c>
      <c r="B274" s="807">
        <f t="shared" si="25"/>
        <v>1</v>
      </c>
      <c r="C274" s="807" t="s">
        <v>4945</v>
      </c>
      <c r="D274" s="603">
        <v>6.0</v>
      </c>
      <c r="E274" s="603" t="s">
        <v>273</v>
      </c>
      <c r="F274" s="603">
        <v>4.0</v>
      </c>
      <c r="G274" s="808" t="s">
        <v>5218</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184</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1201</v>
      </c>
      <c r="B275" s="807">
        <f t="shared" si="25"/>
        <v>0</v>
      </c>
      <c r="C275" s="807" t="s">
        <v>4945</v>
      </c>
      <c r="D275" s="603">
        <v>5.0</v>
      </c>
      <c r="E275" s="603" t="s">
        <v>273</v>
      </c>
      <c r="F275" s="603" t="s">
        <v>5219</v>
      </c>
      <c r="G275" s="808" t="s">
        <v>5220</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3344</v>
      </c>
      <c r="B276" s="807">
        <f t="shared" si="25"/>
        <v>1</v>
      </c>
      <c r="C276" s="807" t="s">
        <v>4983</v>
      </c>
      <c r="D276" s="603">
        <v>1.0</v>
      </c>
      <c r="E276" s="603">
        <v>2.0</v>
      </c>
      <c r="F276" s="603" t="s">
        <v>347</v>
      </c>
      <c r="G276" s="808" t="s">
        <v>5221</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184</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2259</v>
      </c>
      <c r="B277" s="807">
        <f t="shared" si="25"/>
        <v>2</v>
      </c>
      <c r="C277" s="807" t="s">
        <v>4945</v>
      </c>
      <c r="D277" s="603">
        <v>2.0</v>
      </c>
      <c r="E277" s="603">
        <v>1.0</v>
      </c>
      <c r="F277" s="603" t="s">
        <v>347</v>
      </c>
      <c r="G277" s="808" t="s">
        <v>5222</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184</v>
      </c>
      <c r="BE277" s="809"/>
      <c r="BF277" s="809"/>
      <c r="BG277" s="809"/>
      <c r="BH277" s="809"/>
      <c r="BI277" s="809"/>
      <c r="BJ277" s="809"/>
      <c r="BK277" s="809"/>
      <c r="BL277" s="809"/>
      <c r="BM277" s="809"/>
      <c r="BN277" s="809"/>
      <c r="BO277" s="809"/>
      <c r="BP277" s="809"/>
      <c r="BQ277" s="809"/>
      <c r="BR277" s="809"/>
      <c r="BS277" s="809"/>
      <c r="BT277" s="809"/>
      <c r="BU277" s="810" t="s">
        <v>184</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288</v>
      </c>
      <c r="B278" s="807">
        <f t="shared" si="25"/>
        <v>1</v>
      </c>
      <c r="C278" s="807" t="s">
        <v>4945</v>
      </c>
      <c r="D278" s="603">
        <v>5.0</v>
      </c>
      <c r="E278" s="603" t="s">
        <v>273</v>
      </c>
      <c r="F278" s="603">
        <v>5.0</v>
      </c>
      <c r="G278" s="808" t="s">
        <v>5223</v>
      </c>
      <c r="H278" s="785"/>
      <c r="I278" s="809"/>
      <c r="J278" s="811" t="s">
        <v>184</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995</v>
      </c>
      <c r="B279" s="807">
        <f t="shared" si="25"/>
        <v>1</v>
      </c>
      <c r="C279" s="807" t="s">
        <v>4945</v>
      </c>
      <c r="D279" s="603">
        <v>3.0</v>
      </c>
      <c r="E279" s="603">
        <v>2.0</v>
      </c>
      <c r="F279" s="603">
        <v>1.0</v>
      </c>
      <c r="G279" s="808" t="s">
        <v>5224</v>
      </c>
      <c r="H279" s="785"/>
      <c r="I279" s="809"/>
      <c r="J279" s="809"/>
      <c r="K279" s="809"/>
      <c r="L279" s="809"/>
      <c r="M279" s="809"/>
      <c r="N279" s="809"/>
      <c r="O279" s="809"/>
      <c r="P279" s="809"/>
      <c r="Q279" s="809"/>
      <c r="R279" s="809"/>
      <c r="S279" s="809"/>
      <c r="T279" s="809"/>
      <c r="U279" s="809"/>
      <c r="V279" s="809"/>
      <c r="W279" s="809"/>
      <c r="X279" s="810"/>
      <c r="Y279" s="810" t="s">
        <v>184</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2236</v>
      </c>
      <c r="B280" s="807">
        <f t="shared" si="25"/>
        <v>0</v>
      </c>
      <c r="C280" s="807" t="s">
        <v>4945</v>
      </c>
      <c r="D280" s="603">
        <v>5.0</v>
      </c>
      <c r="E280" s="603">
        <v>3.0</v>
      </c>
      <c r="F280" s="603">
        <v>4.0</v>
      </c>
      <c r="G280" s="808" t="s">
        <v>5225</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2239</v>
      </c>
      <c r="B281" s="807">
        <f t="shared" si="25"/>
        <v>0</v>
      </c>
      <c r="C281" s="807" t="s">
        <v>4945</v>
      </c>
      <c r="D281" s="603">
        <v>2.0</v>
      </c>
      <c r="E281" s="603">
        <v>2.0</v>
      </c>
      <c r="F281" s="603" t="s">
        <v>347</v>
      </c>
      <c r="G281" s="808" t="s">
        <v>5226</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3982</v>
      </c>
      <c r="B282" s="807">
        <f t="shared" si="25"/>
        <v>0</v>
      </c>
      <c r="C282" s="807" t="s">
        <v>4983</v>
      </c>
      <c r="D282" s="603">
        <v>3.0</v>
      </c>
      <c r="E282" s="603">
        <v>5.0</v>
      </c>
      <c r="F282" s="603" t="s">
        <v>127</v>
      </c>
      <c r="G282" s="808" t="s">
        <v>5227</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2800</v>
      </c>
      <c r="B283" s="807">
        <f t="shared" si="25"/>
        <v>0</v>
      </c>
      <c r="C283" s="807" t="s">
        <v>4945</v>
      </c>
      <c r="D283" s="603">
        <v>3.0</v>
      </c>
      <c r="E283" s="603" t="s">
        <v>246</v>
      </c>
      <c r="F283" s="603">
        <v>4.0</v>
      </c>
      <c r="G283" s="808" t="s">
        <v>5228</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2191</v>
      </c>
      <c r="B284" s="807">
        <f t="shared" si="25"/>
        <v>0</v>
      </c>
      <c r="C284" s="807" t="s">
        <v>4945</v>
      </c>
      <c r="D284" s="603">
        <v>3.0</v>
      </c>
      <c r="E284" s="603">
        <v>3.0</v>
      </c>
      <c r="F284" s="603" t="s">
        <v>347</v>
      </c>
      <c r="G284" s="808" t="s">
        <v>5229</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2265</v>
      </c>
      <c r="B285" s="807">
        <f t="shared" si="25"/>
        <v>0</v>
      </c>
      <c r="C285" s="807" t="s">
        <v>4945</v>
      </c>
      <c r="D285" s="603">
        <v>5.0</v>
      </c>
      <c r="E285" s="603" t="s">
        <v>273</v>
      </c>
      <c r="F285" s="603">
        <v>5.0</v>
      </c>
      <c r="G285" s="808" t="s">
        <v>5230</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2326</v>
      </c>
      <c r="B286" s="807">
        <f t="shared" si="25"/>
        <v>1</v>
      </c>
      <c r="C286" s="807" t="s">
        <v>4945</v>
      </c>
      <c r="D286" s="603">
        <v>5.0</v>
      </c>
      <c r="E286" s="603">
        <v>3.0</v>
      </c>
      <c r="F286" s="603">
        <v>4.0</v>
      </c>
      <c r="G286" s="808" t="s">
        <v>5231</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184</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2875</v>
      </c>
      <c r="B287" s="807">
        <f t="shared" si="25"/>
        <v>0</v>
      </c>
      <c r="C287" s="807" t="s">
        <v>4945</v>
      </c>
      <c r="D287" s="603">
        <v>2.0</v>
      </c>
      <c r="E287" s="603">
        <v>2.0</v>
      </c>
      <c r="F287" s="603">
        <v>1.0</v>
      </c>
      <c r="G287" s="808" t="s">
        <v>5232</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582</v>
      </c>
      <c r="B288" s="807">
        <f t="shared" si="25"/>
        <v>0</v>
      </c>
      <c r="C288" s="807" t="s">
        <v>4945</v>
      </c>
      <c r="D288" s="603">
        <v>3.0</v>
      </c>
      <c r="E288" s="603">
        <v>6.0</v>
      </c>
      <c r="F288" s="603" t="s">
        <v>127</v>
      </c>
      <c r="G288" s="808" t="s">
        <v>5233</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1736</v>
      </c>
      <c r="B289" s="807">
        <f t="shared" si="25"/>
        <v>1</v>
      </c>
      <c r="C289" s="807" t="s">
        <v>4945</v>
      </c>
      <c r="D289" s="603">
        <v>5.0</v>
      </c>
      <c r="E289" s="603">
        <v>5.0</v>
      </c>
      <c r="F289" s="603" t="s">
        <v>882</v>
      </c>
      <c r="G289" s="808" t="s">
        <v>5234</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184</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659</v>
      </c>
      <c r="B290" s="807">
        <f t="shared" si="25"/>
        <v>1</v>
      </c>
      <c r="C290" s="807" t="s">
        <v>4945</v>
      </c>
      <c r="D290" s="603">
        <v>3.0</v>
      </c>
      <c r="E290" s="603">
        <v>6.0</v>
      </c>
      <c r="F290" s="603" t="s">
        <v>3255</v>
      </c>
      <c r="G290" s="808" t="s">
        <v>5235</v>
      </c>
      <c r="H290" s="812"/>
      <c r="I290" s="809"/>
      <c r="J290" s="809"/>
      <c r="K290" s="809"/>
      <c r="L290" s="809"/>
      <c r="M290" s="809"/>
      <c r="N290" s="809"/>
      <c r="O290" s="809"/>
      <c r="P290" s="809"/>
      <c r="Q290" s="811" t="s">
        <v>184</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1734</v>
      </c>
      <c r="B291" s="807">
        <f t="shared" si="25"/>
        <v>5</v>
      </c>
      <c r="C291" s="807" t="s">
        <v>4945</v>
      </c>
      <c r="D291" s="603">
        <v>3.0</v>
      </c>
      <c r="E291" s="603">
        <v>3.0</v>
      </c>
      <c r="F291" s="603">
        <v>3.0</v>
      </c>
      <c r="G291" s="808" t="s">
        <v>5236</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184</v>
      </c>
      <c r="AQ291" s="809"/>
      <c r="AR291" s="810" t="s">
        <v>184</v>
      </c>
      <c r="AS291" s="810"/>
      <c r="AT291" s="810"/>
      <c r="AU291" s="810" t="s">
        <v>184</v>
      </c>
      <c r="AV291" s="809"/>
      <c r="AW291" s="809"/>
      <c r="AX291" s="809"/>
      <c r="AY291" s="809"/>
      <c r="AZ291" s="809"/>
      <c r="BA291" s="809"/>
      <c r="BB291" s="809"/>
      <c r="BC291" s="809"/>
      <c r="BD291" s="809"/>
      <c r="BE291" s="809"/>
      <c r="BF291" s="809"/>
      <c r="BG291" s="810" t="s">
        <v>184</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184</v>
      </c>
      <c r="CV291" s="809"/>
      <c r="CW291" s="809"/>
      <c r="CX291" s="809"/>
      <c r="CY291" s="809"/>
      <c r="CZ291" s="809"/>
      <c r="DA291" s="809"/>
      <c r="DB291" s="809"/>
      <c r="DC291" s="809"/>
      <c r="DD291" s="809"/>
      <c r="DE291" s="809"/>
      <c r="DF291" s="809"/>
    </row>
    <row r="292">
      <c r="A292" s="806" t="s">
        <v>892</v>
      </c>
      <c r="B292" s="807">
        <f t="shared" si="25"/>
        <v>1</v>
      </c>
      <c r="C292" s="807" t="s">
        <v>4945</v>
      </c>
      <c r="D292" s="603">
        <v>5.0</v>
      </c>
      <c r="E292" s="603" t="s">
        <v>273</v>
      </c>
      <c r="F292" s="603" t="s">
        <v>5237</v>
      </c>
      <c r="G292" s="808" t="s">
        <v>5238</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184</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468</v>
      </c>
      <c r="B293" s="807">
        <f t="shared" si="25"/>
        <v>4</v>
      </c>
      <c r="C293" s="807" t="s">
        <v>4945</v>
      </c>
      <c r="D293" s="603">
        <v>3.0</v>
      </c>
      <c r="E293" s="603">
        <v>3.0</v>
      </c>
      <c r="F293" s="603">
        <v>3.0</v>
      </c>
      <c r="G293" s="808" t="s">
        <v>5239</v>
      </c>
      <c r="H293" s="812"/>
      <c r="I293" s="809"/>
      <c r="J293" s="810"/>
      <c r="K293" s="810"/>
      <c r="L293" s="810"/>
      <c r="M293" s="810"/>
      <c r="N293" s="810" t="s">
        <v>184</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184</v>
      </c>
      <c r="AX293" s="809"/>
      <c r="AY293" s="809"/>
      <c r="AZ293" s="809"/>
      <c r="BA293" s="809"/>
      <c r="BB293" s="809"/>
      <c r="BC293" s="809"/>
      <c r="BD293" s="809"/>
      <c r="BE293" s="809"/>
      <c r="BF293" s="809"/>
      <c r="BG293" s="810" t="s">
        <v>184</v>
      </c>
      <c r="BH293" s="809"/>
      <c r="BI293" s="809"/>
      <c r="BJ293" s="809"/>
      <c r="BK293" s="809"/>
      <c r="BL293" s="809"/>
      <c r="BM293" s="809"/>
      <c r="BN293" s="809"/>
      <c r="BO293" s="809"/>
      <c r="BP293" s="809"/>
      <c r="BQ293" s="809"/>
      <c r="BR293" s="809"/>
      <c r="BS293" s="809"/>
      <c r="BT293" s="810" t="s">
        <v>184</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222</v>
      </c>
      <c r="B294" s="807"/>
      <c r="C294" s="807" t="s">
        <v>4945</v>
      </c>
      <c r="D294" s="603">
        <v>2.0</v>
      </c>
      <c r="E294" s="603">
        <v>2.0</v>
      </c>
      <c r="F294" s="603" t="s">
        <v>347</v>
      </c>
      <c r="G294" s="808" t="s">
        <v>5240</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469</v>
      </c>
      <c r="B295" s="807">
        <f t="shared" ref="B295:B299" si="26">counta($I295:$DF295)</f>
        <v>1</v>
      </c>
      <c r="C295" s="807" t="s">
        <v>4945</v>
      </c>
      <c r="D295" s="603">
        <v>5.0</v>
      </c>
      <c r="E295" s="603">
        <v>3.0</v>
      </c>
      <c r="F295" s="603">
        <v>3.0</v>
      </c>
      <c r="G295" s="808" t="s">
        <v>5241</v>
      </c>
      <c r="H295" s="812"/>
      <c r="I295" s="809"/>
      <c r="J295" s="810"/>
      <c r="K295" s="810"/>
      <c r="L295" s="810"/>
      <c r="M295" s="810"/>
      <c r="N295" s="810" t="s">
        <v>184</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3014</v>
      </c>
      <c r="B296" s="807">
        <f t="shared" si="26"/>
        <v>0</v>
      </c>
      <c r="C296" s="807" t="s">
        <v>4945</v>
      </c>
      <c r="D296" s="603">
        <v>3.0</v>
      </c>
      <c r="E296" s="603">
        <v>3.0</v>
      </c>
      <c r="F296" s="603">
        <v>3.0</v>
      </c>
      <c r="G296" s="808" t="s">
        <v>5242</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2406</v>
      </c>
      <c r="B297" s="807">
        <f t="shared" si="26"/>
        <v>1</v>
      </c>
      <c r="C297" s="807" t="s">
        <v>4945</v>
      </c>
      <c r="D297" s="603">
        <v>5.0</v>
      </c>
      <c r="E297" s="603">
        <v>5.0</v>
      </c>
      <c r="F297" s="603" t="s">
        <v>882</v>
      </c>
      <c r="G297" s="808" t="s">
        <v>5243</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184</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228</v>
      </c>
      <c r="B298" s="807">
        <f t="shared" si="26"/>
        <v>8</v>
      </c>
      <c r="C298" s="807" t="s">
        <v>4983</v>
      </c>
      <c r="D298" s="603">
        <v>1.0</v>
      </c>
      <c r="E298" s="603">
        <v>2.0</v>
      </c>
      <c r="F298" s="603" t="s">
        <v>347</v>
      </c>
      <c r="G298" s="808" t="s">
        <v>5244</v>
      </c>
      <c r="H298" s="812"/>
      <c r="I298" s="809"/>
      <c r="J298" s="809"/>
      <c r="K298" s="809"/>
      <c r="L298" s="809"/>
      <c r="M298" s="809"/>
      <c r="N298" s="809"/>
      <c r="O298" s="809"/>
      <c r="P298" s="809"/>
      <c r="Q298" s="811" t="s">
        <v>184</v>
      </c>
      <c r="R298" s="809"/>
      <c r="S298" s="809"/>
      <c r="T298" s="809"/>
      <c r="U298" s="809"/>
      <c r="V298" s="811"/>
      <c r="W298" s="809"/>
      <c r="X298" s="809"/>
      <c r="Y298" s="809"/>
      <c r="Z298" s="809"/>
      <c r="AA298" s="809"/>
      <c r="AB298" s="809"/>
      <c r="AC298" s="809"/>
      <c r="AD298" s="811" t="s">
        <v>184</v>
      </c>
      <c r="AE298" s="809"/>
      <c r="AF298" s="809"/>
      <c r="AG298" s="809"/>
      <c r="AH298" s="809"/>
      <c r="AI298" s="809"/>
      <c r="AJ298" s="809"/>
      <c r="AK298" s="809"/>
      <c r="AL298" s="809"/>
      <c r="AM298" s="809"/>
      <c r="AN298" s="809"/>
      <c r="AO298" s="809"/>
      <c r="AP298" s="809"/>
      <c r="AQ298" s="809"/>
      <c r="AR298" s="809"/>
      <c r="AS298" s="809"/>
      <c r="AT298" s="809"/>
      <c r="AU298" s="809"/>
      <c r="AV298" s="810"/>
      <c r="AW298" s="810" t="s">
        <v>184</v>
      </c>
      <c r="AX298" s="809"/>
      <c r="AY298" s="809"/>
      <c r="AZ298" s="809"/>
      <c r="BA298" s="809"/>
      <c r="BB298" s="809"/>
      <c r="BC298" s="809"/>
      <c r="BD298" s="810"/>
      <c r="BE298" s="810" t="s">
        <v>184</v>
      </c>
      <c r="BF298" s="809"/>
      <c r="BG298" s="810" t="s">
        <v>184</v>
      </c>
      <c r="BH298" s="809"/>
      <c r="BI298" s="809"/>
      <c r="BJ298" s="809"/>
      <c r="BK298" s="809"/>
      <c r="BL298" s="809"/>
      <c r="BM298" s="809"/>
      <c r="BN298" s="809"/>
      <c r="BO298" s="809"/>
      <c r="BP298" s="809"/>
      <c r="BQ298" s="809"/>
      <c r="BR298" s="810" t="s">
        <v>184</v>
      </c>
      <c r="BS298" s="810"/>
      <c r="BT298" s="810" t="s">
        <v>184</v>
      </c>
      <c r="BU298" s="810"/>
      <c r="BV298" s="809"/>
      <c r="BW298" s="809"/>
      <c r="BX298" s="809"/>
      <c r="BY298" s="809"/>
      <c r="BZ298" s="809"/>
      <c r="CA298" s="809"/>
      <c r="CB298" s="809"/>
      <c r="CC298" s="809"/>
      <c r="CD298" s="809"/>
      <c r="CE298" s="809"/>
      <c r="CF298" s="809"/>
      <c r="CG298" s="810"/>
      <c r="CH298" s="810"/>
      <c r="CI298" s="810"/>
      <c r="CJ298" s="810" t="s">
        <v>184</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1226</v>
      </c>
      <c r="B299" s="807">
        <f t="shared" si="26"/>
        <v>1</v>
      </c>
      <c r="C299" s="807" t="s">
        <v>4945</v>
      </c>
      <c r="D299" s="603">
        <v>2.0</v>
      </c>
      <c r="E299" s="603">
        <v>2.0</v>
      </c>
      <c r="F299" s="603" t="s">
        <v>347</v>
      </c>
      <c r="G299" s="808" t="s">
        <v>5245</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184</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2003</v>
      </c>
      <c r="B300" s="807"/>
      <c r="C300" s="807" t="s">
        <v>4945</v>
      </c>
      <c r="D300" s="603">
        <v>2.0</v>
      </c>
      <c r="E300" s="603">
        <v>2.0</v>
      </c>
      <c r="F300" s="603" t="s">
        <v>347</v>
      </c>
      <c r="G300" s="808" t="s">
        <v>5246</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3477</v>
      </c>
      <c r="B301" s="807"/>
      <c r="C301" s="807" t="s">
        <v>4945</v>
      </c>
      <c r="D301" s="603">
        <v>1.0</v>
      </c>
      <c r="E301" s="603">
        <v>2.0</v>
      </c>
      <c r="F301" s="603" t="s">
        <v>347</v>
      </c>
      <c r="G301" s="808" t="s">
        <v>5247</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c r="A302" s="806" t="s">
        <v>3967</v>
      </c>
      <c r="B302" s="807"/>
      <c r="C302" s="807" t="s">
        <v>4945</v>
      </c>
      <c r="D302" s="603">
        <v>2.0</v>
      </c>
      <c r="E302" s="603">
        <v>2.0</v>
      </c>
      <c r="F302" s="603" t="s">
        <v>347</v>
      </c>
      <c r="G302" s="808" t="s">
        <v>5248</v>
      </c>
      <c r="H302" s="812"/>
      <c r="I302" s="809"/>
      <c r="J302" s="809"/>
      <c r="K302" s="809"/>
      <c r="L302" s="809"/>
      <c r="M302" s="809"/>
      <c r="N302" s="809"/>
      <c r="O302" s="809"/>
      <c r="P302" s="809"/>
      <c r="Q302" s="811"/>
      <c r="R302" s="809"/>
      <c r="S302" s="809"/>
      <c r="T302" s="809"/>
      <c r="U302" s="809"/>
      <c r="V302" s="811"/>
      <c r="W302" s="809"/>
      <c r="X302" s="809"/>
      <c r="Y302" s="809"/>
      <c r="Z302" s="809"/>
      <c r="AA302" s="809"/>
      <c r="AB302" s="809"/>
      <c r="AC302" s="809"/>
      <c r="AD302" s="811"/>
      <c r="AE302" s="809"/>
      <c r="AF302" s="809"/>
      <c r="AG302" s="809"/>
      <c r="AH302" s="809"/>
      <c r="AI302" s="809"/>
      <c r="AJ302" s="809"/>
      <c r="AK302" s="809"/>
      <c r="AL302" s="809"/>
      <c r="AM302" s="809"/>
      <c r="AN302" s="809"/>
      <c r="AO302" s="809"/>
      <c r="AP302" s="809"/>
      <c r="AQ302" s="809"/>
      <c r="AR302" s="809"/>
      <c r="AS302" s="809"/>
      <c r="AT302" s="809"/>
      <c r="AU302" s="809"/>
      <c r="AV302" s="810"/>
      <c r="AW302" s="810"/>
      <c r="AX302" s="809"/>
      <c r="AY302" s="809"/>
      <c r="AZ302" s="809"/>
      <c r="BA302" s="809"/>
      <c r="BB302" s="809"/>
      <c r="BC302" s="809"/>
      <c r="BD302" s="810"/>
      <c r="BE302" s="810"/>
      <c r="BF302" s="809"/>
      <c r="BG302" s="810"/>
      <c r="BH302" s="809"/>
      <c r="BI302" s="809"/>
      <c r="BJ302" s="809"/>
      <c r="BK302" s="809"/>
      <c r="BL302" s="809"/>
      <c r="BM302" s="809"/>
      <c r="BN302" s="809"/>
      <c r="BO302" s="809"/>
      <c r="BP302" s="809"/>
      <c r="BQ302" s="809"/>
      <c r="BR302" s="810"/>
      <c r="BS302" s="810"/>
      <c r="BT302" s="810"/>
      <c r="BU302" s="810"/>
      <c r="BV302" s="809"/>
      <c r="BW302" s="809"/>
      <c r="BX302" s="809"/>
      <c r="BY302" s="809"/>
      <c r="BZ302" s="809"/>
      <c r="CA302" s="809"/>
      <c r="CB302" s="809"/>
      <c r="CC302" s="809"/>
      <c r="CD302" s="809"/>
      <c r="CE302" s="809"/>
      <c r="CF302" s="809"/>
      <c r="CG302" s="810"/>
      <c r="CH302" s="810"/>
      <c r="CI302" s="810"/>
      <c r="CJ302" s="810"/>
      <c r="CK302" s="809"/>
      <c r="CL302" s="809"/>
      <c r="CM302" s="809"/>
      <c r="CN302" s="809"/>
      <c r="CO302" s="809"/>
      <c r="CP302" s="809"/>
      <c r="CQ302" s="809"/>
      <c r="CR302" s="809"/>
      <c r="CS302" s="809"/>
      <c r="CT302" s="809"/>
      <c r="CU302" s="809"/>
      <c r="CV302" s="809"/>
      <c r="CW302" s="809"/>
      <c r="CX302" s="809"/>
      <c r="CY302" s="809"/>
      <c r="CZ302" s="809"/>
      <c r="DA302" s="809"/>
      <c r="DB302" s="809"/>
      <c r="DC302" s="809"/>
      <c r="DD302" s="809"/>
      <c r="DE302" s="809"/>
      <c r="DF302" s="809"/>
    </row>
    <row r="303" ht="22.5" customHeight="1">
      <c r="A303" s="813" t="s">
        <v>5249</v>
      </c>
      <c r="B303" s="814"/>
      <c r="C303" s="815"/>
      <c r="D303" s="815"/>
      <c r="E303" s="815"/>
      <c r="F303" s="815"/>
      <c r="G303" s="815"/>
      <c r="H303" s="816"/>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5"/>
      <c r="BK303" s="805"/>
      <c r="BL303" s="804"/>
      <c r="BM303" s="804"/>
      <c r="BN303" s="804"/>
      <c r="BO303" s="804"/>
      <c r="BP303" s="804"/>
      <c r="BQ303" s="804"/>
      <c r="BR303" s="805"/>
      <c r="BS303" s="805"/>
      <c r="BT303" s="804"/>
      <c r="BU303" s="804"/>
      <c r="BV303" s="804"/>
      <c r="BW303" s="804"/>
      <c r="BX303" s="804"/>
      <c r="BY303" s="804"/>
      <c r="BZ303" s="804"/>
      <c r="CA303" s="804"/>
      <c r="CB303" s="804"/>
      <c r="CC303" s="804"/>
      <c r="CD303" s="804"/>
      <c r="CE303" s="804"/>
      <c r="CF303" s="804"/>
      <c r="CG303" s="804"/>
      <c r="CH303" s="804"/>
      <c r="CI303" s="804"/>
      <c r="CJ303" s="804"/>
      <c r="CK303" s="804"/>
      <c r="CL303" s="804"/>
      <c r="CM303" s="804"/>
      <c r="CN303" s="804"/>
      <c r="CO303" s="804"/>
      <c r="CP303" s="804"/>
      <c r="CQ303" s="804"/>
      <c r="CR303" s="804"/>
      <c r="CS303" s="804"/>
      <c r="CT303" s="804"/>
      <c r="CU303" s="804"/>
      <c r="CV303" s="804"/>
      <c r="CW303" s="804"/>
      <c r="CX303" s="804"/>
      <c r="CY303" s="804"/>
      <c r="CZ303" s="804"/>
      <c r="DA303" s="804"/>
      <c r="DB303" s="804"/>
      <c r="DC303" s="804"/>
      <c r="DD303" s="804"/>
      <c r="DE303" s="804"/>
      <c r="DF303" s="804"/>
    </row>
    <row r="304">
      <c r="A304" s="817" t="s">
        <v>3437</v>
      </c>
      <c r="B304" s="818">
        <f>counta($I304:$DF304)</f>
        <v>0</v>
      </c>
      <c r="C304" s="818" t="s">
        <v>4983</v>
      </c>
      <c r="D304" s="819">
        <v>0.0</v>
      </c>
      <c r="E304" s="819">
        <v>2.0</v>
      </c>
      <c r="F304" s="819" t="s">
        <v>347</v>
      </c>
      <c r="G304" s="820" t="s">
        <v>5250</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3079</v>
      </c>
      <c r="B305" s="818"/>
      <c r="C305" s="818" t="s">
        <v>4983</v>
      </c>
      <c r="D305" s="819">
        <v>1.0</v>
      </c>
      <c r="E305" s="819">
        <v>3.0</v>
      </c>
      <c r="F305" s="819" t="s">
        <v>347</v>
      </c>
      <c r="G305" s="820" t="s">
        <v>5251</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2820</v>
      </c>
      <c r="B306" s="818"/>
      <c r="C306" s="818" t="s">
        <v>4983</v>
      </c>
      <c r="D306" s="819">
        <v>0.0</v>
      </c>
      <c r="E306" s="819">
        <v>2.0</v>
      </c>
      <c r="F306" s="819" t="s">
        <v>347</v>
      </c>
      <c r="G306" s="820" t="s">
        <v>5252</v>
      </c>
      <c r="H306" s="812"/>
      <c r="I306" s="821"/>
      <c r="J306" s="822"/>
      <c r="K306" s="822"/>
      <c r="L306" s="822"/>
      <c r="M306" s="822"/>
      <c r="N306" s="821"/>
      <c r="O306" s="821"/>
      <c r="P306" s="821"/>
      <c r="Q306" s="821"/>
      <c r="R306" s="821"/>
      <c r="S306" s="821"/>
      <c r="T306" s="821"/>
      <c r="U306" s="821"/>
      <c r="V306" s="821"/>
      <c r="W306" s="821"/>
      <c r="X306" s="821"/>
      <c r="Y306" s="821"/>
      <c r="Z306" s="821"/>
      <c r="AA306" s="822"/>
      <c r="AB306" s="821"/>
      <c r="AC306" s="822"/>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c r="AZ306" s="821"/>
      <c r="BA306" s="821"/>
      <c r="BB306" s="821"/>
      <c r="BC306" s="821"/>
      <c r="BD306" s="821"/>
      <c r="BE306" s="821"/>
      <c r="BF306" s="821"/>
      <c r="BG306" s="821"/>
      <c r="BH306" s="821"/>
      <c r="BI306" s="822"/>
      <c r="BJ306" s="822"/>
      <c r="BK306" s="822"/>
      <c r="BL306" s="821"/>
      <c r="BM306" s="821"/>
      <c r="BN306" s="822"/>
      <c r="BO306" s="822"/>
      <c r="BP306" s="821"/>
      <c r="BQ306" s="821"/>
      <c r="BR306" s="821"/>
      <c r="BS306" s="821"/>
      <c r="BT306" s="821"/>
      <c r="BU306" s="821"/>
      <c r="BV306" s="821"/>
      <c r="BW306" s="821"/>
      <c r="BX306" s="821"/>
      <c r="BY306" s="821"/>
      <c r="BZ306" s="822"/>
      <c r="CA306" s="822"/>
      <c r="CB306" s="821"/>
      <c r="CC306" s="821"/>
      <c r="CD306" s="821"/>
      <c r="CE306" s="821"/>
      <c r="CF306" s="821"/>
      <c r="CG306" s="821"/>
      <c r="CH306" s="821"/>
      <c r="CI306" s="821"/>
      <c r="CJ306" s="821"/>
      <c r="CK306" s="821"/>
      <c r="CL306" s="821"/>
      <c r="CM306" s="821"/>
      <c r="CN306" s="821"/>
      <c r="CO306" s="821"/>
      <c r="CP306" s="821"/>
      <c r="CQ306" s="821"/>
      <c r="CR306" s="821"/>
      <c r="CS306" s="822"/>
      <c r="CT306" s="821"/>
      <c r="CU306" s="821"/>
      <c r="CV306" s="821"/>
      <c r="CW306" s="821"/>
      <c r="CX306" s="821"/>
      <c r="CY306" s="821"/>
      <c r="CZ306" s="821"/>
      <c r="DA306" s="821"/>
      <c r="DB306" s="821"/>
      <c r="DC306" s="821"/>
      <c r="DD306" s="821"/>
      <c r="DE306" s="821"/>
      <c r="DF306" s="821"/>
    </row>
    <row r="307">
      <c r="A307" s="817" t="s">
        <v>404</v>
      </c>
      <c r="B307" s="818">
        <f>counta($I307:$DF307)</f>
        <v>8</v>
      </c>
      <c r="C307" s="818" t="s">
        <v>4983</v>
      </c>
      <c r="D307" s="819">
        <v>3.0</v>
      </c>
      <c r="E307" s="819" t="s">
        <v>273</v>
      </c>
      <c r="F307" s="819" t="s">
        <v>347</v>
      </c>
      <c r="G307" s="820" t="s">
        <v>5253</v>
      </c>
      <c r="H307" s="812"/>
      <c r="I307" s="821"/>
      <c r="J307" s="822"/>
      <c r="K307" s="822"/>
      <c r="L307" s="822"/>
      <c r="M307" s="822" t="s">
        <v>184</v>
      </c>
      <c r="N307" s="821"/>
      <c r="O307" s="821"/>
      <c r="P307" s="821"/>
      <c r="Q307" s="821"/>
      <c r="R307" s="821"/>
      <c r="S307" s="821"/>
      <c r="T307" s="821"/>
      <c r="U307" s="821"/>
      <c r="V307" s="821"/>
      <c r="W307" s="821"/>
      <c r="X307" s="821"/>
      <c r="Y307" s="821"/>
      <c r="Z307" s="821"/>
      <c r="AA307" s="822" t="s">
        <v>184</v>
      </c>
      <c r="AB307" s="821"/>
      <c r="AC307" s="822" t="s">
        <v>184</v>
      </c>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t="s">
        <v>184</v>
      </c>
      <c r="AZ307" s="821"/>
      <c r="BA307" s="821"/>
      <c r="BB307" s="821"/>
      <c r="BC307" s="821"/>
      <c r="BD307" s="821"/>
      <c r="BE307" s="821"/>
      <c r="BF307" s="821"/>
      <c r="BG307" s="821"/>
      <c r="BH307" s="821"/>
      <c r="BI307" s="822" t="s">
        <v>184</v>
      </c>
      <c r="BJ307" s="822"/>
      <c r="BK307" s="822"/>
      <c r="BL307" s="821"/>
      <c r="BM307" s="821"/>
      <c r="BN307" s="822"/>
      <c r="BO307" s="822" t="s">
        <v>184</v>
      </c>
      <c r="BP307" s="821"/>
      <c r="BQ307" s="821"/>
      <c r="BR307" s="821"/>
      <c r="BS307" s="821"/>
      <c r="BT307" s="821"/>
      <c r="BU307" s="821"/>
      <c r="BV307" s="821"/>
      <c r="BW307" s="821"/>
      <c r="BX307" s="821"/>
      <c r="BY307" s="821"/>
      <c r="BZ307" s="822"/>
      <c r="CA307" s="822" t="s">
        <v>184</v>
      </c>
      <c r="CB307" s="821"/>
      <c r="CC307" s="821"/>
      <c r="CD307" s="821"/>
      <c r="CE307" s="821"/>
      <c r="CF307" s="821"/>
      <c r="CG307" s="821"/>
      <c r="CH307" s="821"/>
      <c r="CI307" s="821"/>
      <c r="CJ307" s="821"/>
      <c r="CK307" s="821"/>
      <c r="CL307" s="821"/>
      <c r="CM307" s="821"/>
      <c r="CN307" s="821"/>
      <c r="CO307" s="821"/>
      <c r="CP307" s="821"/>
      <c r="CQ307" s="821"/>
      <c r="CR307" s="821"/>
      <c r="CS307" s="822" t="s">
        <v>184</v>
      </c>
      <c r="CT307" s="821"/>
      <c r="CU307" s="821"/>
      <c r="CV307" s="821"/>
      <c r="CW307" s="821"/>
      <c r="CX307" s="821"/>
      <c r="CY307" s="821"/>
      <c r="CZ307" s="821"/>
      <c r="DA307" s="821"/>
      <c r="DB307" s="821"/>
      <c r="DC307" s="821"/>
      <c r="DD307" s="821"/>
      <c r="DE307" s="821"/>
      <c r="DF307" s="821"/>
    </row>
    <row r="308">
      <c r="A308" s="817" t="s">
        <v>2025</v>
      </c>
      <c r="B308" s="818"/>
      <c r="C308" s="818" t="s">
        <v>4983</v>
      </c>
      <c r="D308" s="819">
        <v>0.0</v>
      </c>
      <c r="E308" s="819">
        <v>2.0</v>
      </c>
      <c r="F308" s="819" t="s">
        <v>347</v>
      </c>
      <c r="G308" s="820" t="s">
        <v>5254</v>
      </c>
      <c r="H308" s="812"/>
      <c r="I308" s="821"/>
      <c r="J308" s="822"/>
      <c r="K308" s="822"/>
      <c r="L308" s="822"/>
      <c r="M308" s="822"/>
      <c r="N308" s="821"/>
      <c r="O308" s="821"/>
      <c r="P308" s="821"/>
      <c r="Q308" s="821"/>
      <c r="R308" s="821"/>
      <c r="S308" s="821"/>
      <c r="T308" s="821"/>
      <c r="U308" s="821"/>
      <c r="V308" s="821"/>
      <c r="W308" s="821"/>
      <c r="X308" s="821"/>
      <c r="Y308" s="821"/>
      <c r="Z308" s="821"/>
      <c r="AA308" s="822"/>
      <c r="AB308" s="821"/>
      <c r="AC308" s="822"/>
      <c r="AD308" s="821"/>
      <c r="AE308" s="821"/>
      <c r="AF308" s="821"/>
      <c r="AG308" s="821"/>
      <c r="AH308" s="821"/>
      <c r="AI308" s="821"/>
      <c r="AJ308" s="821"/>
      <c r="AK308" s="821"/>
      <c r="AL308" s="821"/>
      <c r="AM308" s="821"/>
      <c r="AN308" s="821"/>
      <c r="AO308" s="821"/>
      <c r="AP308" s="821"/>
      <c r="AQ308" s="821"/>
      <c r="AR308" s="821"/>
      <c r="AS308" s="821"/>
      <c r="AT308" s="821"/>
      <c r="AU308" s="821"/>
      <c r="AV308" s="821"/>
      <c r="AW308" s="821"/>
      <c r="AX308" s="822"/>
      <c r="AY308" s="822"/>
      <c r="AZ308" s="821"/>
      <c r="BA308" s="821"/>
      <c r="BB308" s="821"/>
      <c r="BC308" s="821"/>
      <c r="BD308" s="821"/>
      <c r="BE308" s="821"/>
      <c r="BF308" s="821"/>
      <c r="BG308" s="821"/>
      <c r="BH308" s="821"/>
      <c r="BI308" s="822"/>
      <c r="BJ308" s="822"/>
      <c r="BK308" s="822"/>
      <c r="BL308" s="821"/>
      <c r="BM308" s="821"/>
      <c r="BN308" s="822"/>
      <c r="BO308" s="822"/>
      <c r="BP308" s="821"/>
      <c r="BQ308" s="821"/>
      <c r="BR308" s="821"/>
      <c r="BS308" s="821"/>
      <c r="BT308" s="821"/>
      <c r="BU308" s="821"/>
      <c r="BV308" s="821"/>
      <c r="BW308" s="821"/>
      <c r="BX308" s="821"/>
      <c r="BY308" s="821"/>
      <c r="BZ308" s="822"/>
      <c r="CA308" s="822"/>
      <c r="CB308" s="821"/>
      <c r="CC308" s="821"/>
      <c r="CD308" s="821"/>
      <c r="CE308" s="821"/>
      <c r="CF308" s="821"/>
      <c r="CG308" s="821"/>
      <c r="CH308" s="821"/>
      <c r="CI308" s="821"/>
      <c r="CJ308" s="821"/>
      <c r="CK308" s="821"/>
      <c r="CL308" s="821"/>
      <c r="CM308" s="821"/>
      <c r="CN308" s="821"/>
      <c r="CO308" s="821"/>
      <c r="CP308" s="821"/>
      <c r="CQ308" s="821"/>
      <c r="CR308" s="821"/>
      <c r="CS308" s="822"/>
      <c r="CT308" s="821"/>
      <c r="CU308" s="821"/>
      <c r="CV308" s="821"/>
      <c r="CW308" s="821"/>
      <c r="CX308" s="821"/>
      <c r="CY308" s="821"/>
      <c r="CZ308" s="821"/>
      <c r="DA308" s="821"/>
      <c r="DB308" s="821"/>
      <c r="DC308" s="821"/>
      <c r="DD308" s="821"/>
      <c r="DE308" s="821"/>
      <c r="DF308" s="821"/>
    </row>
    <row r="309">
      <c r="A309" s="817" t="s">
        <v>272</v>
      </c>
      <c r="B309" s="818">
        <f>counta($I309:$DF309)</f>
        <v>7</v>
      </c>
      <c r="C309" s="818" t="s">
        <v>4983</v>
      </c>
      <c r="D309" s="819">
        <v>0.0</v>
      </c>
      <c r="E309" s="819">
        <v>2.0</v>
      </c>
      <c r="F309" s="819" t="s">
        <v>347</v>
      </c>
      <c r="G309" s="820" t="s">
        <v>5255</v>
      </c>
      <c r="H309" s="812"/>
      <c r="I309" s="821"/>
      <c r="J309" s="822"/>
      <c r="K309" s="822"/>
      <c r="L309" s="822"/>
      <c r="M309" s="822"/>
      <c r="N309" s="822" t="s">
        <v>184</v>
      </c>
      <c r="O309" s="821"/>
      <c r="P309" s="821"/>
      <c r="Q309" s="821"/>
      <c r="R309" s="821"/>
      <c r="S309" s="822" t="s">
        <v>184</v>
      </c>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t="s">
        <v>184</v>
      </c>
      <c r="AW309" s="821"/>
      <c r="AX309" s="821"/>
      <c r="AY309" s="821"/>
      <c r="AZ309" s="821"/>
      <c r="BA309" s="821"/>
      <c r="BB309" s="821"/>
      <c r="BC309" s="822" t="s">
        <v>184</v>
      </c>
      <c r="BD309" s="821"/>
      <c r="BE309" s="821"/>
      <c r="BF309" s="821"/>
      <c r="BG309" s="821"/>
      <c r="BH309" s="821"/>
      <c r="BI309" s="821"/>
      <c r="BJ309" s="821"/>
      <c r="BK309" s="821"/>
      <c r="BL309" s="821"/>
      <c r="BM309" s="821"/>
      <c r="BN309" s="821"/>
      <c r="BO309" s="821"/>
      <c r="BP309" s="821"/>
      <c r="BQ309" s="821"/>
      <c r="BR309" s="822" t="s">
        <v>184</v>
      </c>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t="s">
        <v>184</v>
      </c>
      <c r="CV309" s="821"/>
      <c r="CW309" s="822" t="s">
        <v>184</v>
      </c>
      <c r="CX309" s="821"/>
      <c r="CY309" s="821"/>
      <c r="CZ309" s="821"/>
      <c r="DA309" s="821"/>
      <c r="DB309" s="821"/>
      <c r="DC309" s="821"/>
      <c r="DD309" s="821"/>
      <c r="DE309" s="821"/>
      <c r="DF309" s="821"/>
    </row>
    <row r="310">
      <c r="A310" s="817" t="s">
        <v>3644</v>
      </c>
      <c r="B310" s="818"/>
      <c r="C310" s="818" t="s">
        <v>4983</v>
      </c>
      <c r="D310" s="819">
        <v>5.0</v>
      </c>
      <c r="E310" s="819" t="s">
        <v>273</v>
      </c>
      <c r="F310" s="819" t="s">
        <v>347</v>
      </c>
      <c r="G310" s="820" t="s">
        <v>5256</v>
      </c>
      <c r="H310" s="812"/>
      <c r="I310" s="821"/>
      <c r="J310" s="822"/>
      <c r="K310" s="822"/>
      <c r="L310" s="822"/>
      <c r="M310" s="822"/>
      <c r="N310" s="822"/>
      <c r="O310" s="821"/>
      <c r="P310" s="821"/>
      <c r="Q310" s="821"/>
      <c r="R310" s="821"/>
      <c r="S310" s="822"/>
      <c r="T310" s="821"/>
      <c r="U310" s="822"/>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1"/>
      <c r="AT310" s="821"/>
      <c r="AU310" s="821"/>
      <c r="AV310" s="822"/>
      <c r="AW310" s="821"/>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2"/>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1"/>
      <c r="DB310" s="821"/>
      <c r="DC310" s="821"/>
      <c r="DD310" s="821"/>
      <c r="DE310" s="821"/>
      <c r="DF310" s="821"/>
    </row>
    <row r="311">
      <c r="A311" s="817" t="s">
        <v>3439</v>
      </c>
      <c r="B311" s="818">
        <f t="shared" ref="B311:B314" si="27">counta($I311:$DF311)</f>
        <v>0</v>
      </c>
      <c r="C311" s="818" t="s">
        <v>4945</v>
      </c>
      <c r="D311" s="819">
        <v>2.0</v>
      </c>
      <c r="E311" s="819">
        <v>3.0</v>
      </c>
      <c r="F311" s="819">
        <v>3.0</v>
      </c>
      <c r="G311" s="820" t="s">
        <v>5257</v>
      </c>
      <c r="H311" s="812"/>
      <c r="I311" s="821"/>
      <c r="J311" s="821"/>
      <c r="K311" s="821"/>
      <c r="L311" s="821"/>
      <c r="M311" s="821"/>
      <c r="N311" s="822"/>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c r="AV311" s="822"/>
      <c r="AW311" s="822"/>
      <c r="AX311" s="821"/>
      <c r="AY311" s="821"/>
      <c r="AZ311" s="821"/>
      <c r="BA311" s="821"/>
      <c r="BB311" s="821"/>
      <c r="BC311" s="822"/>
      <c r="BD311" s="821"/>
      <c r="BE311" s="821"/>
      <c r="BF311" s="821"/>
      <c r="BG311" s="821"/>
      <c r="BH311" s="821"/>
      <c r="BI311" s="821"/>
      <c r="BJ311" s="821"/>
      <c r="BK311" s="821"/>
      <c r="BL311" s="821"/>
      <c r="BM311" s="821"/>
      <c r="BN311" s="821"/>
      <c r="BO311" s="821"/>
      <c r="BP311" s="821"/>
      <c r="BQ311" s="821"/>
      <c r="BR311" s="821"/>
      <c r="BS311" s="822"/>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c r="CV311" s="821"/>
      <c r="CW311" s="822"/>
      <c r="CX311" s="821"/>
      <c r="CY311" s="821"/>
      <c r="CZ311" s="821"/>
      <c r="DA311" s="822"/>
      <c r="DB311" s="822"/>
      <c r="DC311" s="822"/>
      <c r="DD311" s="821"/>
      <c r="DE311" s="821"/>
      <c r="DF311" s="821"/>
    </row>
    <row r="312">
      <c r="A312" s="817" t="s">
        <v>465</v>
      </c>
      <c r="B312" s="818">
        <f t="shared" si="27"/>
        <v>10</v>
      </c>
      <c r="C312" s="818" t="s">
        <v>4945</v>
      </c>
      <c r="D312" s="819">
        <v>1.0</v>
      </c>
      <c r="E312" s="819">
        <v>3.0</v>
      </c>
      <c r="F312" s="819">
        <v>3.0</v>
      </c>
      <c r="G312" s="820" t="s">
        <v>5258</v>
      </c>
      <c r="H312" s="812"/>
      <c r="I312" s="821"/>
      <c r="J312" s="821"/>
      <c r="K312" s="821"/>
      <c r="L312" s="821"/>
      <c r="M312" s="821"/>
      <c r="N312" s="822" t="s">
        <v>184</v>
      </c>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2"/>
      <c r="AT312" s="822"/>
      <c r="AU312" s="822" t="s">
        <v>184</v>
      </c>
      <c r="AV312" s="822" t="s">
        <v>184</v>
      </c>
      <c r="AW312" s="822" t="s">
        <v>184</v>
      </c>
      <c r="AX312" s="821"/>
      <c r="AY312" s="821"/>
      <c r="AZ312" s="821"/>
      <c r="BA312" s="821"/>
      <c r="BB312" s="821"/>
      <c r="BC312" s="822" t="s">
        <v>184</v>
      </c>
      <c r="BD312" s="821"/>
      <c r="BE312" s="821"/>
      <c r="BF312" s="821"/>
      <c r="BG312" s="821"/>
      <c r="BH312" s="821"/>
      <c r="BI312" s="821"/>
      <c r="BJ312" s="821"/>
      <c r="BK312" s="821"/>
      <c r="BL312" s="821"/>
      <c r="BM312" s="821"/>
      <c r="BN312" s="821"/>
      <c r="BO312" s="821"/>
      <c r="BP312" s="821"/>
      <c r="BQ312" s="821"/>
      <c r="BR312" s="821"/>
      <c r="BS312" s="822" t="s">
        <v>184</v>
      </c>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2" t="s">
        <v>184</v>
      </c>
      <c r="CV312" s="821"/>
      <c r="CW312" s="822" t="s">
        <v>184</v>
      </c>
      <c r="CX312" s="821"/>
      <c r="CY312" s="821"/>
      <c r="CZ312" s="821"/>
      <c r="DA312" s="822"/>
      <c r="DB312" s="822" t="s">
        <v>184</v>
      </c>
      <c r="DC312" s="822" t="s">
        <v>184</v>
      </c>
      <c r="DD312" s="821"/>
      <c r="DE312" s="821"/>
      <c r="DF312" s="821"/>
    </row>
    <row r="313">
      <c r="A313" s="817" t="s">
        <v>2639</v>
      </c>
      <c r="B313" s="818">
        <f t="shared" si="27"/>
        <v>1</v>
      </c>
      <c r="C313" s="818" t="s">
        <v>4945</v>
      </c>
      <c r="D313" s="819">
        <v>3.0</v>
      </c>
      <c r="E313" s="819">
        <v>3.0</v>
      </c>
      <c r="F313" s="819">
        <v>6.0</v>
      </c>
      <c r="G313" s="820" t="s">
        <v>5259</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184</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2781</v>
      </c>
      <c r="B314" s="818">
        <f t="shared" si="27"/>
        <v>1</v>
      </c>
      <c r="C314" s="818" t="s">
        <v>4983</v>
      </c>
      <c r="D314" s="819">
        <v>0.0</v>
      </c>
      <c r="E314" s="819">
        <v>1.0</v>
      </c>
      <c r="F314" s="819" t="s">
        <v>347</v>
      </c>
      <c r="G314" s="820" t="s">
        <v>5260</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t="s">
        <v>184</v>
      </c>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3678</v>
      </c>
      <c r="B315" s="818"/>
      <c r="C315" s="818" t="s">
        <v>4945</v>
      </c>
      <c r="D315" s="819">
        <v>3.0</v>
      </c>
      <c r="E315" s="819" t="s">
        <v>273</v>
      </c>
      <c r="F315" s="819" t="s">
        <v>347</v>
      </c>
      <c r="G315" s="820" t="s">
        <v>5261</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c r="A316" s="817" t="s">
        <v>2877</v>
      </c>
      <c r="B316" s="818">
        <f>counta($I316:$DF316)</f>
        <v>0</v>
      </c>
      <c r="C316" s="818" t="s">
        <v>4983</v>
      </c>
      <c r="D316" s="819">
        <v>1.0</v>
      </c>
      <c r="E316" s="819">
        <v>3.0</v>
      </c>
      <c r="F316" s="819" t="s">
        <v>347</v>
      </c>
      <c r="G316" s="820" t="s">
        <v>5262</v>
      </c>
      <c r="H316" s="812"/>
      <c r="I316" s="821"/>
      <c r="J316" s="821"/>
      <c r="K316" s="821"/>
      <c r="L316" s="821"/>
      <c r="M316" s="821"/>
      <c r="N316" s="821"/>
      <c r="O316" s="821"/>
      <c r="P316" s="821"/>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821"/>
      <c r="AL316" s="821"/>
      <c r="AM316" s="821"/>
      <c r="AN316" s="821"/>
      <c r="AO316" s="821"/>
      <c r="AP316" s="821"/>
      <c r="AQ316" s="821"/>
      <c r="AR316" s="821"/>
      <c r="AS316" s="821"/>
      <c r="AT316" s="821"/>
      <c r="AU316" s="821"/>
      <c r="AV316" s="821"/>
      <c r="AW316" s="821"/>
      <c r="AX316" s="821"/>
      <c r="AY316" s="821"/>
      <c r="AZ316" s="821"/>
      <c r="BA316" s="821"/>
      <c r="BB316" s="821"/>
      <c r="BC316" s="821"/>
      <c r="BD316" s="821"/>
      <c r="BE316" s="821"/>
      <c r="BF316" s="821"/>
      <c r="BG316" s="821"/>
      <c r="BH316" s="821"/>
      <c r="BI316" s="821"/>
      <c r="BJ316" s="821"/>
      <c r="BK316" s="821"/>
      <c r="BL316" s="821"/>
      <c r="BM316" s="821"/>
      <c r="BN316" s="821"/>
      <c r="BO316" s="821"/>
      <c r="BP316" s="821"/>
      <c r="BQ316" s="821"/>
      <c r="BR316" s="822"/>
      <c r="BS316" s="822"/>
      <c r="BT316" s="821"/>
      <c r="BU316" s="821"/>
      <c r="BV316" s="821"/>
      <c r="BW316" s="821"/>
      <c r="BX316" s="821"/>
      <c r="BY316" s="821"/>
      <c r="BZ316" s="821"/>
      <c r="CA316" s="821"/>
      <c r="CB316" s="821"/>
      <c r="CC316" s="821"/>
      <c r="CD316" s="821"/>
      <c r="CE316" s="821"/>
      <c r="CF316" s="821"/>
      <c r="CG316" s="821"/>
      <c r="CH316" s="821"/>
      <c r="CI316" s="821"/>
      <c r="CJ316" s="821"/>
      <c r="CK316" s="821"/>
      <c r="CL316" s="821"/>
      <c r="CM316" s="821"/>
      <c r="CN316" s="821"/>
      <c r="CO316" s="821"/>
      <c r="CP316" s="821"/>
      <c r="CQ316" s="821"/>
      <c r="CR316" s="821"/>
      <c r="CS316" s="821"/>
      <c r="CT316" s="821"/>
      <c r="CU316" s="821"/>
      <c r="CV316" s="821"/>
      <c r="CW316" s="821"/>
      <c r="CX316" s="821"/>
      <c r="CY316" s="821"/>
      <c r="CZ316" s="821"/>
      <c r="DA316" s="821"/>
      <c r="DB316" s="821"/>
      <c r="DC316" s="821"/>
      <c r="DD316" s="821"/>
      <c r="DE316" s="821"/>
      <c r="DF316" s="821"/>
    </row>
    <row r="317" ht="22.5" customHeight="1">
      <c r="A317" s="823" t="s">
        <v>4937</v>
      </c>
      <c r="B317" s="824"/>
      <c r="C317" s="825"/>
      <c r="D317" s="825"/>
      <c r="E317" s="825"/>
      <c r="F317" s="825"/>
      <c r="G317" s="825"/>
      <c r="H317" s="826"/>
      <c r="I317" s="804"/>
      <c r="J317" s="804"/>
      <c r="K317" s="804"/>
      <c r="L317" s="804"/>
      <c r="M317" s="804"/>
      <c r="N317" s="804"/>
      <c r="O317" s="804"/>
      <c r="P317" s="804"/>
      <c r="Q317" s="804"/>
      <c r="R317" s="804"/>
      <c r="S317" s="804"/>
      <c r="T317" s="804"/>
      <c r="U317" s="804"/>
      <c r="V317" s="804"/>
      <c r="W317" s="804"/>
      <c r="X317" s="804"/>
      <c r="Y317" s="804"/>
      <c r="Z317" s="804"/>
      <c r="AA317" s="804"/>
      <c r="AB317" s="804"/>
      <c r="AC317" s="804"/>
      <c r="AD317" s="804"/>
      <c r="AE317" s="804"/>
      <c r="AF317" s="804"/>
      <c r="AG317" s="804"/>
      <c r="AH317" s="804"/>
      <c r="AI317" s="804"/>
      <c r="AJ317" s="804"/>
      <c r="AK317" s="804"/>
      <c r="AL317" s="804"/>
      <c r="AM317" s="804"/>
      <c r="AN317" s="804"/>
      <c r="AO317" s="804"/>
      <c r="AP317" s="804"/>
      <c r="AQ317" s="804"/>
      <c r="AR317" s="804"/>
      <c r="AS317" s="804"/>
      <c r="AT317" s="804"/>
      <c r="AU317" s="804"/>
      <c r="AV317" s="804"/>
      <c r="AW317" s="804"/>
      <c r="AX317" s="804"/>
      <c r="AY317" s="804"/>
      <c r="AZ317" s="804"/>
      <c r="BA317" s="804"/>
      <c r="BB317" s="804"/>
      <c r="BC317" s="804"/>
      <c r="BD317" s="804"/>
      <c r="BE317" s="804"/>
      <c r="BF317" s="804"/>
      <c r="BG317" s="804"/>
      <c r="BH317" s="804"/>
      <c r="BI317" s="804"/>
      <c r="BJ317" s="805"/>
      <c r="BK317" s="805"/>
      <c r="BL317" s="804"/>
      <c r="BM317" s="804"/>
      <c r="BN317" s="804"/>
      <c r="BO317" s="804"/>
      <c r="BP317" s="804"/>
      <c r="BQ317" s="804"/>
      <c r="BR317" s="805"/>
      <c r="BS317" s="805"/>
      <c r="BT317" s="804"/>
      <c r="BU317" s="804"/>
      <c r="BV317" s="804"/>
      <c r="BW317" s="804"/>
      <c r="BX317" s="804"/>
      <c r="BY317" s="804"/>
      <c r="BZ317" s="804"/>
      <c r="CA317" s="804"/>
      <c r="CB317" s="804"/>
      <c r="CC317" s="804"/>
      <c r="CD317" s="804"/>
      <c r="CE317" s="804"/>
      <c r="CF317" s="804"/>
      <c r="CG317" s="804"/>
      <c r="CH317" s="804"/>
      <c r="CI317" s="804"/>
      <c r="CJ317" s="804"/>
      <c r="CK317" s="804"/>
      <c r="CL317" s="804"/>
      <c r="CM317" s="804"/>
      <c r="CN317" s="804"/>
      <c r="CO317" s="804"/>
      <c r="CP317" s="804"/>
      <c r="CQ317" s="804"/>
      <c r="CR317" s="804"/>
      <c r="CS317" s="804"/>
      <c r="CT317" s="804"/>
      <c r="CU317" s="804"/>
      <c r="CV317" s="804"/>
      <c r="CW317" s="804"/>
      <c r="CX317" s="804"/>
      <c r="CY317" s="804"/>
      <c r="CZ317" s="804"/>
      <c r="DA317" s="804"/>
      <c r="DB317" s="804"/>
      <c r="DC317" s="804"/>
      <c r="DD317" s="804"/>
      <c r="DE317" s="804"/>
      <c r="DF317" s="804"/>
    </row>
    <row r="318">
      <c r="A318" s="827" t="s">
        <v>2637</v>
      </c>
      <c r="B318" s="828">
        <f>counta($I318:$DF318)</f>
        <v>1</v>
      </c>
      <c r="C318" s="828" t="s">
        <v>4945</v>
      </c>
      <c r="D318" s="666">
        <v>2.0</v>
      </c>
      <c r="E318" s="666">
        <v>2.0</v>
      </c>
      <c r="F318" s="666" t="s">
        <v>347</v>
      </c>
      <c r="G318" s="829" t="s">
        <v>5263</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t="s">
        <v>184</v>
      </c>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1559</v>
      </c>
      <c r="B319" s="828"/>
      <c r="C319" s="828" t="s">
        <v>4983</v>
      </c>
      <c r="D319" s="666">
        <v>3.0</v>
      </c>
      <c r="E319" s="666" t="s">
        <v>273</v>
      </c>
      <c r="F319" s="666" t="s">
        <v>347</v>
      </c>
      <c r="G319" s="829" t="s">
        <v>5264</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27" t="s">
        <v>4023</v>
      </c>
      <c r="B320" s="828"/>
      <c r="C320" s="828" t="s">
        <v>4983</v>
      </c>
      <c r="D320" s="666">
        <v>4.0</v>
      </c>
      <c r="E320" s="666" t="s">
        <v>273</v>
      </c>
      <c r="F320" s="666" t="s">
        <v>347</v>
      </c>
      <c r="G320" s="829" t="s">
        <v>5265</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1"/>
      <c r="BS320" s="831"/>
      <c r="BT320" s="830"/>
      <c r="BU320" s="830"/>
      <c r="BV320" s="830"/>
      <c r="BW320" s="830"/>
      <c r="BX320" s="830"/>
      <c r="BY320" s="830"/>
      <c r="BZ320" s="831"/>
      <c r="CA320" s="831"/>
      <c r="CB320" s="831"/>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32" t="s">
        <v>2533</v>
      </c>
      <c r="B321" s="833"/>
      <c r="C321" s="833" t="s">
        <v>4945</v>
      </c>
      <c r="D321" s="834">
        <v>5.0</v>
      </c>
      <c r="E321" s="834">
        <v>2.0</v>
      </c>
      <c r="F321" s="834" t="s">
        <v>347</v>
      </c>
      <c r="G321" s="829" t="s">
        <v>5266</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2054</v>
      </c>
      <c r="B322" s="833"/>
      <c r="C322" s="828" t="s">
        <v>4983</v>
      </c>
      <c r="D322" s="666">
        <v>2.0</v>
      </c>
      <c r="E322" s="666" t="s">
        <v>273</v>
      </c>
      <c r="F322" s="666" t="s">
        <v>246</v>
      </c>
      <c r="G322" s="829" t="s">
        <v>5267</v>
      </c>
      <c r="H322" s="812"/>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5"/>
      <c r="BS322" s="835"/>
      <c r="BT322" s="830"/>
      <c r="BU322" s="830"/>
      <c r="BV322" s="830"/>
      <c r="BW322" s="830"/>
      <c r="BX322" s="830"/>
      <c r="BY322" s="830"/>
      <c r="BZ322" s="835"/>
      <c r="CA322" s="835"/>
      <c r="CB322" s="835"/>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row>
    <row r="323">
      <c r="A323" s="827" t="s">
        <v>286</v>
      </c>
      <c r="B323" s="828">
        <f t="shared" ref="B323:B342" si="28">counta($I323:$DF323)</f>
        <v>1</v>
      </c>
      <c r="C323" s="828" t="s">
        <v>4983</v>
      </c>
      <c r="D323" s="666">
        <v>3.0</v>
      </c>
      <c r="E323" s="666" t="s">
        <v>273</v>
      </c>
      <c r="F323" s="666" t="s">
        <v>273</v>
      </c>
      <c r="G323" s="829" t="s">
        <v>5268</v>
      </c>
      <c r="H323" s="812"/>
      <c r="I323" s="830"/>
      <c r="J323" s="811" t="s">
        <v>184</v>
      </c>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c r="BU323" s="831"/>
      <c r="BV323" s="830"/>
      <c r="BW323" s="830"/>
      <c r="BX323" s="830"/>
      <c r="BY323" s="831"/>
      <c r="BZ323" s="831"/>
      <c r="CA323" s="831"/>
      <c r="CB323" s="831"/>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c r="DA323" s="831"/>
      <c r="DB323" s="831"/>
      <c r="DC323" s="831"/>
      <c r="DD323" s="831"/>
      <c r="DE323" s="831"/>
      <c r="DF323" s="831"/>
    </row>
    <row r="324">
      <c r="A324" s="827" t="s">
        <v>1276</v>
      </c>
      <c r="B324" s="828">
        <f t="shared" si="28"/>
        <v>5</v>
      </c>
      <c r="C324" s="828" t="s">
        <v>4983</v>
      </c>
      <c r="D324" s="666">
        <v>2.0</v>
      </c>
      <c r="E324" s="666" t="s">
        <v>273</v>
      </c>
      <c r="F324" s="666" t="s">
        <v>347</v>
      </c>
      <c r="G324" s="829" t="s">
        <v>5269</v>
      </c>
      <c r="H324" s="812"/>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1" t="s">
        <v>184</v>
      </c>
      <c r="AG324" s="830"/>
      <c r="AH324" s="830"/>
      <c r="AI324" s="830"/>
      <c r="AJ324" s="830"/>
      <c r="AK324" s="830"/>
      <c r="AL324" s="830"/>
      <c r="AM324" s="830"/>
      <c r="AN324" s="830"/>
      <c r="AO324" s="830"/>
      <c r="AP324" s="830"/>
      <c r="AQ324" s="830"/>
      <c r="AR324" s="830"/>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1" t="s">
        <v>184</v>
      </c>
      <c r="BU324" s="831"/>
      <c r="BV324" s="830"/>
      <c r="BW324" s="830"/>
      <c r="BX324" s="830"/>
      <c r="BY324" s="831" t="s">
        <v>184</v>
      </c>
      <c r="BZ324" s="831"/>
      <c r="CA324" s="831"/>
      <c r="CB324" s="831" t="s">
        <v>184</v>
      </c>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1" t="s">
        <v>184</v>
      </c>
      <c r="DA324" s="831"/>
      <c r="DB324" s="831"/>
      <c r="DC324" s="831"/>
      <c r="DD324" s="831"/>
      <c r="DE324" s="831"/>
      <c r="DF324" s="831"/>
    </row>
    <row r="325">
      <c r="A325" s="827" t="s">
        <v>4321</v>
      </c>
      <c r="B325" s="828">
        <f t="shared" si="28"/>
        <v>1</v>
      </c>
      <c r="C325" s="828" t="s">
        <v>4945</v>
      </c>
      <c r="D325" s="666">
        <v>1.0</v>
      </c>
      <c r="E325" s="666" t="s">
        <v>273</v>
      </c>
      <c r="F325" s="666" t="s">
        <v>347</v>
      </c>
      <c r="G325" s="829" t="s">
        <v>5270</v>
      </c>
      <c r="H325" s="812"/>
      <c r="I325" s="830"/>
      <c r="J325" s="830"/>
      <c r="K325" s="830"/>
      <c r="L325" s="830"/>
      <c r="M325" s="830"/>
      <c r="N325" s="830"/>
      <c r="O325" s="830"/>
      <c r="P325" s="831"/>
      <c r="Q325" s="831"/>
      <c r="R325" s="831"/>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1"/>
      <c r="DB325" s="831"/>
      <c r="DC325" s="831"/>
      <c r="DD325" s="831"/>
      <c r="DE325" s="831"/>
      <c r="DF325" s="831" t="s">
        <v>184</v>
      </c>
    </row>
    <row r="326">
      <c r="A326" s="827" t="s">
        <v>693</v>
      </c>
      <c r="B326" s="828">
        <f t="shared" si="28"/>
        <v>1</v>
      </c>
      <c r="C326" s="828" t="s">
        <v>4983</v>
      </c>
      <c r="D326" s="666">
        <v>3.0</v>
      </c>
      <c r="E326" s="666">
        <v>3.0</v>
      </c>
      <c r="F326" s="666" t="s">
        <v>347</v>
      </c>
      <c r="G326" s="829" t="s">
        <v>5271</v>
      </c>
      <c r="H326" s="812"/>
      <c r="I326" s="830"/>
      <c r="J326" s="830"/>
      <c r="K326" s="830"/>
      <c r="L326" s="830"/>
      <c r="M326" s="830"/>
      <c r="N326" s="830"/>
      <c r="O326" s="830"/>
      <c r="P326" s="831"/>
      <c r="Q326" s="831"/>
      <c r="R326" s="831" t="s">
        <v>184</v>
      </c>
      <c r="S326" s="830"/>
      <c r="T326" s="830"/>
      <c r="U326" s="830"/>
      <c r="V326" s="830"/>
      <c r="W326" s="830"/>
      <c r="X326" s="830"/>
      <c r="Y326" s="830"/>
      <c r="Z326" s="830"/>
      <c r="AA326" s="830"/>
      <c r="AB326" s="830"/>
      <c r="AC326" s="830"/>
      <c r="AD326" s="830"/>
      <c r="AE326" s="830"/>
      <c r="AF326" s="831"/>
      <c r="AG326" s="830"/>
      <c r="AH326" s="830"/>
      <c r="AI326" s="830"/>
      <c r="AJ326" s="830"/>
      <c r="AK326" s="830"/>
      <c r="AL326" s="830"/>
      <c r="AM326" s="830"/>
      <c r="AN326" s="830"/>
      <c r="AO326" s="830"/>
      <c r="AP326" s="830"/>
      <c r="AQ326" s="830"/>
      <c r="AR326" s="830"/>
      <c r="AS326" s="830"/>
      <c r="AT326" s="830"/>
      <c r="AU326" s="830"/>
      <c r="AV326" s="830"/>
      <c r="AW326" s="830"/>
      <c r="AX326" s="831"/>
      <c r="AY326" s="831"/>
      <c r="AZ326" s="831"/>
      <c r="BA326" s="831"/>
      <c r="BB326" s="830"/>
      <c r="BC326" s="830"/>
      <c r="BD326" s="830"/>
      <c r="BE326" s="830"/>
      <c r="BF326" s="830"/>
      <c r="BG326" s="830"/>
      <c r="BH326" s="830"/>
      <c r="BI326" s="830"/>
      <c r="BJ326" s="830"/>
      <c r="BK326" s="830"/>
      <c r="BL326" s="830"/>
      <c r="BM326" s="830"/>
      <c r="BN326" s="831"/>
      <c r="BO326" s="831"/>
      <c r="BP326" s="830"/>
      <c r="BQ326" s="830"/>
      <c r="BR326" s="830"/>
      <c r="BS326" s="830"/>
      <c r="BT326" s="830"/>
      <c r="BU326" s="830"/>
      <c r="BV326" s="830"/>
      <c r="BW326" s="830"/>
      <c r="BX326" s="830"/>
      <c r="BY326" s="830"/>
      <c r="BZ326" s="831"/>
      <c r="CA326" s="831"/>
      <c r="CB326" s="831"/>
      <c r="CC326" s="831"/>
      <c r="CD326" s="831"/>
      <c r="CE326" s="831"/>
      <c r="CF326" s="830"/>
      <c r="CG326" s="830"/>
      <c r="CH326" s="830"/>
      <c r="CI326" s="830"/>
      <c r="CJ326" s="830"/>
      <c r="CK326" s="830"/>
      <c r="CL326" s="830"/>
      <c r="CM326" s="830"/>
      <c r="CN326" s="830"/>
      <c r="CO326" s="830"/>
      <c r="CP326" s="830"/>
      <c r="CQ326" s="830"/>
      <c r="CR326" s="830"/>
      <c r="CS326" s="830"/>
      <c r="CT326" s="830"/>
      <c r="CU326" s="830"/>
      <c r="CV326" s="831"/>
      <c r="CW326" s="830"/>
      <c r="CX326" s="830"/>
      <c r="CY326" s="830"/>
      <c r="CZ326" s="830"/>
      <c r="DA326" s="830"/>
      <c r="DB326" s="830"/>
      <c r="DC326" s="830"/>
      <c r="DD326" s="830"/>
      <c r="DE326" s="830"/>
      <c r="DF326" s="830"/>
    </row>
    <row r="327">
      <c r="A327" s="827" t="s">
        <v>3890</v>
      </c>
      <c r="B327" s="828">
        <f t="shared" si="28"/>
        <v>1</v>
      </c>
      <c r="C327" s="828" t="s">
        <v>4945</v>
      </c>
      <c r="D327" s="666">
        <v>2.0</v>
      </c>
      <c r="E327" s="666">
        <v>3.0</v>
      </c>
      <c r="F327" s="666" t="s">
        <v>347</v>
      </c>
      <c r="G327" s="829" t="s">
        <v>5272</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830"/>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1" t="s">
        <v>184</v>
      </c>
      <c r="CX327" s="830"/>
      <c r="CY327" s="830"/>
      <c r="CZ327" s="830"/>
      <c r="DA327" s="830"/>
      <c r="DB327" s="830"/>
      <c r="DC327" s="830"/>
      <c r="DD327" s="830"/>
      <c r="DE327" s="830"/>
      <c r="DF327" s="830"/>
    </row>
    <row r="328">
      <c r="A328" s="827" t="s">
        <v>1666</v>
      </c>
      <c r="B328" s="828">
        <f t="shared" si="28"/>
        <v>1</v>
      </c>
      <c r="C328" s="828" t="s">
        <v>4983</v>
      </c>
      <c r="D328" s="666">
        <v>4.0</v>
      </c>
      <c r="E328" s="666" t="s">
        <v>273</v>
      </c>
      <c r="F328" s="666" t="s">
        <v>347</v>
      </c>
      <c r="G328" s="829" t="s">
        <v>5273</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1" t="s">
        <v>184</v>
      </c>
      <c r="AP328" s="830"/>
      <c r="AQ328" s="830"/>
      <c r="AR328" s="830"/>
      <c r="AS328" s="830"/>
      <c r="AT328" s="830"/>
      <c r="AU328" s="830"/>
      <c r="AV328" s="830"/>
      <c r="AW328" s="830"/>
      <c r="AX328" s="830"/>
      <c r="AY328" s="830"/>
      <c r="AZ328" s="830"/>
      <c r="BA328" s="830"/>
      <c r="BB328" s="831"/>
      <c r="BC328" s="831"/>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1"/>
      <c r="CS328" s="831"/>
      <c r="CT328" s="830"/>
      <c r="CU328" s="830"/>
      <c r="CV328" s="830"/>
      <c r="CW328" s="830"/>
      <c r="CX328" s="830"/>
      <c r="CY328" s="830"/>
      <c r="CZ328" s="830"/>
      <c r="DA328" s="830"/>
      <c r="DB328" s="830"/>
      <c r="DC328" s="830"/>
      <c r="DD328" s="830"/>
      <c r="DE328" s="830"/>
      <c r="DF328" s="830"/>
    </row>
    <row r="329">
      <c r="A329" s="827" t="s">
        <v>2329</v>
      </c>
      <c r="B329" s="828">
        <f t="shared" si="28"/>
        <v>1</v>
      </c>
      <c r="C329" s="828" t="s">
        <v>4945</v>
      </c>
      <c r="D329" s="666">
        <v>4.0</v>
      </c>
      <c r="E329" s="666" t="s">
        <v>273</v>
      </c>
      <c r="F329" s="666">
        <v>5.0</v>
      </c>
      <c r="G329" s="829" t="s">
        <v>5274</v>
      </c>
      <c r="H329" s="812"/>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1"/>
      <c r="AI329" s="830"/>
      <c r="AJ329" s="830"/>
      <c r="AK329" s="830"/>
      <c r="AL329" s="830"/>
      <c r="AM329" s="831"/>
      <c r="AN329" s="831"/>
      <c r="AO329" s="831"/>
      <c r="AP329" s="831"/>
      <c r="AQ329" s="831"/>
      <c r="AR329" s="830"/>
      <c r="AS329" s="830"/>
      <c r="AT329" s="830"/>
      <c r="AU329" s="830"/>
      <c r="AV329" s="830"/>
      <c r="AW329" s="830"/>
      <c r="AX329" s="830"/>
      <c r="AY329" s="830"/>
      <c r="AZ329" s="830"/>
      <c r="BA329" s="830"/>
      <c r="BB329" s="830"/>
      <c r="BC329" s="831" t="s">
        <v>184</v>
      </c>
      <c r="BD329" s="830"/>
      <c r="BE329" s="830"/>
      <c r="BF329" s="830"/>
      <c r="BG329" s="830"/>
      <c r="BH329" s="830"/>
      <c r="BI329" s="830"/>
      <c r="BJ329" s="830"/>
      <c r="BK329" s="830"/>
      <c r="BL329" s="830"/>
      <c r="BM329" s="830"/>
      <c r="BN329" s="830"/>
      <c r="BO329" s="830"/>
      <c r="BP329" s="830"/>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1"/>
      <c r="DB329" s="831"/>
      <c r="DC329" s="831"/>
      <c r="DD329" s="831"/>
      <c r="DE329" s="831"/>
      <c r="DF329" s="831"/>
    </row>
    <row r="330">
      <c r="A330" s="827" t="s">
        <v>406</v>
      </c>
      <c r="B330" s="828">
        <f t="shared" si="28"/>
        <v>1</v>
      </c>
      <c r="C330" s="828" t="s">
        <v>4945</v>
      </c>
      <c r="D330" s="666">
        <v>5.0</v>
      </c>
      <c r="E330" s="666" t="s">
        <v>273</v>
      </c>
      <c r="F330" s="666" t="s">
        <v>347</v>
      </c>
      <c r="G330" s="829" t="s">
        <v>5275</v>
      </c>
      <c r="H330" s="812"/>
      <c r="I330" s="830"/>
      <c r="J330" s="831"/>
      <c r="K330" s="831"/>
      <c r="L330" s="831"/>
      <c r="M330" s="831" t="s">
        <v>184</v>
      </c>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319</v>
      </c>
      <c r="B331" s="828">
        <f t="shared" si="28"/>
        <v>1</v>
      </c>
      <c r="C331" s="828" t="s">
        <v>4945</v>
      </c>
      <c r="D331" s="666">
        <v>3.0</v>
      </c>
      <c r="E331" s="666">
        <v>2.0</v>
      </c>
      <c r="F331" s="666" t="s">
        <v>347</v>
      </c>
      <c r="G331" s="829" t="s">
        <v>5276</v>
      </c>
      <c r="H331" s="812"/>
      <c r="I331" s="830"/>
      <c r="J331" s="831"/>
      <c r="K331" s="831" t="s">
        <v>184</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314</v>
      </c>
      <c r="B332" s="828">
        <f t="shared" si="28"/>
        <v>1</v>
      </c>
      <c r="C332" s="828" t="s">
        <v>4983</v>
      </c>
      <c r="D332" s="666">
        <v>5.0</v>
      </c>
      <c r="E332" s="666" t="s">
        <v>273</v>
      </c>
      <c r="F332" s="666" t="s">
        <v>347</v>
      </c>
      <c r="G332" s="829" t="s">
        <v>5277</v>
      </c>
      <c r="H332" s="812"/>
      <c r="I332" s="830"/>
      <c r="J332" s="831"/>
      <c r="K332" s="831" t="s">
        <v>184</v>
      </c>
      <c r="L332" s="831"/>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1514</v>
      </c>
      <c r="B333" s="828">
        <f t="shared" si="28"/>
        <v>1</v>
      </c>
      <c r="C333" s="828" t="s">
        <v>4945</v>
      </c>
      <c r="D333" s="666">
        <v>6.0</v>
      </c>
      <c r="E333" s="666" t="s">
        <v>273</v>
      </c>
      <c r="F333" s="666">
        <v>6.0</v>
      </c>
      <c r="G333" s="829" t="s">
        <v>5278</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1"/>
      <c r="AJ333" s="831"/>
      <c r="AK333" s="831"/>
      <c r="AL333" s="831" t="s">
        <v>184</v>
      </c>
      <c r="AM333" s="830"/>
      <c r="AN333" s="830"/>
      <c r="AO333" s="830"/>
      <c r="AP333" s="830"/>
      <c r="AQ333" s="830"/>
      <c r="AR333" s="830"/>
      <c r="AS333" s="830"/>
      <c r="AT333" s="830"/>
      <c r="AU333" s="830"/>
      <c r="AV333" s="830"/>
      <c r="AW333" s="830"/>
      <c r="AX333" s="831"/>
      <c r="AY333" s="831"/>
      <c r="AZ333" s="831"/>
      <c r="BA333" s="831"/>
      <c r="BB333" s="830"/>
      <c r="BC333" s="830"/>
      <c r="BD333" s="830"/>
      <c r="BE333" s="830"/>
      <c r="BF333" s="830"/>
      <c r="BG333" s="830"/>
      <c r="BH333" s="830"/>
      <c r="BI333" s="831"/>
      <c r="BJ333" s="831"/>
      <c r="BK333" s="831"/>
      <c r="BL333" s="830"/>
      <c r="BM333" s="830"/>
      <c r="BN333" s="830"/>
      <c r="BO333" s="830"/>
      <c r="BP333" s="831"/>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1"/>
      <c r="CN333" s="831"/>
      <c r="CO333" s="831"/>
      <c r="CP333" s="831"/>
      <c r="CQ333" s="831"/>
      <c r="CR333" s="830"/>
      <c r="CS333" s="830"/>
      <c r="CT333" s="830"/>
      <c r="CU333" s="830"/>
      <c r="CV333" s="831"/>
      <c r="CW333" s="830"/>
      <c r="CX333" s="830"/>
      <c r="CY333" s="830"/>
      <c r="CZ333" s="830"/>
      <c r="DA333" s="830"/>
      <c r="DB333" s="830"/>
      <c r="DC333" s="830"/>
      <c r="DD333" s="830"/>
      <c r="DE333" s="830"/>
      <c r="DF333" s="830"/>
    </row>
    <row r="334">
      <c r="A334" s="827" t="s">
        <v>1849</v>
      </c>
      <c r="B334" s="828">
        <f t="shared" si="28"/>
        <v>2</v>
      </c>
      <c r="C334" s="828" t="s">
        <v>4945</v>
      </c>
      <c r="D334" s="666">
        <v>4.0</v>
      </c>
      <c r="E334" s="666" t="s">
        <v>273</v>
      </c>
      <c r="F334" s="666" t="s">
        <v>347</v>
      </c>
      <c r="G334" s="829" t="s">
        <v>5279</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1"/>
      <c r="BK334" s="831" t="s">
        <v>184</v>
      </c>
      <c r="BL334" s="830"/>
      <c r="BM334" s="831" t="s">
        <v>184</v>
      </c>
      <c r="BN334" s="830"/>
      <c r="BO334" s="830"/>
      <c r="BP334" s="830"/>
      <c r="BQ334" s="830"/>
      <c r="BR334" s="830"/>
      <c r="BS334" s="830"/>
      <c r="BT334" s="830"/>
      <c r="BU334" s="830"/>
      <c r="BV334" s="830"/>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row>
    <row r="335">
      <c r="A335" s="827" t="s">
        <v>3164</v>
      </c>
      <c r="B335" s="828">
        <f t="shared" si="28"/>
        <v>3</v>
      </c>
      <c r="C335" s="828" t="s">
        <v>4945</v>
      </c>
      <c r="D335" s="666">
        <v>2.0</v>
      </c>
      <c r="E335" s="666" t="s">
        <v>273</v>
      </c>
      <c r="F335" s="666" t="s">
        <v>347</v>
      </c>
      <c r="G335" s="829" t="s">
        <v>5280</v>
      </c>
      <c r="H335" s="812"/>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830"/>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1" t="s">
        <v>184</v>
      </c>
      <c r="CD335" s="830"/>
      <c r="CE335" s="830"/>
      <c r="CF335" s="831"/>
      <c r="CG335" s="831"/>
      <c r="CH335" s="831"/>
      <c r="CI335" s="831"/>
      <c r="CJ335" s="831"/>
      <c r="CK335" s="831" t="s">
        <v>184</v>
      </c>
      <c r="CL335" s="831"/>
      <c r="CM335" s="830"/>
      <c r="CN335" s="830"/>
      <c r="CO335" s="830"/>
      <c r="CP335" s="830"/>
      <c r="CQ335" s="830"/>
      <c r="CR335" s="831"/>
      <c r="CS335" s="831" t="s">
        <v>184</v>
      </c>
      <c r="CT335" s="830"/>
      <c r="CU335" s="830"/>
      <c r="CV335" s="830"/>
      <c r="CW335" s="830"/>
      <c r="CX335" s="830"/>
      <c r="CY335" s="830"/>
      <c r="CZ335" s="830"/>
      <c r="DA335" s="830"/>
      <c r="DB335" s="830"/>
      <c r="DC335" s="830"/>
      <c r="DD335" s="830"/>
      <c r="DE335" s="830"/>
      <c r="DF335" s="830"/>
    </row>
    <row r="336">
      <c r="A336" s="827" t="s">
        <v>1533</v>
      </c>
      <c r="B336" s="828">
        <f t="shared" si="28"/>
        <v>0</v>
      </c>
      <c r="C336" s="828" t="s">
        <v>4983</v>
      </c>
      <c r="D336" s="666">
        <v>4.0</v>
      </c>
      <c r="E336" s="666">
        <v>3.0</v>
      </c>
      <c r="F336" s="666" t="s">
        <v>347</v>
      </c>
      <c r="G336" s="829" t="s">
        <v>5281</v>
      </c>
      <c r="H336" s="812"/>
      <c r="I336" s="830"/>
      <c r="J336" s="831"/>
      <c r="K336" s="831"/>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316</v>
      </c>
      <c r="B337" s="828">
        <f t="shared" si="28"/>
        <v>1</v>
      </c>
      <c r="C337" s="828" t="s">
        <v>4945</v>
      </c>
      <c r="D337" s="666">
        <v>3.0</v>
      </c>
      <c r="E337" s="666" t="s">
        <v>5282</v>
      </c>
      <c r="F337" s="666" t="s">
        <v>347</v>
      </c>
      <c r="G337" s="829" t="s">
        <v>5283</v>
      </c>
      <c r="H337" s="812"/>
      <c r="I337" s="830"/>
      <c r="J337" s="831"/>
      <c r="K337" s="831" t="s">
        <v>184</v>
      </c>
      <c r="L337" s="831"/>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c r="AP337" s="830"/>
      <c r="AQ337" s="830"/>
      <c r="AR337" s="830"/>
      <c r="AS337" s="830"/>
      <c r="AT337" s="830"/>
      <c r="AU337" s="830"/>
      <c r="AV337" s="830"/>
      <c r="AW337" s="830"/>
      <c r="AX337" s="830"/>
      <c r="AY337" s="830"/>
      <c r="AZ337" s="830"/>
      <c r="BA337" s="830"/>
      <c r="BB337" s="830"/>
      <c r="BC337" s="831"/>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1663</v>
      </c>
      <c r="B338" s="828">
        <f t="shared" si="28"/>
        <v>2</v>
      </c>
      <c r="C338" s="828" t="s">
        <v>4983</v>
      </c>
      <c r="D338" s="666">
        <v>4.0</v>
      </c>
      <c r="E338" s="666" t="s">
        <v>273</v>
      </c>
      <c r="F338" s="666" t="s">
        <v>347</v>
      </c>
      <c r="G338" s="829" t="s">
        <v>5284</v>
      </c>
      <c r="H338" s="812"/>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1"/>
      <c r="AH338" s="830"/>
      <c r="AI338" s="830"/>
      <c r="AJ338" s="830"/>
      <c r="AK338" s="830"/>
      <c r="AL338" s="830"/>
      <c r="AM338" s="830"/>
      <c r="AN338" s="830"/>
      <c r="AO338" s="831" t="s">
        <v>184</v>
      </c>
      <c r="AP338" s="830"/>
      <c r="AQ338" s="830"/>
      <c r="AR338" s="830"/>
      <c r="AS338" s="830"/>
      <c r="AT338" s="830"/>
      <c r="AU338" s="830"/>
      <c r="AV338" s="830"/>
      <c r="AW338" s="830"/>
      <c r="AX338" s="830"/>
      <c r="AY338" s="830"/>
      <c r="AZ338" s="830"/>
      <c r="BA338" s="830"/>
      <c r="BB338" s="830"/>
      <c r="BC338" s="831" t="s">
        <v>184</v>
      </c>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1"/>
      <c r="CP338" s="831"/>
      <c r="CQ338" s="831"/>
      <c r="CR338" s="830"/>
      <c r="CS338" s="830"/>
      <c r="CT338" s="830"/>
      <c r="CU338" s="830"/>
      <c r="CV338" s="830"/>
      <c r="CW338" s="830"/>
      <c r="CX338" s="830"/>
      <c r="CY338" s="830"/>
      <c r="CZ338" s="830"/>
      <c r="DA338" s="830"/>
      <c r="DB338" s="830"/>
      <c r="DC338" s="830"/>
      <c r="DD338" s="830"/>
      <c r="DE338" s="830"/>
      <c r="DF338" s="830"/>
    </row>
    <row r="339">
      <c r="A339" s="827" t="s">
        <v>2235</v>
      </c>
      <c r="B339" s="828">
        <f t="shared" si="28"/>
        <v>0</v>
      </c>
      <c r="C339" s="828" t="s">
        <v>4983</v>
      </c>
      <c r="D339" s="666">
        <v>3.0</v>
      </c>
      <c r="E339" s="666" t="s">
        <v>246</v>
      </c>
      <c r="F339" s="666" t="s">
        <v>347</v>
      </c>
      <c r="G339" s="829" t="s">
        <v>5285</v>
      </c>
      <c r="H339" s="812"/>
      <c r="I339" s="830"/>
      <c r="J339" s="830"/>
      <c r="K339" s="830"/>
      <c r="L339" s="830"/>
      <c r="M339" s="830"/>
      <c r="N339" s="830"/>
      <c r="O339" s="830"/>
      <c r="P339" s="830"/>
      <c r="Q339" s="830"/>
      <c r="R339" s="830"/>
      <c r="S339" s="831"/>
      <c r="T339" s="830"/>
      <c r="U339" s="831"/>
      <c r="V339" s="830"/>
      <c r="W339" s="830"/>
      <c r="X339" s="830"/>
      <c r="Y339" s="830"/>
      <c r="Z339" s="830"/>
      <c r="AA339" s="830"/>
      <c r="AB339" s="831"/>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c r="DC339" s="830"/>
      <c r="DD339" s="830"/>
      <c r="DE339" s="830"/>
      <c r="DF339" s="830"/>
    </row>
    <row r="340">
      <c r="A340" s="827" t="s">
        <v>724</v>
      </c>
      <c r="B340" s="828">
        <f t="shared" si="28"/>
        <v>3</v>
      </c>
      <c r="C340" s="828" t="s">
        <v>4945</v>
      </c>
      <c r="D340" s="666">
        <v>1.0</v>
      </c>
      <c r="E340" s="666">
        <v>2.0</v>
      </c>
      <c r="F340" s="666">
        <v>3.0</v>
      </c>
      <c r="G340" s="829" t="s">
        <v>5286</v>
      </c>
      <c r="H340" s="812"/>
      <c r="I340" s="830"/>
      <c r="J340" s="830"/>
      <c r="K340" s="830"/>
      <c r="L340" s="830"/>
      <c r="M340" s="830"/>
      <c r="N340" s="830"/>
      <c r="O340" s="830"/>
      <c r="P340" s="830"/>
      <c r="Q340" s="830"/>
      <c r="R340" s="830"/>
      <c r="S340" s="831" t="s">
        <v>184</v>
      </c>
      <c r="T340" s="830"/>
      <c r="U340" s="831"/>
      <c r="V340" s="830"/>
      <c r="W340" s="830"/>
      <c r="X340" s="830"/>
      <c r="Y340" s="830"/>
      <c r="Z340" s="830"/>
      <c r="AA340" s="830"/>
      <c r="AB340" s="831" t="s">
        <v>184</v>
      </c>
      <c r="AC340" s="831"/>
      <c r="AD340" s="830"/>
      <c r="AE340" s="830"/>
      <c r="AF340" s="830"/>
      <c r="AG340" s="830"/>
      <c r="AH340" s="830"/>
      <c r="AI340" s="830"/>
      <c r="AJ340" s="830"/>
      <c r="AK340" s="830"/>
      <c r="AL340" s="830"/>
      <c r="AM340" s="830"/>
      <c r="AN340" s="830"/>
      <c r="AO340" s="830"/>
      <c r="AP340" s="830"/>
      <c r="AQ340" s="830"/>
      <c r="AR340" s="830"/>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1"/>
      <c r="DB340" s="831" t="s">
        <v>184</v>
      </c>
      <c r="DC340" s="830"/>
      <c r="DD340" s="830"/>
      <c r="DE340" s="830"/>
      <c r="DF340" s="830"/>
    </row>
    <row r="341">
      <c r="A341" s="827" t="s">
        <v>2972</v>
      </c>
      <c r="B341" s="828">
        <f t="shared" si="28"/>
        <v>0</v>
      </c>
      <c r="C341" s="828" t="s">
        <v>4945</v>
      </c>
      <c r="D341" s="666">
        <v>2.0</v>
      </c>
      <c r="E341" s="666">
        <v>3.0</v>
      </c>
      <c r="F341" s="666" t="s">
        <v>347</v>
      </c>
      <c r="G341" s="829" t="s">
        <v>5287</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1"/>
      <c r="AP341" s="830"/>
      <c r="AQ341" s="830"/>
      <c r="AR341" s="830"/>
      <c r="AS341" s="830"/>
      <c r="AT341" s="830"/>
      <c r="AU341" s="830"/>
      <c r="AV341" s="830"/>
      <c r="AW341" s="830"/>
      <c r="AX341" s="830"/>
      <c r="AY341" s="830"/>
      <c r="AZ341" s="830"/>
      <c r="BA341" s="830"/>
      <c r="BB341" s="831"/>
      <c r="BC341" s="831"/>
      <c r="BD341" s="830"/>
      <c r="BE341" s="830"/>
      <c r="BF341" s="830"/>
      <c r="BG341" s="830"/>
      <c r="BH341" s="830"/>
      <c r="BI341" s="830"/>
      <c r="BJ341" s="830"/>
      <c r="BK341" s="830"/>
      <c r="BL341" s="830"/>
      <c r="BM341" s="830"/>
      <c r="BN341" s="830"/>
      <c r="BO341" s="830"/>
      <c r="BP341" s="830"/>
      <c r="BQ341" s="830"/>
      <c r="BR341" s="830"/>
      <c r="BS341" s="830"/>
      <c r="BT341" s="830"/>
      <c r="BU341" s="830"/>
      <c r="BV341" s="830"/>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1"/>
      <c r="CS341" s="831"/>
      <c r="CT341" s="830"/>
      <c r="CU341" s="830"/>
      <c r="CV341" s="830"/>
      <c r="CW341" s="830"/>
      <c r="CX341" s="830"/>
      <c r="CY341" s="830"/>
      <c r="CZ341" s="830"/>
      <c r="DA341" s="830"/>
      <c r="DB341" s="830"/>
      <c r="DC341" s="830"/>
      <c r="DD341" s="830"/>
      <c r="DE341" s="830"/>
      <c r="DF341" s="830"/>
    </row>
    <row r="342">
      <c r="A342" s="827" t="s">
        <v>1987</v>
      </c>
      <c r="B342" s="828">
        <f t="shared" si="28"/>
        <v>1</v>
      </c>
      <c r="C342" s="828" t="s">
        <v>4945</v>
      </c>
      <c r="D342" s="666">
        <v>3.0</v>
      </c>
      <c r="E342" s="666" t="s">
        <v>273</v>
      </c>
      <c r="F342" s="666" t="s">
        <v>347</v>
      </c>
      <c r="G342" s="829" t="s">
        <v>5288</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1" t="s">
        <v>184</v>
      </c>
      <c r="AW342" s="830"/>
      <c r="AX342" s="830"/>
      <c r="AY342" s="830"/>
      <c r="AZ342" s="830"/>
      <c r="BA342" s="830"/>
      <c r="BB342" s="830"/>
      <c r="BC342" s="830"/>
      <c r="BD342" s="830"/>
      <c r="BE342" s="830"/>
      <c r="BF342" s="830"/>
      <c r="BG342" s="830"/>
      <c r="BH342" s="830"/>
      <c r="BI342" s="830"/>
      <c r="BJ342" s="830"/>
      <c r="BK342" s="830"/>
      <c r="BL342" s="831"/>
      <c r="BM342" s="830"/>
      <c r="BN342" s="830"/>
      <c r="BO342" s="830"/>
      <c r="BP342" s="830"/>
      <c r="BQ342" s="830"/>
      <c r="BR342" s="830"/>
      <c r="BS342" s="830"/>
      <c r="BT342" s="830"/>
      <c r="BU342" s="830"/>
      <c r="BV342" s="830"/>
      <c r="BW342" s="830"/>
      <c r="BX342" s="831"/>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1691</v>
      </c>
      <c r="B343" s="828"/>
      <c r="C343" s="828" t="s">
        <v>4983</v>
      </c>
      <c r="D343" s="666">
        <v>3.0</v>
      </c>
      <c r="E343" s="666" t="s">
        <v>273</v>
      </c>
      <c r="F343" s="666" t="s">
        <v>347</v>
      </c>
      <c r="G343" s="829" t="s">
        <v>5289</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3148</v>
      </c>
      <c r="B344" s="828">
        <f t="shared" ref="B344:B350" si="29">counta($I344:$DF344)</f>
        <v>1</v>
      </c>
      <c r="C344" s="828" t="s">
        <v>4945</v>
      </c>
      <c r="D344" s="666">
        <v>3.0</v>
      </c>
      <c r="E344" s="666" t="s">
        <v>273</v>
      </c>
      <c r="F344" s="666">
        <v>3.0</v>
      </c>
      <c r="G344" s="829" t="s">
        <v>5290</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1"/>
      <c r="CA344" s="831"/>
      <c r="CB344" s="831" t="s">
        <v>184</v>
      </c>
      <c r="CC344" s="830"/>
      <c r="CD344" s="830"/>
      <c r="CE344" s="830"/>
      <c r="CF344" s="831"/>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row>
    <row r="345">
      <c r="A345" s="827" t="s">
        <v>3657</v>
      </c>
      <c r="B345" s="828">
        <f t="shared" si="29"/>
        <v>1</v>
      </c>
      <c r="C345" s="828" t="s">
        <v>4945</v>
      </c>
      <c r="D345" s="666">
        <v>4.0</v>
      </c>
      <c r="E345" s="666" t="s">
        <v>273</v>
      </c>
      <c r="F345" s="666" t="s">
        <v>347</v>
      </c>
      <c r="G345" s="829" t="s">
        <v>5291</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1" t="s">
        <v>184</v>
      </c>
      <c r="CR345" s="830"/>
      <c r="CS345" s="830"/>
      <c r="CT345" s="830"/>
      <c r="CU345" s="830"/>
      <c r="CV345" s="830"/>
      <c r="CW345" s="830"/>
      <c r="CX345" s="830"/>
      <c r="CY345" s="830"/>
      <c r="CZ345" s="830"/>
      <c r="DA345" s="830"/>
      <c r="DB345" s="830"/>
      <c r="DC345" s="830"/>
      <c r="DD345" s="830"/>
      <c r="DE345" s="830"/>
      <c r="DF345" s="830"/>
    </row>
    <row r="346">
      <c r="A346" s="827" t="s">
        <v>1142</v>
      </c>
      <c r="B346" s="828">
        <f t="shared" si="29"/>
        <v>0</v>
      </c>
      <c r="C346" s="828" t="s">
        <v>4983</v>
      </c>
      <c r="D346" s="666">
        <v>1.0</v>
      </c>
      <c r="E346" s="666"/>
      <c r="F346" s="666" t="s">
        <v>347</v>
      </c>
      <c r="G346" s="829" t="s">
        <v>5292</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3011</v>
      </c>
      <c r="B347" s="828">
        <f t="shared" si="29"/>
        <v>0</v>
      </c>
      <c r="C347" s="828" t="s">
        <v>4945</v>
      </c>
      <c r="D347" s="666">
        <v>2.0</v>
      </c>
      <c r="E347" s="666">
        <v>3.0</v>
      </c>
      <c r="F347" s="666" t="s">
        <v>347</v>
      </c>
      <c r="G347" s="829" t="s">
        <v>5293</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3187</v>
      </c>
      <c r="B348" s="828">
        <f t="shared" si="29"/>
        <v>0</v>
      </c>
      <c r="C348" s="828" t="s">
        <v>4945</v>
      </c>
      <c r="D348" s="666">
        <v>4.0</v>
      </c>
      <c r="E348" s="666" t="s">
        <v>273</v>
      </c>
      <c r="F348" s="666" t="s">
        <v>347</v>
      </c>
      <c r="G348" s="829" t="s">
        <v>5294</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2903</v>
      </c>
      <c r="B349" s="828">
        <f t="shared" si="29"/>
        <v>0</v>
      </c>
      <c r="C349" s="828" t="s">
        <v>4945</v>
      </c>
      <c r="D349" s="666">
        <v>3.0</v>
      </c>
      <c r="E349" s="666">
        <v>2.0</v>
      </c>
      <c r="F349" s="666">
        <v>3.0</v>
      </c>
      <c r="G349" s="829" t="s">
        <v>5295</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c r="BS349" s="831"/>
      <c r="BT349" s="830"/>
      <c r="BU349" s="830"/>
      <c r="BV349" s="830"/>
      <c r="BW349" s="830"/>
      <c r="BX349" s="830"/>
      <c r="BY349" s="830"/>
      <c r="BZ349" s="830"/>
      <c r="CA349" s="830"/>
      <c r="CB349" s="830"/>
      <c r="CC349" s="830"/>
      <c r="CD349" s="830"/>
      <c r="CE349" s="830"/>
      <c r="CF349" s="831"/>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1224</v>
      </c>
      <c r="B350" s="828">
        <f t="shared" si="29"/>
        <v>3</v>
      </c>
      <c r="C350" s="828" t="s">
        <v>4945</v>
      </c>
      <c r="D350" s="666">
        <v>2.0</v>
      </c>
      <c r="E350" s="666">
        <v>2.0</v>
      </c>
      <c r="F350" s="666" t="s">
        <v>347</v>
      </c>
      <c r="G350" s="829" t="s">
        <v>5296</v>
      </c>
      <c r="H350" s="812"/>
      <c r="I350" s="830"/>
      <c r="J350" s="830"/>
      <c r="K350" s="830"/>
      <c r="L350" s="830"/>
      <c r="M350" s="830"/>
      <c r="N350" s="830"/>
      <c r="O350" s="830"/>
      <c r="P350" s="830"/>
      <c r="Q350" s="830"/>
      <c r="R350" s="830"/>
      <c r="S350" s="830"/>
      <c r="T350" s="830"/>
      <c r="U350" s="830"/>
      <c r="V350" s="830"/>
      <c r="W350" s="830"/>
      <c r="X350" s="830"/>
      <c r="Y350" s="830"/>
      <c r="Z350" s="830"/>
      <c r="AA350" s="830"/>
      <c r="AB350" s="830"/>
      <c r="AC350" s="830"/>
      <c r="AD350" s="831" t="s">
        <v>184</v>
      </c>
      <c r="AE350" s="830"/>
      <c r="AF350" s="830"/>
      <c r="AG350" s="830"/>
      <c r="AH350" s="830"/>
      <c r="AI350" s="830"/>
      <c r="AJ350" s="830"/>
      <c r="AK350" s="830"/>
      <c r="AL350" s="830"/>
      <c r="AM350" s="830"/>
      <c r="AN350" s="830"/>
      <c r="AO350" s="830"/>
      <c r="AP350" s="830"/>
      <c r="AQ350" s="830"/>
      <c r="AR350" s="830"/>
      <c r="AS350" s="830"/>
      <c r="AT350" s="830"/>
      <c r="AU350" s="830"/>
      <c r="AV350" s="830"/>
      <c r="AW350" s="830"/>
      <c r="AX350" s="830"/>
      <c r="AY350" s="830"/>
      <c r="AZ350" s="830"/>
      <c r="BA350" s="830"/>
      <c r="BB350" s="830"/>
      <c r="BC350" s="830"/>
      <c r="BD350" s="830"/>
      <c r="BE350" s="830"/>
      <c r="BF350" s="830"/>
      <c r="BG350" s="830"/>
      <c r="BH350" s="830"/>
      <c r="BI350" s="830"/>
      <c r="BJ350" s="830"/>
      <c r="BK350" s="830"/>
      <c r="BL350" s="830"/>
      <c r="BM350" s="830"/>
      <c r="BN350" s="830"/>
      <c r="BO350" s="830"/>
      <c r="BP350" s="830"/>
      <c r="BQ350" s="830"/>
      <c r="BR350" s="831" t="s">
        <v>184</v>
      </c>
      <c r="BS350" s="831"/>
      <c r="BT350" s="830"/>
      <c r="BU350" s="830"/>
      <c r="BV350" s="830"/>
      <c r="BW350" s="830"/>
      <c r="BX350" s="830"/>
      <c r="BY350" s="830"/>
      <c r="BZ350" s="830"/>
      <c r="CA350" s="830"/>
      <c r="CB350" s="830"/>
      <c r="CC350" s="830"/>
      <c r="CD350" s="830"/>
      <c r="CE350" s="830"/>
      <c r="CF350" s="831" t="s">
        <v>184</v>
      </c>
      <c r="CG350" s="830"/>
      <c r="CH350" s="830"/>
      <c r="CI350" s="830"/>
      <c r="CJ350" s="830"/>
      <c r="CK350" s="830"/>
      <c r="CL350" s="830"/>
      <c r="CM350" s="830"/>
      <c r="CN350" s="830"/>
      <c r="CO350" s="830"/>
      <c r="CP350" s="830"/>
      <c r="CQ350" s="830"/>
      <c r="CR350" s="830"/>
      <c r="CS350" s="830"/>
      <c r="CT350" s="830"/>
      <c r="CU350" s="830"/>
      <c r="CV350" s="830"/>
      <c r="CW350" s="830"/>
      <c r="CX350" s="830"/>
      <c r="CY350" s="830"/>
      <c r="CZ350" s="830"/>
      <c r="DA350" s="830"/>
      <c r="DB350" s="830"/>
      <c r="DC350" s="830"/>
      <c r="DD350" s="830"/>
      <c r="DE350" s="830"/>
      <c r="DF350" s="830"/>
    </row>
    <row r="351">
      <c r="A351" s="827" t="s">
        <v>1359</v>
      </c>
      <c r="B351" s="828">
        <v>0.0</v>
      </c>
      <c r="C351" s="828" t="s">
        <v>4945</v>
      </c>
      <c r="D351" s="666">
        <v>2.0</v>
      </c>
      <c r="E351" s="666">
        <v>3.0</v>
      </c>
      <c r="F351" s="666" t="s">
        <v>347</v>
      </c>
      <c r="G351" s="829" t="s">
        <v>5297</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1357</v>
      </c>
      <c r="B352" s="828">
        <v>0.0</v>
      </c>
      <c r="C352" s="828" t="s">
        <v>4983</v>
      </c>
      <c r="D352" s="666">
        <v>2.0</v>
      </c>
      <c r="E352" s="666">
        <v>7.0</v>
      </c>
      <c r="F352" s="666" t="s">
        <v>347</v>
      </c>
      <c r="G352" s="829" t="s">
        <v>5298</v>
      </c>
      <c r="H352" s="812"/>
      <c r="I352" s="830"/>
      <c r="J352" s="830"/>
      <c r="K352" s="830"/>
      <c r="L352" s="830"/>
      <c r="M352" s="830"/>
      <c r="N352" s="836"/>
      <c r="O352" s="830"/>
      <c r="P352" s="830"/>
      <c r="Q352" s="830"/>
      <c r="R352" s="830"/>
      <c r="S352" s="830"/>
      <c r="T352" s="830"/>
      <c r="U352" s="830"/>
      <c r="V352" s="830"/>
      <c r="W352" s="830"/>
      <c r="X352" s="830"/>
      <c r="Y352" s="830"/>
      <c r="Z352" s="830"/>
      <c r="AA352" s="830"/>
      <c r="AB352" s="830"/>
      <c r="AC352" s="830"/>
      <c r="AD352" s="835"/>
      <c r="AE352" s="830"/>
      <c r="AF352" s="830"/>
      <c r="AG352" s="830"/>
      <c r="AH352" s="830"/>
      <c r="AI352" s="830"/>
      <c r="AJ352" s="830"/>
      <c r="AK352" s="830"/>
      <c r="AL352" s="830"/>
      <c r="AM352" s="830"/>
      <c r="AN352" s="830"/>
      <c r="AO352" s="830"/>
      <c r="AP352" s="830"/>
      <c r="AQ352" s="830"/>
      <c r="AR352" s="830"/>
      <c r="AS352" s="836"/>
      <c r="AT352" s="836"/>
      <c r="AU352" s="836"/>
      <c r="AV352" s="836"/>
      <c r="AW352" s="836"/>
      <c r="AX352" s="830"/>
      <c r="AY352" s="830"/>
      <c r="AZ352" s="830"/>
      <c r="BA352" s="830"/>
      <c r="BB352" s="830"/>
      <c r="BC352" s="836"/>
      <c r="BD352" s="830"/>
      <c r="BE352" s="830"/>
      <c r="BF352" s="830"/>
      <c r="BG352" s="830"/>
      <c r="BH352" s="830"/>
      <c r="BI352" s="830"/>
      <c r="BJ352" s="830"/>
      <c r="BK352" s="830"/>
      <c r="BL352" s="830"/>
      <c r="BM352" s="830"/>
      <c r="BN352" s="830"/>
      <c r="BO352" s="830"/>
      <c r="BP352" s="830"/>
      <c r="BQ352" s="830"/>
      <c r="BR352" s="835"/>
      <c r="BS352" s="831"/>
      <c r="BT352" s="830"/>
      <c r="BU352" s="830"/>
      <c r="BV352" s="830"/>
      <c r="BW352" s="830"/>
      <c r="BX352" s="830"/>
      <c r="BY352" s="830"/>
      <c r="BZ352" s="830"/>
      <c r="CA352" s="830"/>
      <c r="CB352" s="830"/>
      <c r="CC352" s="830"/>
      <c r="CD352" s="830"/>
      <c r="CE352" s="830"/>
      <c r="CF352" s="835"/>
      <c r="CG352" s="830"/>
      <c r="CH352" s="830"/>
      <c r="CI352" s="830"/>
      <c r="CJ352" s="830"/>
      <c r="CK352" s="830"/>
      <c r="CL352" s="830"/>
      <c r="CM352" s="830"/>
      <c r="CN352" s="830"/>
      <c r="CO352" s="830"/>
      <c r="CP352" s="830"/>
      <c r="CQ352" s="830"/>
      <c r="CR352" s="830"/>
      <c r="CS352" s="830"/>
      <c r="CT352" s="830"/>
      <c r="CU352" s="836"/>
      <c r="CV352" s="830"/>
      <c r="CW352" s="836"/>
      <c r="CX352" s="830"/>
      <c r="CY352" s="830"/>
      <c r="CZ352" s="830"/>
      <c r="DA352" s="836"/>
      <c r="DB352" s="836"/>
      <c r="DC352" s="836"/>
      <c r="DD352" s="830"/>
      <c r="DE352" s="830"/>
      <c r="DF352" s="830"/>
    </row>
    <row r="353">
      <c r="A353" s="827" t="s">
        <v>1195</v>
      </c>
      <c r="B353" s="828">
        <f t="shared" ref="B353:B362" si="30">counta($I353:$DF353)</f>
        <v>0</v>
      </c>
      <c r="C353" s="828" t="s">
        <v>4983</v>
      </c>
      <c r="D353" s="666">
        <v>4.0</v>
      </c>
      <c r="E353" s="666" t="s">
        <v>273</v>
      </c>
      <c r="F353" s="666" t="s">
        <v>347</v>
      </c>
      <c r="G353" s="829" t="s">
        <v>5299</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1199</v>
      </c>
      <c r="B354" s="828">
        <f t="shared" si="30"/>
        <v>0</v>
      </c>
      <c r="C354" s="828" t="s">
        <v>4983</v>
      </c>
      <c r="D354" s="666">
        <v>4.0</v>
      </c>
      <c r="E354" s="666" t="s">
        <v>273</v>
      </c>
      <c r="F354" s="666" t="s">
        <v>347</v>
      </c>
      <c r="G354" s="829" t="s">
        <v>5300</v>
      </c>
      <c r="H354" s="812"/>
      <c r="I354" s="830"/>
      <c r="J354" s="830"/>
      <c r="K354" s="830"/>
      <c r="L354" s="830"/>
      <c r="M354" s="830"/>
      <c r="N354" s="830"/>
      <c r="O354" s="830"/>
      <c r="P354" s="830"/>
      <c r="Q354" s="830"/>
      <c r="R354" s="830"/>
      <c r="S354" s="830"/>
      <c r="T354" s="830"/>
      <c r="U354" s="830"/>
      <c r="V354" s="830"/>
      <c r="W354" s="830"/>
      <c r="X354" s="830"/>
      <c r="Y354" s="830"/>
      <c r="Z354" s="830"/>
      <c r="AA354" s="830"/>
      <c r="AB354" s="830"/>
      <c r="AC354" s="830"/>
      <c r="AD354" s="831"/>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0"/>
      <c r="BO354" s="830"/>
      <c r="BP354" s="830"/>
      <c r="BQ354" s="830"/>
      <c r="BR354" s="831"/>
      <c r="BS354" s="831"/>
      <c r="BT354" s="830"/>
      <c r="BU354" s="830"/>
      <c r="BV354" s="830"/>
      <c r="BW354" s="830"/>
      <c r="BX354" s="830"/>
      <c r="BY354" s="830"/>
      <c r="BZ354" s="830"/>
      <c r="CA354" s="830"/>
      <c r="CB354" s="830"/>
      <c r="CC354" s="830"/>
      <c r="CD354" s="830"/>
      <c r="CE354" s="830"/>
      <c r="CF354" s="831"/>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2576</v>
      </c>
      <c r="B355" s="828">
        <f t="shared" si="30"/>
        <v>1</v>
      </c>
      <c r="C355" s="828" t="s">
        <v>4983</v>
      </c>
      <c r="D355" s="666">
        <v>3.0</v>
      </c>
      <c r="E355" s="666" t="s">
        <v>273</v>
      </c>
      <c r="F355" s="666" t="s">
        <v>347</v>
      </c>
      <c r="G355" s="829" t="s">
        <v>5301</v>
      </c>
      <c r="H355" s="812"/>
      <c r="I355" s="830"/>
      <c r="J355" s="830"/>
      <c r="K355" s="830"/>
      <c r="L355" s="830"/>
      <c r="M355" s="830"/>
      <c r="N355" s="830"/>
      <c r="O355" s="830"/>
      <c r="P355" s="830"/>
      <c r="Q355" s="830"/>
      <c r="R355" s="830"/>
      <c r="S355" s="830"/>
      <c r="T355" s="830"/>
      <c r="U355" s="830"/>
      <c r="V355" s="831"/>
      <c r="W355" s="831"/>
      <c r="X355" s="830"/>
      <c r="Y355" s="830"/>
      <c r="Z355" s="830"/>
      <c r="AA355" s="830"/>
      <c r="AB355" s="830"/>
      <c r="AC355" s="830"/>
      <c r="AD355" s="830"/>
      <c r="AE355" s="830"/>
      <c r="AF355" s="830"/>
      <c r="AG355" s="830"/>
      <c r="AH355" s="830"/>
      <c r="AI355" s="830"/>
      <c r="AJ355" s="830"/>
      <c r="AK355" s="830"/>
      <c r="AL355" s="830"/>
      <c r="AM355" s="830"/>
      <c r="AN355" s="830"/>
      <c r="AO355" s="830"/>
      <c r="AP355" s="830"/>
      <c r="AQ355" s="830"/>
      <c r="AR355" s="830"/>
      <c r="AS355" s="830"/>
      <c r="AT355" s="830"/>
      <c r="AU355" s="830"/>
      <c r="AV355" s="830"/>
      <c r="AW355" s="830"/>
      <c r="AX355" s="830"/>
      <c r="AY355" s="830"/>
      <c r="AZ355" s="830"/>
      <c r="BA355" s="830"/>
      <c r="BB355" s="830"/>
      <c r="BC355" s="830"/>
      <c r="BD355" s="830"/>
      <c r="BE355" s="830"/>
      <c r="BF355" s="830"/>
      <c r="BG355" s="830"/>
      <c r="BH355" s="830"/>
      <c r="BI355" s="830"/>
      <c r="BJ355" s="830"/>
      <c r="BK355" s="830"/>
      <c r="BL355" s="830"/>
      <c r="BM355" s="830"/>
      <c r="BN355" s="831" t="s">
        <v>184</v>
      </c>
      <c r="BO355" s="830"/>
      <c r="BP355" s="830"/>
      <c r="BQ355" s="830"/>
      <c r="BR355" s="830"/>
      <c r="BS355" s="830"/>
      <c r="BT355" s="830"/>
      <c r="BU355" s="830"/>
      <c r="BV355" s="830"/>
      <c r="BW355" s="830"/>
      <c r="BX355" s="830"/>
      <c r="BY355" s="830"/>
      <c r="BZ355" s="830"/>
      <c r="CA355" s="830"/>
      <c r="CB355" s="830"/>
      <c r="CC355" s="830"/>
      <c r="CD355" s="830"/>
      <c r="CE355" s="830"/>
      <c r="CF355" s="830"/>
      <c r="CG355" s="830"/>
      <c r="CH355" s="830"/>
      <c r="CI355" s="830"/>
      <c r="CJ355" s="830"/>
      <c r="CK355" s="830"/>
      <c r="CL355" s="830"/>
      <c r="CM355" s="830"/>
      <c r="CN355" s="830"/>
      <c r="CO355" s="830"/>
      <c r="CP355" s="830"/>
      <c r="CQ355" s="830"/>
      <c r="CR355" s="830"/>
      <c r="CS355" s="830"/>
      <c r="CT355" s="830"/>
      <c r="CU355" s="830"/>
      <c r="CV355" s="830"/>
      <c r="CW355" s="830"/>
      <c r="CX355" s="830"/>
      <c r="CY355" s="830"/>
      <c r="CZ355" s="830"/>
      <c r="DA355" s="830"/>
      <c r="DB355" s="830"/>
      <c r="DC355" s="830"/>
      <c r="DD355" s="830"/>
      <c r="DE355" s="830"/>
      <c r="DF355" s="830"/>
    </row>
    <row r="356">
      <c r="A356" s="827" t="s">
        <v>1991</v>
      </c>
      <c r="B356" s="828">
        <f t="shared" si="30"/>
        <v>1</v>
      </c>
      <c r="C356" s="828" t="s">
        <v>4945</v>
      </c>
      <c r="D356" s="666">
        <v>5.0</v>
      </c>
      <c r="E356" s="666">
        <v>2.0</v>
      </c>
      <c r="F356" s="666" t="s">
        <v>347</v>
      </c>
      <c r="G356" s="829" t="s">
        <v>5302</v>
      </c>
      <c r="H356" s="812"/>
      <c r="I356" s="830"/>
      <c r="J356" s="830"/>
      <c r="K356" s="830"/>
      <c r="L356" s="830"/>
      <c r="M356" s="830"/>
      <c r="N356" s="830"/>
      <c r="O356" s="830"/>
      <c r="P356" s="830"/>
      <c r="Q356" s="830"/>
      <c r="R356" s="830"/>
      <c r="S356" s="830"/>
      <c r="T356" s="830"/>
      <c r="U356" s="830"/>
      <c r="V356" s="830"/>
      <c r="W356" s="830"/>
      <c r="X356" s="830"/>
      <c r="Y356" s="830"/>
      <c r="Z356" s="830"/>
      <c r="AA356" s="830"/>
      <c r="AB356" s="830"/>
      <c r="AC356" s="830"/>
      <c r="AD356" s="830"/>
      <c r="AE356" s="830"/>
      <c r="AF356" s="830"/>
      <c r="AG356" s="830"/>
      <c r="AH356" s="830"/>
      <c r="AI356" s="830"/>
      <c r="AJ356" s="830"/>
      <c r="AK356" s="830"/>
      <c r="AL356" s="830"/>
      <c r="AM356" s="831"/>
      <c r="AN356" s="831"/>
      <c r="AO356" s="831"/>
      <c r="AP356" s="831"/>
      <c r="AQ356" s="831"/>
      <c r="AR356" s="830"/>
      <c r="AS356" s="830"/>
      <c r="AT356" s="830"/>
      <c r="AU356" s="830"/>
      <c r="AV356" s="831" t="s">
        <v>184</v>
      </c>
      <c r="AW356" s="830"/>
      <c r="AX356" s="830"/>
      <c r="AY356" s="830"/>
      <c r="AZ356" s="830"/>
      <c r="BA356" s="830"/>
      <c r="BB356" s="830"/>
      <c r="BC356" s="830"/>
      <c r="BD356" s="830"/>
      <c r="BE356" s="830"/>
      <c r="BF356" s="830"/>
      <c r="BG356" s="830"/>
      <c r="BH356" s="830"/>
      <c r="BI356" s="830"/>
      <c r="BJ356" s="831"/>
      <c r="BK356" s="830"/>
      <c r="BL356" s="831"/>
      <c r="BM356" s="830"/>
      <c r="BN356" s="830"/>
      <c r="BO356" s="830"/>
      <c r="BP356" s="830"/>
      <c r="BQ356" s="830"/>
      <c r="BR356" s="830"/>
      <c r="BS356" s="830"/>
      <c r="BT356" s="830"/>
      <c r="BU356" s="830"/>
      <c r="BV356" s="830"/>
      <c r="BW356" s="830"/>
      <c r="BX356" s="831"/>
      <c r="BY356" s="830"/>
      <c r="BZ356" s="830"/>
      <c r="CA356" s="830"/>
      <c r="CB356" s="830"/>
      <c r="CC356" s="830"/>
      <c r="CD356" s="830"/>
      <c r="CE356" s="830"/>
      <c r="CF356" s="830"/>
      <c r="CG356" s="830"/>
      <c r="CH356" s="830"/>
      <c r="CI356" s="830"/>
      <c r="CJ356" s="830"/>
      <c r="CK356" s="830"/>
      <c r="CL356" s="830"/>
      <c r="CM356" s="831"/>
      <c r="CN356" s="831"/>
      <c r="CO356" s="831"/>
      <c r="CP356" s="831"/>
      <c r="CQ356" s="831"/>
      <c r="CR356" s="830"/>
      <c r="CS356" s="830"/>
      <c r="CT356" s="830"/>
      <c r="CU356" s="830"/>
      <c r="CV356" s="830"/>
      <c r="CW356" s="830"/>
      <c r="CX356" s="830"/>
      <c r="CY356" s="830"/>
      <c r="CZ356" s="830"/>
      <c r="DA356" s="830"/>
      <c r="DB356" s="830"/>
      <c r="DC356" s="830"/>
      <c r="DD356" s="830"/>
      <c r="DE356" s="830"/>
      <c r="DF356" s="830"/>
    </row>
    <row r="357">
      <c r="A357" s="827" t="s">
        <v>660</v>
      </c>
      <c r="B357" s="828">
        <f t="shared" si="30"/>
        <v>6</v>
      </c>
      <c r="C357" s="828" t="s">
        <v>4945</v>
      </c>
      <c r="D357" s="666">
        <v>2.0</v>
      </c>
      <c r="E357" s="666">
        <v>3.0</v>
      </c>
      <c r="F357" s="666">
        <v>3.0</v>
      </c>
      <c r="G357" s="829" t="s">
        <v>5303</v>
      </c>
      <c r="H357" s="812"/>
      <c r="I357" s="830"/>
      <c r="J357" s="830"/>
      <c r="K357" s="830"/>
      <c r="L357" s="830"/>
      <c r="M357" s="830"/>
      <c r="N357" s="830"/>
      <c r="O357" s="830"/>
      <c r="P357" s="830"/>
      <c r="Q357" s="836" t="s">
        <v>184</v>
      </c>
      <c r="R357" s="830"/>
      <c r="S357" s="830"/>
      <c r="T357" s="830"/>
      <c r="U357" s="830"/>
      <c r="V357" s="830"/>
      <c r="W357" s="830"/>
      <c r="X357" s="830"/>
      <c r="Y357" s="830"/>
      <c r="Z357" s="830"/>
      <c r="AA357" s="830"/>
      <c r="AB357" s="831" t="s">
        <v>184</v>
      </c>
      <c r="AC357" s="831"/>
      <c r="AD357" s="830"/>
      <c r="AE357" s="830"/>
      <c r="AF357" s="830"/>
      <c r="AG357" s="830"/>
      <c r="AH357" s="830"/>
      <c r="AI357" s="830"/>
      <c r="AJ357" s="830"/>
      <c r="AK357" s="830"/>
      <c r="AL357" s="830"/>
      <c r="AM357" s="830"/>
      <c r="AN357" s="830"/>
      <c r="AO357" s="830"/>
      <c r="AP357" s="830"/>
      <c r="AQ357" s="830"/>
      <c r="AR357" s="830"/>
      <c r="AS357" s="831"/>
      <c r="AT357" s="831"/>
      <c r="AU357" s="831" t="s">
        <v>184</v>
      </c>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0"/>
      <c r="BS357" s="830"/>
      <c r="BT357" s="830"/>
      <c r="BU357" s="830"/>
      <c r="BV357" s="830"/>
      <c r="BW357" s="830"/>
      <c r="BX357" s="830"/>
      <c r="BY357" s="830"/>
      <c r="BZ357" s="830"/>
      <c r="CA357" s="830"/>
      <c r="CB357" s="830"/>
      <c r="CC357" s="830"/>
      <c r="CD357" s="830"/>
      <c r="CE357" s="830"/>
      <c r="CF357" s="830"/>
      <c r="CG357" s="830"/>
      <c r="CH357" s="830"/>
      <c r="CI357" s="830"/>
      <c r="CJ357" s="830"/>
      <c r="CK357" s="830"/>
      <c r="CL357" s="830"/>
      <c r="CM357" s="831"/>
      <c r="CN357" s="831" t="s">
        <v>184</v>
      </c>
      <c r="CO357" s="831"/>
      <c r="CP357" s="831"/>
      <c r="CQ357" s="831"/>
      <c r="CR357" s="830"/>
      <c r="CS357" s="830"/>
      <c r="CT357" s="830"/>
      <c r="CU357" s="830"/>
      <c r="CV357" s="830"/>
      <c r="CW357" s="830"/>
      <c r="CX357" s="830"/>
      <c r="CY357" s="830"/>
      <c r="CZ357" s="831" t="s">
        <v>184</v>
      </c>
      <c r="DA357" s="831"/>
      <c r="DB357" s="831" t="s">
        <v>184</v>
      </c>
      <c r="DC357" s="831"/>
      <c r="DD357" s="831"/>
      <c r="DE357" s="831"/>
      <c r="DF357" s="831"/>
    </row>
    <row r="358">
      <c r="A358" s="827" t="s">
        <v>260</v>
      </c>
      <c r="B358" s="828">
        <f t="shared" si="30"/>
        <v>6</v>
      </c>
      <c r="C358" s="828" t="s">
        <v>4945</v>
      </c>
      <c r="D358" s="666">
        <v>2.0</v>
      </c>
      <c r="E358" s="666">
        <v>3.0</v>
      </c>
      <c r="F358" s="666">
        <v>3.0</v>
      </c>
      <c r="G358" s="829" t="s">
        <v>5304</v>
      </c>
      <c r="H358" s="812"/>
      <c r="I358" s="830"/>
      <c r="J358" s="830"/>
      <c r="K358" s="830"/>
      <c r="L358" s="830"/>
      <c r="M358" s="830"/>
      <c r="N358" s="830"/>
      <c r="O358" s="830"/>
      <c r="P358" s="830"/>
      <c r="Q358" s="830"/>
      <c r="R358" s="830"/>
      <c r="S358" s="831" t="s">
        <v>184</v>
      </c>
      <c r="T358" s="830"/>
      <c r="U358" s="831"/>
      <c r="V358" s="830"/>
      <c r="W358" s="830"/>
      <c r="X358" s="830"/>
      <c r="Y358" s="830"/>
      <c r="Z358" s="830"/>
      <c r="AA358" s="830"/>
      <c r="AB358" s="831" t="s">
        <v>184</v>
      </c>
      <c r="AC358" s="831"/>
      <c r="AD358" s="830"/>
      <c r="AE358" s="830"/>
      <c r="AF358" s="830"/>
      <c r="AG358" s="830"/>
      <c r="AH358" s="830"/>
      <c r="AI358" s="830"/>
      <c r="AJ358" s="830"/>
      <c r="AK358" s="830"/>
      <c r="AL358" s="830"/>
      <c r="AM358" s="831"/>
      <c r="AN358" s="831" t="s">
        <v>184</v>
      </c>
      <c r="AO358" s="830"/>
      <c r="AP358" s="830"/>
      <c r="AQ358" s="830"/>
      <c r="AR358" s="830"/>
      <c r="AS358" s="830"/>
      <c r="AT358" s="830"/>
      <c r="AU358" s="830"/>
      <c r="AV358" s="830"/>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1" t="s">
        <v>184</v>
      </c>
      <c r="BS358" s="831" t="s">
        <v>184</v>
      </c>
      <c r="BT358" s="830"/>
      <c r="BU358" s="830"/>
      <c r="BV358" s="830"/>
      <c r="BW358" s="830"/>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1" t="s">
        <v>184</v>
      </c>
      <c r="CU358" s="830"/>
      <c r="CV358" s="830"/>
      <c r="CW358" s="830"/>
      <c r="CX358" s="830"/>
      <c r="CY358" s="830"/>
      <c r="CZ358" s="830"/>
      <c r="DA358" s="830"/>
      <c r="DB358" s="830"/>
      <c r="DC358" s="830"/>
      <c r="DD358" s="830"/>
      <c r="DE358" s="830"/>
      <c r="DF358" s="830"/>
    </row>
    <row r="359">
      <c r="A359" s="827" t="s">
        <v>220</v>
      </c>
      <c r="B359" s="828">
        <f t="shared" si="30"/>
        <v>7</v>
      </c>
      <c r="C359" s="828" t="s">
        <v>4945</v>
      </c>
      <c r="D359" s="666">
        <v>2.0</v>
      </c>
      <c r="E359" s="666">
        <v>3.0</v>
      </c>
      <c r="F359" s="666">
        <v>3.0</v>
      </c>
      <c r="G359" s="829" t="s">
        <v>5305</v>
      </c>
      <c r="H359" s="812"/>
      <c r="I359" s="830"/>
      <c r="J359" s="830"/>
      <c r="K359" s="830"/>
      <c r="L359" s="830"/>
      <c r="M359" s="830"/>
      <c r="N359" s="830"/>
      <c r="O359" s="830"/>
      <c r="P359" s="830"/>
      <c r="Q359" s="830"/>
      <c r="R359" s="830"/>
      <c r="S359" s="831" t="s">
        <v>184</v>
      </c>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t="s">
        <v>184</v>
      </c>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t="s">
        <v>184</v>
      </c>
      <c r="BT359" s="830"/>
      <c r="BU359" s="830"/>
      <c r="BV359" s="831" t="s">
        <v>184</v>
      </c>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t="s">
        <v>184</v>
      </c>
      <c r="CV359" s="830"/>
      <c r="CW359" s="831" t="s">
        <v>184</v>
      </c>
      <c r="CX359" s="830"/>
      <c r="CY359" s="830"/>
      <c r="CZ359" s="830"/>
      <c r="DA359" s="830"/>
      <c r="DB359" s="830"/>
      <c r="DC359" s="831" t="s">
        <v>184</v>
      </c>
      <c r="DD359" s="830"/>
      <c r="DE359" s="830"/>
      <c r="DF359" s="830"/>
    </row>
    <row r="360">
      <c r="A360" s="827" t="s">
        <v>4551</v>
      </c>
      <c r="B360" s="828">
        <f t="shared" si="30"/>
        <v>0</v>
      </c>
      <c r="C360" s="828" t="s">
        <v>4983</v>
      </c>
      <c r="D360" s="666">
        <v>4.0</v>
      </c>
      <c r="E360" s="666" t="s">
        <v>273</v>
      </c>
      <c r="F360" s="666" t="s">
        <v>347</v>
      </c>
      <c r="G360" s="829" t="s">
        <v>5306</v>
      </c>
      <c r="H360" s="812"/>
      <c r="I360" s="830"/>
      <c r="J360" s="830"/>
      <c r="K360" s="830"/>
      <c r="L360" s="830"/>
      <c r="M360" s="830"/>
      <c r="N360" s="830"/>
      <c r="O360" s="830"/>
      <c r="P360" s="830"/>
      <c r="Q360" s="830"/>
      <c r="R360" s="830"/>
      <c r="S360" s="831"/>
      <c r="T360" s="830"/>
      <c r="U360" s="831"/>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1"/>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1"/>
      <c r="BT360" s="830"/>
      <c r="BU360" s="830"/>
      <c r="BV360" s="831"/>
      <c r="BW360" s="831"/>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1"/>
      <c r="CV360" s="830"/>
      <c r="CW360" s="831"/>
      <c r="CX360" s="830"/>
      <c r="CY360" s="830"/>
      <c r="CZ360" s="830"/>
      <c r="DA360" s="830"/>
      <c r="DB360" s="830"/>
      <c r="DC360" s="831"/>
      <c r="DD360" s="830"/>
      <c r="DE360" s="830"/>
      <c r="DF360" s="830"/>
    </row>
    <row r="361">
      <c r="A361" s="827" t="s">
        <v>3440</v>
      </c>
      <c r="B361" s="828">
        <f t="shared" si="30"/>
        <v>1</v>
      </c>
      <c r="C361" s="828" t="s">
        <v>4945</v>
      </c>
      <c r="D361" s="666">
        <v>4.0</v>
      </c>
      <c r="E361" s="666">
        <v>3.0</v>
      </c>
      <c r="F361" s="666">
        <v>4.0</v>
      </c>
      <c r="G361" s="829" t="s">
        <v>5307</v>
      </c>
      <c r="H361" s="812"/>
      <c r="I361" s="830"/>
      <c r="J361" s="830"/>
      <c r="K361" s="830"/>
      <c r="L361" s="830"/>
      <c r="M361" s="830"/>
      <c r="N361" s="830"/>
      <c r="O361" s="830"/>
      <c r="P361" s="830"/>
      <c r="Q361" s="830"/>
      <c r="R361" s="830"/>
      <c r="S361" s="830"/>
      <c r="T361" s="830"/>
      <c r="U361" s="830"/>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0"/>
      <c r="CS361" s="830"/>
      <c r="CT361" s="830"/>
      <c r="CU361" s="830"/>
      <c r="CV361" s="830"/>
      <c r="CW361" s="831" t="s">
        <v>184</v>
      </c>
      <c r="CX361" s="830"/>
      <c r="CY361" s="830"/>
      <c r="CZ361" s="830"/>
      <c r="DA361" s="830"/>
      <c r="DB361" s="830"/>
      <c r="DC361" s="830"/>
      <c r="DD361" s="830"/>
      <c r="DE361" s="830"/>
      <c r="DF361" s="830"/>
    </row>
    <row r="362">
      <c r="A362" s="827" t="s">
        <v>1914</v>
      </c>
      <c r="B362" s="828">
        <f t="shared" si="30"/>
        <v>0</v>
      </c>
      <c r="C362" s="828" t="s">
        <v>4983</v>
      </c>
      <c r="D362" s="666">
        <v>4.0</v>
      </c>
      <c r="E362" s="666" t="s">
        <v>273</v>
      </c>
      <c r="F362" s="666" t="s">
        <v>347</v>
      </c>
      <c r="G362" s="829" t="s">
        <v>5308</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1690</v>
      </c>
      <c r="B363" s="828"/>
      <c r="C363" s="828" t="s">
        <v>4983</v>
      </c>
      <c r="D363" s="666">
        <v>15.0</v>
      </c>
      <c r="E363" s="666">
        <v>3.0</v>
      </c>
      <c r="F363" s="666" t="s">
        <v>347</v>
      </c>
      <c r="G363" s="829" t="s">
        <v>5309</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3012</v>
      </c>
      <c r="B364" s="828">
        <f t="shared" ref="B364:B369" si="31">counta($I364:$DF364)</f>
        <v>0</v>
      </c>
      <c r="C364" s="828" t="s">
        <v>4983</v>
      </c>
      <c r="D364" s="666">
        <v>2.0</v>
      </c>
      <c r="E364" s="666" t="s">
        <v>273</v>
      </c>
      <c r="F364" s="666" t="s">
        <v>347</v>
      </c>
      <c r="G364" s="829" t="s">
        <v>5310</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3235</v>
      </c>
      <c r="B365" s="828">
        <f t="shared" si="31"/>
        <v>0</v>
      </c>
      <c r="C365" s="828" t="s">
        <v>4945</v>
      </c>
      <c r="D365" s="666">
        <v>2.0</v>
      </c>
      <c r="E365" s="666" t="s">
        <v>273</v>
      </c>
      <c r="F365" s="666" t="s">
        <v>347</v>
      </c>
      <c r="G365" s="829" t="s">
        <v>5311</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c r="CS365" s="830"/>
      <c r="CT365" s="830"/>
      <c r="CU365" s="831"/>
      <c r="CV365" s="830"/>
      <c r="CW365" s="830"/>
      <c r="CX365" s="830"/>
      <c r="CY365" s="830"/>
      <c r="CZ365" s="830"/>
      <c r="DA365" s="830"/>
      <c r="DB365" s="830"/>
      <c r="DC365" s="830"/>
      <c r="DD365" s="830"/>
      <c r="DE365" s="830"/>
      <c r="DF365" s="830"/>
    </row>
    <row r="366">
      <c r="A366" s="827" t="s">
        <v>3691</v>
      </c>
      <c r="B366" s="828">
        <f t="shared" si="31"/>
        <v>1</v>
      </c>
      <c r="C366" s="828" t="s">
        <v>4983</v>
      </c>
      <c r="D366" s="666">
        <v>2.0</v>
      </c>
      <c r="E366" s="666" t="s">
        <v>273</v>
      </c>
      <c r="F366" s="666" t="s">
        <v>347</v>
      </c>
      <c r="G366" s="829" t="s">
        <v>5312</v>
      </c>
      <c r="H366" s="812"/>
      <c r="I366" s="830"/>
      <c r="J366" s="830"/>
      <c r="K366" s="830"/>
      <c r="L366" s="830"/>
      <c r="M366" s="830"/>
      <c r="N366" s="830"/>
      <c r="O366" s="830"/>
      <c r="P366" s="830"/>
      <c r="Q366" s="830"/>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1" t="s">
        <v>184</v>
      </c>
      <c r="CS366" s="830"/>
      <c r="CT366" s="830"/>
      <c r="CU366" s="831"/>
      <c r="CV366" s="830"/>
      <c r="CW366" s="830"/>
      <c r="CX366" s="830"/>
      <c r="CY366" s="830"/>
      <c r="CZ366" s="830"/>
      <c r="DA366" s="830"/>
      <c r="DB366" s="830"/>
      <c r="DC366" s="830"/>
      <c r="DD366" s="830"/>
      <c r="DE366" s="830"/>
      <c r="DF366" s="830"/>
    </row>
    <row r="367">
      <c r="A367" s="827" t="s">
        <v>658</v>
      </c>
      <c r="B367" s="828">
        <f t="shared" si="31"/>
        <v>1</v>
      </c>
      <c r="C367" s="828" t="s">
        <v>4983</v>
      </c>
      <c r="D367" s="666">
        <v>4.0</v>
      </c>
      <c r="E367" s="666">
        <v>2.0</v>
      </c>
      <c r="F367" s="666" t="s">
        <v>347</v>
      </c>
      <c r="G367" s="829" t="s">
        <v>5313</v>
      </c>
      <c r="H367" s="812"/>
      <c r="I367" s="830"/>
      <c r="J367" s="830"/>
      <c r="K367" s="830"/>
      <c r="L367" s="830"/>
      <c r="M367" s="830"/>
      <c r="N367" s="830"/>
      <c r="O367" s="830"/>
      <c r="P367" s="830"/>
      <c r="Q367" s="836" t="s">
        <v>184</v>
      </c>
      <c r="R367" s="830"/>
      <c r="S367" s="831"/>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c r="CV367" s="830"/>
      <c r="CW367" s="830"/>
      <c r="CX367" s="830"/>
      <c r="CY367" s="830"/>
      <c r="CZ367" s="830"/>
      <c r="DA367" s="830"/>
      <c r="DB367" s="830"/>
      <c r="DC367" s="830"/>
      <c r="DD367" s="830"/>
      <c r="DE367" s="830"/>
      <c r="DF367" s="830"/>
    </row>
    <row r="368">
      <c r="A368" s="827" t="s">
        <v>722</v>
      </c>
      <c r="B368" s="828">
        <f t="shared" si="31"/>
        <v>2</v>
      </c>
      <c r="C368" s="828" t="s">
        <v>4983</v>
      </c>
      <c r="D368" s="666">
        <v>1.0</v>
      </c>
      <c r="E368" s="666">
        <v>2.0</v>
      </c>
      <c r="F368" s="666" t="s">
        <v>347</v>
      </c>
      <c r="G368" s="829" t="s">
        <v>5314</v>
      </c>
      <c r="H368" s="812"/>
      <c r="I368" s="830"/>
      <c r="J368" s="830"/>
      <c r="K368" s="830"/>
      <c r="L368" s="830"/>
      <c r="M368" s="830"/>
      <c r="N368" s="830"/>
      <c r="O368" s="830"/>
      <c r="P368" s="830"/>
      <c r="Q368" s="830"/>
      <c r="R368" s="830"/>
      <c r="S368" s="831" t="s">
        <v>184</v>
      </c>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t="s">
        <v>184</v>
      </c>
      <c r="CV368" s="830"/>
      <c r="CW368" s="830"/>
      <c r="CX368" s="830"/>
      <c r="CY368" s="830"/>
      <c r="CZ368" s="830"/>
      <c r="DA368" s="830"/>
      <c r="DB368" s="830"/>
      <c r="DC368" s="830"/>
      <c r="DD368" s="830"/>
      <c r="DE368" s="830"/>
      <c r="DF368" s="830"/>
    </row>
    <row r="369">
      <c r="A369" s="827" t="s">
        <v>4222</v>
      </c>
      <c r="B369" s="828">
        <f t="shared" si="31"/>
        <v>1</v>
      </c>
      <c r="C369" s="828" t="s">
        <v>4983</v>
      </c>
      <c r="D369" s="666">
        <v>2.0</v>
      </c>
      <c r="E369" s="666">
        <v>4.0</v>
      </c>
      <c r="F369" s="666" t="s">
        <v>347</v>
      </c>
      <c r="G369" s="829" t="s">
        <v>5315</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t="s">
        <v>184</v>
      </c>
      <c r="DC369" s="830"/>
      <c r="DD369" s="830"/>
      <c r="DE369" s="830"/>
      <c r="DF369" s="830"/>
    </row>
    <row r="370">
      <c r="A370" s="827" t="s">
        <v>1801</v>
      </c>
      <c r="B370" s="828"/>
      <c r="C370" s="828" t="s">
        <v>4983</v>
      </c>
      <c r="D370" s="666">
        <v>1.0</v>
      </c>
      <c r="E370" s="666">
        <v>2.0</v>
      </c>
      <c r="F370" s="666" t="s">
        <v>347</v>
      </c>
      <c r="G370" s="829" t="s">
        <v>5316</v>
      </c>
      <c r="H370" s="812"/>
      <c r="I370" s="830"/>
      <c r="J370" s="830"/>
      <c r="K370" s="830"/>
      <c r="L370" s="830"/>
      <c r="M370" s="830"/>
      <c r="N370" s="830"/>
      <c r="O370" s="830"/>
      <c r="P370" s="830"/>
      <c r="Q370" s="830"/>
      <c r="R370" s="830"/>
      <c r="S370" s="831"/>
      <c r="T370" s="830"/>
      <c r="U370" s="831"/>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1"/>
      <c r="CV370" s="830"/>
      <c r="CW370" s="830"/>
      <c r="CX370" s="830"/>
      <c r="CY370" s="830"/>
      <c r="CZ370" s="830"/>
      <c r="DA370" s="831"/>
      <c r="DB370" s="831"/>
      <c r="DC370" s="830"/>
      <c r="DD370" s="830"/>
      <c r="DE370" s="830"/>
      <c r="DF370" s="830"/>
    </row>
    <row r="371">
      <c r="A371" s="827" t="s">
        <v>318</v>
      </c>
      <c r="B371" s="828">
        <f t="shared" ref="B371:B372" si="32">counta($I371:$DF371)</f>
        <v>6</v>
      </c>
      <c r="C371" s="828" t="s">
        <v>4983</v>
      </c>
      <c r="D371" s="666">
        <v>1.0</v>
      </c>
      <c r="E371" s="666">
        <v>3.0</v>
      </c>
      <c r="F371" s="666" t="s">
        <v>347</v>
      </c>
      <c r="G371" s="829"/>
      <c r="H371" s="812"/>
      <c r="I371" s="830"/>
      <c r="J371" s="831"/>
      <c r="K371" s="831" t="s">
        <v>184</v>
      </c>
      <c r="L371" s="831"/>
      <c r="M371" s="831"/>
      <c r="N371" s="831" t="s">
        <v>184</v>
      </c>
      <c r="O371" s="830"/>
      <c r="P371" s="830"/>
      <c r="Q371" s="830"/>
      <c r="R371" s="830"/>
      <c r="S371" s="830"/>
      <c r="T371" s="836" t="s">
        <v>184</v>
      </c>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1" t="s">
        <v>184</v>
      </c>
      <c r="AQ371" s="830"/>
      <c r="AR371" s="831" t="s">
        <v>184</v>
      </c>
      <c r="AS371" s="830"/>
      <c r="AT371" s="830"/>
      <c r="AU371" s="830"/>
      <c r="AV371" s="830"/>
      <c r="AW371" s="830"/>
      <c r="AX371" s="830"/>
      <c r="AY371" s="830"/>
      <c r="AZ371" s="830"/>
      <c r="BA371" s="830"/>
      <c r="BB371" s="830"/>
      <c r="BC371" s="830"/>
      <c r="BD371" s="831"/>
      <c r="BE371" s="831" t="s">
        <v>184</v>
      </c>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0"/>
      <c r="CV371" s="830"/>
      <c r="CW371" s="830"/>
      <c r="CX371" s="830"/>
      <c r="CY371" s="830"/>
      <c r="CZ371" s="830"/>
      <c r="DA371" s="830"/>
      <c r="DB371" s="830"/>
      <c r="DC371" s="830"/>
      <c r="DD371" s="830"/>
      <c r="DE371" s="830"/>
      <c r="DF371" s="830"/>
    </row>
    <row r="372">
      <c r="A372" s="827" t="s">
        <v>3786</v>
      </c>
      <c r="B372" s="828">
        <f t="shared" si="32"/>
        <v>1</v>
      </c>
      <c r="C372" s="828" t="s">
        <v>4945</v>
      </c>
      <c r="D372" s="666">
        <v>5.0</v>
      </c>
      <c r="E372" s="666">
        <v>3.0</v>
      </c>
      <c r="F372" s="666">
        <v>4.0</v>
      </c>
      <c r="G372" s="829" t="s">
        <v>5317</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t="s">
        <v>184</v>
      </c>
      <c r="CV372" s="830"/>
      <c r="CW372" s="830"/>
      <c r="CX372" s="830"/>
      <c r="CY372" s="830"/>
      <c r="CZ372" s="830"/>
      <c r="DA372" s="830"/>
      <c r="DB372" s="830"/>
      <c r="DC372" s="830"/>
      <c r="DD372" s="830"/>
      <c r="DE372" s="830"/>
      <c r="DF372" s="830"/>
    </row>
    <row r="373">
      <c r="A373" s="827" t="s">
        <v>442</v>
      </c>
      <c r="B373" s="828"/>
      <c r="C373" s="828" t="s">
        <v>4983</v>
      </c>
      <c r="D373" s="666">
        <v>1.0</v>
      </c>
      <c r="E373" s="666" t="s">
        <v>273</v>
      </c>
      <c r="F373" s="666" t="s">
        <v>347</v>
      </c>
      <c r="G373" s="829" t="s">
        <v>5318</v>
      </c>
      <c r="H373" s="812"/>
      <c r="I373" s="830"/>
      <c r="J373" s="830"/>
      <c r="K373" s="830"/>
      <c r="L373" s="830"/>
      <c r="M373" s="830"/>
      <c r="N373" s="830"/>
      <c r="O373" s="830"/>
      <c r="P373" s="830"/>
      <c r="Q373" s="830"/>
      <c r="R373" s="830"/>
      <c r="S373" s="830"/>
      <c r="T373" s="830"/>
      <c r="U373" s="830"/>
      <c r="V373" s="830"/>
      <c r="W373" s="830"/>
      <c r="X373" s="830"/>
      <c r="Y373" s="830"/>
      <c r="Z373" s="830"/>
      <c r="AA373" s="830"/>
      <c r="AB373" s="830"/>
      <c r="AC373" s="830"/>
      <c r="AD373" s="830"/>
      <c r="AE373" s="830"/>
      <c r="AF373" s="830"/>
      <c r="AG373" s="830"/>
      <c r="AH373" s="830"/>
      <c r="AI373" s="830"/>
      <c r="AJ373" s="830"/>
      <c r="AK373" s="830"/>
      <c r="AL373" s="830"/>
      <c r="AM373" s="830"/>
      <c r="AN373" s="830"/>
      <c r="AO373" s="830"/>
      <c r="AP373" s="830"/>
      <c r="AQ373" s="830"/>
      <c r="AR373" s="830"/>
      <c r="AS373" s="830"/>
      <c r="AT373" s="830"/>
      <c r="AU373" s="830"/>
      <c r="AV373" s="830"/>
      <c r="AW373" s="830"/>
      <c r="AX373" s="830"/>
      <c r="AY373" s="830"/>
      <c r="AZ373" s="830"/>
      <c r="BA373" s="830"/>
      <c r="BB373" s="830"/>
      <c r="BC373" s="830"/>
      <c r="BD373" s="830"/>
      <c r="BE373" s="830"/>
      <c r="BF373" s="830"/>
      <c r="BG373" s="830"/>
      <c r="BH373" s="830"/>
      <c r="BI373" s="830"/>
      <c r="BJ373" s="830"/>
      <c r="BK373" s="830"/>
      <c r="BL373" s="830"/>
      <c r="BM373" s="830"/>
      <c r="BN373" s="830"/>
      <c r="BO373" s="830"/>
      <c r="BP373" s="830"/>
      <c r="BQ373" s="830"/>
      <c r="BR373" s="830"/>
      <c r="BS373" s="830"/>
      <c r="BT373" s="830"/>
      <c r="BU373" s="830"/>
      <c r="BV373" s="830"/>
      <c r="BW373" s="830"/>
      <c r="BX373" s="830"/>
      <c r="BY373" s="830"/>
      <c r="BZ373" s="830"/>
      <c r="CA373" s="830"/>
      <c r="CB373" s="830"/>
      <c r="CC373" s="830"/>
      <c r="CD373" s="830"/>
      <c r="CE373" s="830"/>
      <c r="CF373" s="830"/>
      <c r="CG373" s="830"/>
      <c r="CH373" s="830"/>
      <c r="CI373" s="830"/>
      <c r="CJ373" s="830"/>
      <c r="CK373" s="830"/>
      <c r="CL373" s="830"/>
      <c r="CM373" s="830"/>
      <c r="CN373" s="830"/>
      <c r="CO373" s="830"/>
      <c r="CP373" s="830"/>
      <c r="CQ373" s="830"/>
      <c r="CR373" s="830"/>
      <c r="CS373" s="830"/>
      <c r="CT373" s="830"/>
      <c r="CU373" s="831"/>
      <c r="CV373" s="830"/>
      <c r="CW373" s="830"/>
      <c r="CX373" s="830"/>
      <c r="CY373" s="830"/>
      <c r="CZ373" s="830"/>
      <c r="DA373" s="830"/>
      <c r="DB373" s="830"/>
      <c r="DC373" s="830"/>
      <c r="DD373" s="830"/>
      <c r="DE373" s="830"/>
      <c r="DF373" s="830"/>
    </row>
    <row r="374">
      <c r="A374" s="827" t="s">
        <v>1230</v>
      </c>
      <c r="B374" s="828">
        <f t="shared" ref="B374:B384" si="33">counta($I374:$DF374)</f>
        <v>1</v>
      </c>
      <c r="C374" s="828" t="s">
        <v>4945</v>
      </c>
      <c r="D374" s="666">
        <v>4.0</v>
      </c>
      <c r="E374" s="666" t="s">
        <v>273</v>
      </c>
      <c r="F374" s="666">
        <v>5.0</v>
      </c>
      <c r="G374" s="829" t="s">
        <v>5319</v>
      </c>
      <c r="H374" s="812"/>
      <c r="I374" s="830"/>
      <c r="J374" s="831"/>
      <c r="K374" s="831"/>
      <c r="L374" s="831"/>
      <c r="M374" s="831"/>
      <c r="N374" s="831"/>
      <c r="O374" s="830"/>
      <c r="P374" s="830"/>
      <c r="Q374" s="830"/>
      <c r="R374" s="830"/>
      <c r="S374" s="830"/>
      <c r="T374" s="830"/>
      <c r="U374" s="830"/>
      <c r="V374" s="830"/>
      <c r="W374" s="830"/>
      <c r="X374" s="830"/>
      <c r="Y374" s="830"/>
      <c r="Z374" s="830"/>
      <c r="AA374" s="830"/>
      <c r="AB374" s="830"/>
      <c r="AC374" s="830"/>
      <c r="AD374" s="831" t="s">
        <v>184</v>
      </c>
      <c r="AE374" s="830"/>
      <c r="AF374" s="830"/>
      <c r="AG374" s="830"/>
      <c r="AH374" s="830"/>
      <c r="AI374" s="830"/>
      <c r="AJ374" s="830"/>
      <c r="AK374" s="830"/>
      <c r="AL374" s="830"/>
      <c r="AM374" s="830"/>
      <c r="AN374" s="830"/>
      <c r="AO374" s="830"/>
      <c r="AP374" s="830"/>
      <c r="AQ374" s="830"/>
      <c r="AR374" s="830"/>
      <c r="AS374" s="830"/>
      <c r="AT374" s="830"/>
      <c r="AU374" s="830"/>
      <c r="AV374" s="831"/>
      <c r="AW374" s="831"/>
      <c r="AX374" s="830"/>
      <c r="AY374" s="830"/>
      <c r="AZ374" s="830"/>
      <c r="BA374" s="830"/>
      <c r="BB374" s="830"/>
      <c r="BC374" s="830"/>
      <c r="BD374" s="830"/>
      <c r="BE374" s="830"/>
      <c r="BF374" s="830"/>
      <c r="BG374" s="831"/>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c r="CF374" s="830"/>
      <c r="CG374" s="830"/>
      <c r="CH374" s="830"/>
      <c r="CI374" s="830"/>
      <c r="CJ374" s="830"/>
      <c r="CK374" s="830"/>
      <c r="CL374" s="830"/>
      <c r="CM374" s="830"/>
      <c r="CN374" s="830"/>
      <c r="CO374" s="830"/>
      <c r="CP374" s="830"/>
      <c r="CQ374" s="830"/>
      <c r="CR374" s="830"/>
      <c r="CS374" s="830"/>
      <c r="CT374" s="830"/>
      <c r="CU374" s="830"/>
      <c r="CV374" s="830"/>
      <c r="CW374" s="831"/>
      <c r="CX374" s="830"/>
      <c r="CY374" s="830"/>
      <c r="CZ374" s="830"/>
      <c r="DA374" s="830"/>
      <c r="DB374" s="830"/>
      <c r="DC374" s="830"/>
      <c r="DD374" s="830"/>
      <c r="DE374" s="830"/>
      <c r="DF374" s="830"/>
    </row>
    <row r="375">
      <c r="A375" s="827" t="s">
        <v>398</v>
      </c>
      <c r="B375" s="828">
        <f t="shared" si="33"/>
        <v>7</v>
      </c>
      <c r="C375" s="828" t="s">
        <v>4983</v>
      </c>
      <c r="D375" s="666">
        <v>1.0</v>
      </c>
      <c r="E375" s="666">
        <v>3.0</v>
      </c>
      <c r="F375" s="666" t="s">
        <v>347</v>
      </c>
      <c r="G375" s="829" t="s">
        <v>5320</v>
      </c>
      <c r="H375" s="812"/>
      <c r="I375" s="830"/>
      <c r="J375" s="831"/>
      <c r="K375" s="831"/>
      <c r="L375" s="831"/>
      <c r="M375" s="831"/>
      <c r="N375" s="831" t="s">
        <v>184</v>
      </c>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1" t="s">
        <v>184</v>
      </c>
      <c r="AW375" s="831" t="s">
        <v>184</v>
      </c>
      <c r="AX375" s="830"/>
      <c r="AY375" s="830"/>
      <c r="AZ375" s="830"/>
      <c r="BA375" s="830"/>
      <c r="BB375" s="830"/>
      <c r="BC375" s="830"/>
      <c r="BD375" s="831" t="s">
        <v>184</v>
      </c>
      <c r="BE375" s="830"/>
      <c r="BF375" s="830"/>
      <c r="BG375" s="831" t="s">
        <v>184</v>
      </c>
      <c r="BH375" s="830"/>
      <c r="BI375" s="830"/>
      <c r="BJ375" s="830"/>
      <c r="BK375" s="830"/>
      <c r="BL375" s="830"/>
      <c r="BM375" s="830"/>
      <c r="BN375" s="830"/>
      <c r="BO375" s="830"/>
      <c r="BP375" s="830"/>
      <c r="BQ375" s="830"/>
      <c r="BR375" s="830"/>
      <c r="BS375" s="830"/>
      <c r="BT375" s="830"/>
      <c r="BU375" s="830"/>
      <c r="BV375" s="830"/>
      <c r="BW375" s="830"/>
      <c r="BX375" s="830"/>
      <c r="BY375" s="830"/>
      <c r="BZ375" s="831"/>
      <c r="CA375" s="831"/>
      <c r="CB375" s="831"/>
      <c r="CC375" s="831"/>
      <c r="CD375" s="831"/>
      <c r="CE375" s="831" t="s">
        <v>184</v>
      </c>
      <c r="CF375" s="830"/>
      <c r="CG375" s="830"/>
      <c r="CH375" s="830"/>
      <c r="CI375" s="830"/>
      <c r="CJ375" s="830"/>
      <c r="CK375" s="830"/>
      <c r="CL375" s="830"/>
      <c r="CM375" s="830"/>
      <c r="CN375" s="830"/>
      <c r="CO375" s="830"/>
      <c r="CP375" s="830"/>
      <c r="CQ375" s="830"/>
      <c r="CR375" s="830"/>
      <c r="CS375" s="830"/>
      <c r="CT375" s="830"/>
      <c r="CU375" s="830"/>
      <c r="CV375" s="830"/>
      <c r="CW375" s="831" t="s">
        <v>184</v>
      </c>
      <c r="CX375" s="830"/>
      <c r="CY375" s="830"/>
      <c r="CZ375" s="830"/>
      <c r="DA375" s="830"/>
      <c r="DB375" s="830"/>
      <c r="DC375" s="830"/>
      <c r="DD375" s="830"/>
      <c r="DE375" s="830"/>
      <c r="DF375" s="830"/>
    </row>
    <row r="376">
      <c r="A376" s="827" t="s">
        <v>1609</v>
      </c>
      <c r="B376" s="828">
        <f t="shared" si="33"/>
        <v>0</v>
      </c>
      <c r="C376" s="828" t="s">
        <v>4945</v>
      </c>
      <c r="D376" s="666">
        <v>2.0</v>
      </c>
      <c r="E376" s="666">
        <v>3.0</v>
      </c>
      <c r="F376" s="666">
        <v>3.0</v>
      </c>
      <c r="G376" s="829" t="s">
        <v>5321</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3818</v>
      </c>
      <c r="B377" s="828">
        <f t="shared" si="33"/>
        <v>0</v>
      </c>
      <c r="C377" s="828" t="s">
        <v>4983</v>
      </c>
      <c r="D377" s="666">
        <v>0.0</v>
      </c>
      <c r="E377" s="666" t="s">
        <v>273</v>
      </c>
      <c r="F377" s="666" t="s">
        <v>347</v>
      </c>
      <c r="G377" s="829" t="s">
        <v>5322</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c r="BQ377" s="830"/>
      <c r="BR377" s="830"/>
      <c r="BS377" s="830"/>
      <c r="BT377" s="830"/>
      <c r="BU377" s="830"/>
      <c r="BV377" s="830"/>
      <c r="BW377" s="830"/>
      <c r="BX377" s="831"/>
      <c r="BY377" s="831"/>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2610</v>
      </c>
      <c r="B378" s="828">
        <f t="shared" si="33"/>
        <v>3</v>
      </c>
      <c r="C378" s="828" t="s">
        <v>4945</v>
      </c>
      <c r="D378" s="666">
        <v>3.0</v>
      </c>
      <c r="E378" s="666" t="s">
        <v>273</v>
      </c>
      <c r="F378" s="666">
        <v>3.0</v>
      </c>
      <c r="G378" s="829" t="s">
        <v>5323</v>
      </c>
      <c r="H378" s="812"/>
      <c r="I378" s="830"/>
      <c r="J378" s="830"/>
      <c r="K378" s="830"/>
      <c r="L378" s="830"/>
      <c r="M378" s="830"/>
      <c r="N378" s="830"/>
      <c r="O378" s="830"/>
      <c r="P378" s="830"/>
      <c r="Q378" s="830"/>
      <c r="R378" s="830"/>
      <c r="S378" s="830"/>
      <c r="T378" s="830"/>
      <c r="U378" s="830"/>
      <c r="V378" s="830"/>
      <c r="W378" s="830"/>
      <c r="X378" s="830"/>
      <c r="Y378" s="830"/>
      <c r="Z378" s="830"/>
      <c r="AA378" s="830"/>
      <c r="AB378" s="830"/>
      <c r="AC378" s="830"/>
      <c r="AD378" s="830"/>
      <c r="AE378" s="830"/>
      <c r="AF378" s="830"/>
      <c r="AG378" s="830"/>
      <c r="AH378" s="830"/>
      <c r="AI378" s="830"/>
      <c r="AJ378" s="830"/>
      <c r="AK378" s="830"/>
      <c r="AL378" s="830"/>
      <c r="AM378" s="830"/>
      <c r="AN378" s="830"/>
      <c r="AO378" s="830"/>
      <c r="AP378" s="830"/>
      <c r="AQ378" s="830"/>
      <c r="AR378" s="830"/>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1" t="s">
        <v>184</v>
      </c>
      <c r="BQ378" s="830"/>
      <c r="BR378" s="830"/>
      <c r="BS378" s="830"/>
      <c r="BT378" s="830"/>
      <c r="BU378" s="830"/>
      <c r="BV378" s="830"/>
      <c r="BW378" s="830"/>
      <c r="BX378" s="831" t="str">
        <f>image("https://i.imgur.com/J69HZ4b.png",4,15,15)</f>
        <v/>
      </c>
      <c r="BY378" s="831" t="s">
        <v>184</v>
      </c>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0"/>
      <c r="CV378" s="830"/>
      <c r="CW378" s="830"/>
      <c r="CX378" s="830"/>
      <c r="CY378" s="830"/>
      <c r="CZ378" s="830"/>
      <c r="DA378" s="830"/>
      <c r="DB378" s="830"/>
      <c r="DC378" s="830"/>
      <c r="DD378" s="830"/>
      <c r="DE378" s="830"/>
      <c r="DF378" s="830"/>
    </row>
    <row r="379">
      <c r="A379" s="827" t="s">
        <v>723</v>
      </c>
      <c r="B379" s="828">
        <f t="shared" si="33"/>
        <v>6</v>
      </c>
      <c r="C379" s="828" t="s">
        <v>4983</v>
      </c>
      <c r="D379" s="666">
        <v>1.0</v>
      </c>
      <c r="E379" s="666">
        <v>3.0</v>
      </c>
      <c r="F379" s="666" t="s">
        <v>347</v>
      </c>
      <c r="G379" s="829" t="s">
        <v>5324</v>
      </c>
      <c r="H379" s="812"/>
      <c r="I379" s="830"/>
      <c r="J379" s="830"/>
      <c r="K379" s="830"/>
      <c r="L379" s="830"/>
      <c r="M379" s="830"/>
      <c r="N379" s="830"/>
      <c r="O379" s="830"/>
      <c r="P379" s="830"/>
      <c r="Q379" s="830"/>
      <c r="R379" s="830"/>
      <c r="S379" s="831" t="s">
        <v>184</v>
      </c>
      <c r="T379" s="830"/>
      <c r="U379" s="831"/>
      <c r="V379" s="830"/>
      <c r="W379" s="830"/>
      <c r="X379" s="830"/>
      <c r="Y379" s="830"/>
      <c r="Z379" s="830"/>
      <c r="AA379" s="830"/>
      <c r="AB379" s="831" t="s">
        <v>184</v>
      </c>
      <c r="AC379" s="831"/>
      <c r="AD379" s="830"/>
      <c r="AE379" s="830"/>
      <c r="AF379" s="830"/>
      <c r="AG379" s="830"/>
      <c r="AH379" s="830"/>
      <c r="AI379" s="830"/>
      <c r="AJ379" s="830"/>
      <c r="AK379" s="830"/>
      <c r="AL379" s="830"/>
      <c r="AM379" s="830"/>
      <c r="AN379" s="830"/>
      <c r="AO379" s="830"/>
      <c r="AP379" s="830"/>
      <c r="AQ379" s="830"/>
      <c r="AR379" s="831" t="s">
        <v>184</v>
      </c>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0"/>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0"/>
      <c r="CU379" s="831" t="s">
        <v>184</v>
      </c>
      <c r="CV379" s="830"/>
      <c r="CW379" s="830"/>
      <c r="CX379" s="830"/>
      <c r="CY379" s="830"/>
      <c r="CZ379" s="830"/>
      <c r="DA379" s="831"/>
      <c r="DB379" s="831" t="s">
        <v>184</v>
      </c>
      <c r="DC379" s="831" t="s">
        <v>184</v>
      </c>
      <c r="DD379" s="830"/>
      <c r="DE379" s="830"/>
      <c r="DF379" s="830"/>
    </row>
    <row r="380">
      <c r="A380" s="827" t="s">
        <v>1032</v>
      </c>
      <c r="B380" s="828">
        <f t="shared" si="33"/>
        <v>5</v>
      </c>
      <c r="C380" s="828" t="s">
        <v>4945</v>
      </c>
      <c r="D380" s="666">
        <v>3.0</v>
      </c>
      <c r="E380" s="666" t="s">
        <v>273</v>
      </c>
      <c r="F380" s="666" t="s">
        <v>347</v>
      </c>
      <c r="G380" s="829" t="s">
        <v>5325</v>
      </c>
      <c r="H380" s="812"/>
      <c r="I380" s="830"/>
      <c r="J380" s="830"/>
      <c r="K380" s="830"/>
      <c r="L380" s="830"/>
      <c r="M380" s="830"/>
      <c r="N380" s="830"/>
      <c r="O380" s="830"/>
      <c r="P380" s="830"/>
      <c r="Q380" s="830"/>
      <c r="R380" s="830"/>
      <c r="S380" s="830"/>
      <c r="T380" s="830"/>
      <c r="U380" s="830"/>
      <c r="V380" s="830"/>
      <c r="W380" s="830"/>
      <c r="X380" s="830"/>
      <c r="Y380" s="830"/>
      <c r="Z380" s="831" t="s">
        <v>184</v>
      </c>
      <c r="AA380" s="830"/>
      <c r="AB380" s="830"/>
      <c r="AC380" s="830"/>
      <c r="AD380" s="831"/>
      <c r="AE380" s="831" t="s">
        <v>184</v>
      </c>
      <c r="AF380" s="830"/>
      <c r="AG380" s="830"/>
      <c r="AH380" s="830"/>
      <c r="AI380" s="830"/>
      <c r="AJ380" s="830"/>
      <c r="AK380" s="830"/>
      <c r="AL380" s="830"/>
      <c r="AM380" s="830"/>
      <c r="AN380" s="830"/>
      <c r="AO380" s="830"/>
      <c r="AP380" s="830"/>
      <c r="AQ380" s="830"/>
      <c r="AR380" s="830"/>
      <c r="AS380" s="830"/>
      <c r="AT380" s="830"/>
      <c r="AU380" s="830"/>
      <c r="AV380" s="830"/>
      <c r="AW380" s="830"/>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1" t="str">
        <f>image("https://i.imgur.com/Le4Ot7B.png",4,15,15)</f>
        <v/>
      </c>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1" t="s">
        <v>184</v>
      </c>
      <c r="CU380" s="830"/>
      <c r="CV380" s="831" t="s">
        <v>184</v>
      </c>
      <c r="CW380" s="830"/>
      <c r="CX380" s="830"/>
      <c r="CY380" s="830"/>
      <c r="CZ380" s="830"/>
      <c r="DA380" s="830"/>
      <c r="DB380" s="830"/>
      <c r="DC380" s="830"/>
      <c r="DD380" s="830"/>
      <c r="DE380" s="830"/>
      <c r="DF380" s="830"/>
    </row>
    <row r="381">
      <c r="A381" s="827" t="s">
        <v>5326</v>
      </c>
      <c r="B381" s="828">
        <f t="shared" si="33"/>
        <v>0</v>
      </c>
      <c r="C381" s="828" t="s">
        <v>4983</v>
      </c>
      <c r="D381" s="666">
        <v>4.0</v>
      </c>
      <c r="E381" s="666">
        <v>3.0</v>
      </c>
      <c r="F381" s="666" t="s">
        <v>347</v>
      </c>
      <c r="G381" s="829" t="s">
        <v>5327</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c r="DC381" s="830"/>
      <c r="DD381" s="830"/>
      <c r="DE381" s="830"/>
      <c r="DF381" s="830"/>
    </row>
    <row r="382">
      <c r="A382" s="827" t="s">
        <v>4221</v>
      </c>
      <c r="B382" s="828">
        <f t="shared" si="33"/>
        <v>1</v>
      </c>
      <c r="C382" s="828" t="s">
        <v>4945</v>
      </c>
      <c r="D382" s="666">
        <v>5.0</v>
      </c>
      <c r="E382" s="666">
        <v>4.0</v>
      </c>
      <c r="F382" s="666">
        <v>4.0</v>
      </c>
      <c r="G382" s="829" t="s">
        <v>5328</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c r="AS382" s="830"/>
      <c r="AT382" s="830"/>
      <c r="AU382" s="830"/>
      <c r="AV382" s="831"/>
      <c r="AW382" s="831"/>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1"/>
      <c r="DB382" s="831" t="s">
        <v>184</v>
      </c>
      <c r="DC382" s="830"/>
      <c r="DD382" s="830"/>
      <c r="DE382" s="830"/>
      <c r="DF382" s="830"/>
    </row>
    <row r="383">
      <c r="A383" s="827" t="s">
        <v>890</v>
      </c>
      <c r="B383" s="828">
        <f t="shared" si="33"/>
        <v>2</v>
      </c>
      <c r="C383" s="828" t="s">
        <v>4945</v>
      </c>
      <c r="D383" s="666">
        <v>2.0</v>
      </c>
      <c r="E383" s="666">
        <v>2.0</v>
      </c>
      <c r="F383" s="666" t="s">
        <v>347</v>
      </c>
      <c r="G383" s="829" t="s">
        <v>5329</v>
      </c>
      <c r="H383" s="812"/>
      <c r="I383" s="830"/>
      <c r="J383" s="830"/>
      <c r="K383" s="830"/>
      <c r="L383" s="830"/>
      <c r="M383" s="830"/>
      <c r="N383" s="830"/>
      <c r="O383" s="830"/>
      <c r="P383" s="830"/>
      <c r="Q383" s="830"/>
      <c r="R383" s="830"/>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1" t="s">
        <v>184</v>
      </c>
      <c r="AS383" s="830"/>
      <c r="AT383" s="830"/>
      <c r="AU383" s="830"/>
      <c r="AV383" s="831"/>
      <c r="AW383" s="831" t="s">
        <v>184</v>
      </c>
      <c r="AX383" s="830"/>
      <c r="AY383" s="830"/>
      <c r="AZ383" s="830"/>
      <c r="BA383" s="830"/>
      <c r="BB383" s="830"/>
      <c r="BC383" s="830"/>
      <c r="BD383" s="830"/>
      <c r="BE383" s="830"/>
      <c r="BF383" s="830"/>
      <c r="BG383" s="830"/>
      <c r="BH383" s="830"/>
      <c r="BI383" s="830"/>
      <c r="BJ383" s="830"/>
      <c r="BK383" s="830"/>
      <c r="BL383" s="830"/>
      <c r="BM383" s="830"/>
      <c r="BN383" s="830"/>
      <c r="BO383" s="830"/>
      <c r="BP383" s="830"/>
      <c r="BQ383" s="830"/>
      <c r="BR383" s="830"/>
      <c r="BS383" s="830"/>
      <c r="BT383" s="830"/>
      <c r="BU383" s="830"/>
      <c r="BV383" s="830"/>
      <c r="BW383" s="830"/>
      <c r="BX383" s="830"/>
      <c r="BY383" s="830"/>
      <c r="BZ383" s="830"/>
      <c r="CA383" s="830"/>
      <c r="CB383" s="830"/>
      <c r="CC383" s="830"/>
      <c r="CD383" s="830"/>
      <c r="CE383" s="830"/>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0"/>
      <c r="DB383" s="830"/>
      <c r="DC383" s="830"/>
      <c r="DD383" s="830"/>
      <c r="DE383" s="830"/>
      <c r="DF383" s="830"/>
    </row>
    <row r="384">
      <c r="A384" s="827" t="s">
        <v>692</v>
      </c>
      <c r="B384" s="828">
        <f t="shared" si="33"/>
        <v>4</v>
      </c>
      <c r="C384" s="828" t="s">
        <v>4945</v>
      </c>
      <c r="D384" s="666">
        <v>3.0</v>
      </c>
      <c r="E384" s="666" t="s">
        <v>273</v>
      </c>
      <c r="F384" s="666" t="s">
        <v>347</v>
      </c>
      <c r="G384" s="829" t="s">
        <v>5330</v>
      </c>
      <c r="H384" s="812"/>
      <c r="I384" s="830"/>
      <c r="J384" s="830"/>
      <c r="K384" s="830"/>
      <c r="L384" s="830"/>
      <c r="M384" s="830"/>
      <c r="N384" s="830"/>
      <c r="O384" s="830"/>
      <c r="P384" s="831"/>
      <c r="Q384" s="831"/>
      <c r="R384" s="831" t="s">
        <v>184</v>
      </c>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t="s">
        <v>184</v>
      </c>
      <c r="BP384" s="830"/>
      <c r="BQ384" s="830"/>
      <c r="BR384" s="830"/>
      <c r="BS384" s="830"/>
      <c r="BT384" s="830"/>
      <c r="BU384" s="830"/>
      <c r="BV384" s="830"/>
      <c r="BW384" s="830"/>
      <c r="BX384" s="830"/>
      <c r="BY384" s="830"/>
      <c r="BZ384" s="831"/>
      <c r="CA384" s="831"/>
      <c r="CB384" s="831"/>
      <c r="CC384" s="831"/>
      <c r="CD384" s="831"/>
      <c r="CE384" s="831" t="s">
        <v>184</v>
      </c>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t="s">
        <v>184</v>
      </c>
      <c r="DB384" s="830"/>
      <c r="DC384" s="830"/>
      <c r="DD384" s="830"/>
      <c r="DE384" s="830"/>
      <c r="DF384" s="830"/>
    </row>
    <row r="385">
      <c r="A385" s="827" t="s">
        <v>1060</v>
      </c>
      <c r="B385" s="828"/>
      <c r="C385" s="828" t="s">
        <v>4983</v>
      </c>
      <c r="D385" s="666">
        <v>2.0</v>
      </c>
      <c r="E385" s="666" t="s">
        <v>273</v>
      </c>
      <c r="F385" s="666" t="s">
        <v>347</v>
      </c>
      <c r="G385" s="829" t="s">
        <v>5331</v>
      </c>
      <c r="H385" s="812"/>
      <c r="I385" s="830"/>
      <c r="J385" s="830"/>
      <c r="K385" s="830"/>
      <c r="L385" s="830"/>
      <c r="M385" s="830"/>
      <c r="N385" s="830"/>
      <c r="O385" s="830"/>
      <c r="P385" s="831"/>
      <c r="Q385" s="831"/>
      <c r="R385" s="831"/>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0"/>
      <c r="AY385" s="830"/>
      <c r="AZ385" s="830"/>
      <c r="BA385" s="830"/>
      <c r="BB385" s="830"/>
      <c r="BC385" s="830"/>
      <c r="BD385" s="830"/>
      <c r="BE385" s="830"/>
      <c r="BF385" s="830"/>
      <c r="BG385" s="830"/>
      <c r="BH385" s="830"/>
      <c r="BI385" s="830"/>
      <c r="BJ385" s="830"/>
      <c r="BK385" s="830"/>
      <c r="BL385" s="830"/>
      <c r="BM385" s="830"/>
      <c r="BN385" s="831"/>
      <c r="BO385" s="831"/>
      <c r="BP385" s="830"/>
      <c r="BQ385" s="830"/>
      <c r="BR385" s="830"/>
      <c r="BS385" s="830"/>
      <c r="BT385" s="830"/>
      <c r="BU385" s="830"/>
      <c r="BV385" s="830"/>
      <c r="BW385" s="830"/>
      <c r="BX385" s="830"/>
      <c r="BY385" s="830"/>
      <c r="BZ385" s="831"/>
      <c r="CA385" s="831"/>
      <c r="CB385" s="831"/>
      <c r="CC385" s="831"/>
      <c r="CD385" s="831"/>
      <c r="CE385" s="831"/>
      <c r="CF385" s="830"/>
      <c r="CG385" s="830"/>
      <c r="CH385" s="830"/>
      <c r="CI385" s="830"/>
      <c r="CJ385" s="830"/>
      <c r="CK385" s="830"/>
      <c r="CL385" s="830"/>
      <c r="CM385" s="830"/>
      <c r="CN385" s="830"/>
      <c r="CO385" s="830"/>
      <c r="CP385" s="830"/>
      <c r="CQ385" s="830"/>
      <c r="CR385" s="830"/>
      <c r="CS385" s="830"/>
      <c r="CT385" s="830"/>
      <c r="CU385" s="830"/>
      <c r="CV385" s="830"/>
      <c r="CW385" s="830"/>
      <c r="CX385" s="830"/>
      <c r="CY385" s="830"/>
      <c r="CZ385" s="830"/>
      <c r="DA385" s="831"/>
      <c r="DB385" s="830"/>
      <c r="DC385" s="830"/>
      <c r="DD385" s="830"/>
      <c r="DE385" s="830"/>
      <c r="DF385" s="830"/>
    </row>
    <row r="386">
      <c r="A386" s="827" t="s">
        <v>322</v>
      </c>
      <c r="B386" s="828">
        <f t="shared" ref="B386:B387" si="34">counta($I386:$DF386)</f>
        <v>1</v>
      </c>
      <c r="C386" s="828" t="s">
        <v>4945</v>
      </c>
      <c r="D386" s="666">
        <v>3.0</v>
      </c>
      <c r="E386" s="666" t="s">
        <v>5282</v>
      </c>
      <c r="F386" s="666" t="s">
        <v>347</v>
      </c>
      <c r="G386" s="829" t="s">
        <v>5332</v>
      </c>
      <c r="H386" s="812"/>
      <c r="I386" s="830"/>
      <c r="J386" s="831"/>
      <c r="K386" s="831" t="s">
        <v>184</v>
      </c>
      <c r="L386" s="831"/>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2835</v>
      </c>
      <c r="B387" s="828">
        <f t="shared" si="34"/>
        <v>1</v>
      </c>
      <c r="C387" s="828" t="s">
        <v>4945</v>
      </c>
      <c r="D387" s="666">
        <v>4.0</v>
      </c>
      <c r="E387" s="666" t="s">
        <v>273</v>
      </c>
      <c r="F387" s="666" t="s">
        <v>347</v>
      </c>
      <c r="G387" s="829" t="s">
        <v>5333</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t="s">
        <v>184</v>
      </c>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2148</v>
      </c>
      <c r="B388" s="828"/>
      <c r="C388" s="828" t="s">
        <v>4983</v>
      </c>
      <c r="D388" s="666">
        <v>3.0</v>
      </c>
      <c r="E388" s="666" t="s">
        <v>273</v>
      </c>
      <c r="F388" s="666" t="s">
        <v>347</v>
      </c>
      <c r="G388" s="829" t="s">
        <v>5334</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c r="A389" s="827" t="s">
        <v>3751</v>
      </c>
      <c r="B389" s="828"/>
      <c r="C389" s="828" t="s">
        <v>4983</v>
      </c>
      <c r="D389" s="666">
        <v>3.0</v>
      </c>
      <c r="E389" s="666" t="s">
        <v>273</v>
      </c>
      <c r="F389" s="666" t="s">
        <v>347</v>
      </c>
      <c r="G389" s="829" t="s">
        <v>5335</v>
      </c>
      <c r="H389" s="812"/>
      <c r="I389" s="830"/>
      <c r="J389" s="830"/>
      <c r="K389" s="830"/>
      <c r="L389" s="830"/>
      <c r="M389" s="830"/>
      <c r="N389" s="830"/>
      <c r="O389" s="830"/>
      <c r="P389" s="830"/>
      <c r="Q389" s="830"/>
      <c r="R389" s="830"/>
      <c r="S389" s="830"/>
      <c r="T389" s="830"/>
      <c r="U389" s="830"/>
      <c r="V389" s="830"/>
      <c r="W389" s="830"/>
      <c r="X389" s="830"/>
      <c r="Y389" s="830"/>
      <c r="Z389" s="830"/>
      <c r="AA389" s="830"/>
      <c r="AB389" s="830"/>
      <c r="AC389" s="830"/>
      <c r="AD389" s="830"/>
      <c r="AE389" s="830"/>
      <c r="AF389" s="830"/>
      <c r="AG389" s="830"/>
      <c r="AH389" s="830"/>
      <c r="AI389" s="830"/>
      <c r="AJ389" s="830"/>
      <c r="AK389" s="830"/>
      <c r="AL389" s="830"/>
      <c r="AM389" s="830"/>
      <c r="AN389" s="830"/>
      <c r="AO389" s="830"/>
      <c r="AP389" s="830"/>
      <c r="AQ389" s="830"/>
      <c r="AR389" s="830"/>
      <c r="AS389" s="830"/>
      <c r="AT389" s="830"/>
      <c r="AU389" s="830"/>
      <c r="AV389" s="830"/>
      <c r="AW389" s="830"/>
      <c r="AX389" s="831"/>
      <c r="AY389" s="831"/>
      <c r="AZ389" s="831"/>
      <c r="BA389" s="831"/>
      <c r="BB389" s="830"/>
      <c r="BC389" s="830"/>
      <c r="BD389" s="830"/>
      <c r="BE389" s="830"/>
      <c r="BF389" s="830"/>
      <c r="BG389" s="830"/>
      <c r="BH389" s="830"/>
      <c r="BI389" s="831"/>
      <c r="BJ389" s="831"/>
      <c r="BK389" s="831"/>
      <c r="BL389" s="830"/>
      <c r="BM389" s="830"/>
      <c r="BN389" s="830"/>
      <c r="BO389" s="830"/>
      <c r="BP389" s="831"/>
      <c r="BQ389" s="830"/>
      <c r="BR389" s="830"/>
      <c r="BS389" s="830"/>
      <c r="BT389" s="830"/>
      <c r="BU389" s="830"/>
      <c r="BV389" s="831"/>
      <c r="BW389" s="831"/>
      <c r="BX389" s="830"/>
      <c r="BY389" s="830"/>
      <c r="BZ389" s="830"/>
      <c r="CA389" s="830"/>
      <c r="CB389" s="830"/>
      <c r="CC389" s="830"/>
      <c r="CD389" s="830"/>
      <c r="CE389" s="830"/>
      <c r="CF389" s="830"/>
      <c r="CG389" s="830"/>
      <c r="CH389" s="830"/>
      <c r="CI389" s="830"/>
      <c r="CJ389" s="830"/>
      <c r="CK389" s="830"/>
      <c r="CL389" s="830"/>
      <c r="CM389" s="830"/>
      <c r="CN389" s="830"/>
      <c r="CO389" s="830"/>
      <c r="CP389" s="830"/>
      <c r="CQ389" s="830"/>
      <c r="CR389" s="830"/>
      <c r="CS389" s="830"/>
      <c r="CT389" s="830"/>
      <c r="CU389" s="830"/>
      <c r="CV389" s="831"/>
      <c r="CW389" s="830"/>
      <c r="CX389" s="830"/>
      <c r="CY389" s="830"/>
      <c r="CZ389" s="830"/>
      <c r="DA389" s="830"/>
      <c r="DB389" s="830"/>
      <c r="DC389" s="830"/>
      <c r="DD389" s="830"/>
      <c r="DE389" s="830"/>
      <c r="DF389" s="830"/>
    </row>
    <row r="390" ht="22.5" customHeight="1">
      <c r="A390" s="837" t="s">
        <v>4938</v>
      </c>
      <c r="B390" s="838"/>
      <c r="C390" s="839"/>
      <c r="D390" s="839"/>
      <c r="E390" s="839"/>
      <c r="F390" s="839"/>
      <c r="G390" s="839"/>
      <c r="H390" s="840"/>
      <c r="I390" s="804"/>
      <c r="J390" s="804"/>
      <c r="K390" s="804"/>
      <c r="L390" s="804"/>
      <c r="M390" s="804"/>
      <c r="N390" s="804"/>
      <c r="O390" s="804"/>
      <c r="P390" s="804"/>
      <c r="Q390" s="804"/>
      <c r="R390" s="804"/>
      <c r="S390" s="804"/>
      <c r="T390" s="804"/>
      <c r="U390" s="804"/>
      <c r="V390" s="804"/>
      <c r="W390" s="804"/>
      <c r="X390" s="804"/>
      <c r="Y390" s="804"/>
      <c r="Z390" s="804"/>
      <c r="AA390" s="804"/>
      <c r="AB390" s="804"/>
      <c r="AC390" s="804"/>
      <c r="AD390" s="804"/>
      <c r="AE390" s="804"/>
      <c r="AF390" s="804"/>
      <c r="AG390" s="804"/>
      <c r="AH390" s="804"/>
      <c r="AI390" s="804"/>
      <c r="AJ390" s="804"/>
      <c r="AK390" s="804"/>
      <c r="AL390" s="804"/>
      <c r="AM390" s="804"/>
      <c r="AN390" s="804"/>
      <c r="AO390" s="804"/>
      <c r="AP390" s="804"/>
      <c r="AQ390" s="804"/>
      <c r="AR390" s="804"/>
      <c r="AS390" s="804"/>
      <c r="AT390" s="804"/>
      <c r="AU390" s="804"/>
      <c r="AV390" s="804"/>
      <c r="AW390" s="804"/>
      <c r="AX390" s="804"/>
      <c r="AY390" s="804"/>
      <c r="AZ390" s="804"/>
      <c r="BA390" s="804"/>
      <c r="BB390" s="804"/>
      <c r="BC390" s="804"/>
      <c r="BD390" s="804"/>
      <c r="BE390" s="804"/>
      <c r="BF390" s="804"/>
      <c r="BG390" s="804"/>
      <c r="BH390" s="804"/>
      <c r="BI390" s="804"/>
      <c r="BJ390" s="805"/>
      <c r="BK390" s="805"/>
      <c r="BL390" s="804"/>
      <c r="BM390" s="804"/>
      <c r="BN390" s="804"/>
      <c r="BO390" s="804"/>
      <c r="BP390" s="804"/>
      <c r="BQ390" s="804"/>
      <c r="BR390" s="805"/>
      <c r="BS390" s="805"/>
      <c r="BT390" s="804"/>
      <c r="BU390" s="804"/>
      <c r="BV390" s="804"/>
      <c r="BW390" s="804"/>
      <c r="BX390" s="804"/>
      <c r="BY390" s="804"/>
      <c r="BZ390" s="804"/>
      <c r="CA390" s="804"/>
      <c r="CB390" s="804"/>
      <c r="CC390" s="804"/>
      <c r="CD390" s="804"/>
      <c r="CE390" s="804"/>
      <c r="CF390" s="804"/>
      <c r="CG390" s="804"/>
      <c r="CH390" s="804"/>
      <c r="CI390" s="804"/>
      <c r="CJ390" s="804"/>
      <c r="CK390" s="804"/>
      <c r="CL390" s="804"/>
      <c r="CM390" s="804"/>
      <c r="CN390" s="804"/>
      <c r="CO390" s="804"/>
      <c r="CP390" s="804"/>
      <c r="CQ390" s="804"/>
      <c r="CR390" s="804"/>
      <c r="CS390" s="804"/>
      <c r="CT390" s="804"/>
      <c r="CU390" s="804"/>
      <c r="CV390" s="804"/>
      <c r="CW390" s="804"/>
      <c r="CX390" s="804"/>
      <c r="CY390" s="804"/>
      <c r="CZ390" s="804"/>
      <c r="DA390" s="804"/>
      <c r="DB390" s="804"/>
      <c r="DC390" s="804"/>
      <c r="DD390" s="804"/>
      <c r="DE390" s="804"/>
      <c r="DF390" s="804"/>
    </row>
    <row r="391">
      <c r="A391" s="841" t="s">
        <v>3060</v>
      </c>
      <c r="B391" s="842">
        <f t="shared" ref="B391:B397" si="35">counta($I391:$DF391)</f>
        <v>0</v>
      </c>
      <c r="C391" s="842" t="s">
        <v>4945</v>
      </c>
      <c r="D391" s="843">
        <v>5.0</v>
      </c>
      <c r="E391" s="843">
        <v>3.0</v>
      </c>
      <c r="F391" s="843" t="s">
        <v>347</v>
      </c>
      <c r="G391" s="844" t="s">
        <v>5336</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2687</v>
      </c>
      <c r="B392" s="842">
        <f t="shared" si="35"/>
        <v>1</v>
      </c>
      <c r="C392" s="842" t="s">
        <v>4945</v>
      </c>
      <c r="D392" s="843">
        <v>5.0</v>
      </c>
      <c r="E392" s="843">
        <v>3.0</v>
      </c>
      <c r="F392" s="843" t="s">
        <v>347</v>
      </c>
      <c r="G392" s="844" t="s">
        <v>5337</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5"/>
      <c r="AH392" s="845"/>
      <c r="AI392" s="845"/>
      <c r="AJ392" s="845"/>
      <c r="AK392" s="845"/>
      <c r="AL392" s="845"/>
      <c r="AM392" s="845"/>
      <c r="AN392" s="845"/>
      <c r="AO392" s="845"/>
      <c r="AP392" s="845"/>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t="s">
        <v>184</v>
      </c>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1729</v>
      </c>
      <c r="B393" s="842">
        <f t="shared" si="35"/>
        <v>1</v>
      </c>
      <c r="C393" s="842" t="s">
        <v>4983</v>
      </c>
      <c r="D393" s="843">
        <v>4.0</v>
      </c>
      <c r="E393" s="843">
        <v>3.0</v>
      </c>
      <c r="F393" s="843" t="s">
        <v>347</v>
      </c>
      <c r="G393" s="844" t="s">
        <v>5338</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c r="AH393" s="845"/>
      <c r="AI393" s="845"/>
      <c r="AJ393" s="845"/>
      <c r="AK393" s="845"/>
      <c r="AL393" s="845"/>
      <c r="AM393" s="845"/>
      <c r="AN393" s="845"/>
      <c r="AO393" s="845"/>
      <c r="AP393" s="846" t="s">
        <v>184</v>
      </c>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1291</v>
      </c>
      <c r="B394" s="842">
        <f t="shared" si="35"/>
        <v>1</v>
      </c>
      <c r="C394" s="842" t="s">
        <v>4945</v>
      </c>
      <c r="D394" s="843">
        <v>5.0</v>
      </c>
      <c r="E394" s="843">
        <v>3.0</v>
      </c>
      <c r="F394" s="843" t="s">
        <v>347</v>
      </c>
      <c r="G394" s="844" t="s">
        <v>5339</v>
      </c>
      <c r="H394" s="812"/>
      <c r="I394" s="845"/>
      <c r="J394" s="845"/>
      <c r="K394" s="845"/>
      <c r="L394" s="845"/>
      <c r="M394" s="845"/>
      <c r="N394" s="845"/>
      <c r="O394" s="845"/>
      <c r="P394" s="845"/>
      <c r="Q394" s="845"/>
      <c r="R394" s="845"/>
      <c r="S394" s="846"/>
      <c r="T394" s="845"/>
      <c r="U394" s="846"/>
      <c r="V394" s="845"/>
      <c r="W394" s="845"/>
      <c r="X394" s="845"/>
      <c r="Y394" s="845"/>
      <c r="Z394" s="845"/>
      <c r="AA394" s="845"/>
      <c r="AB394" s="845"/>
      <c r="AC394" s="845"/>
      <c r="AD394" s="845"/>
      <c r="AE394" s="845"/>
      <c r="AF394" s="845"/>
      <c r="AG394" s="846" t="s">
        <v>184</v>
      </c>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6"/>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726</v>
      </c>
      <c r="B395" s="842">
        <f t="shared" si="35"/>
        <v>1</v>
      </c>
      <c r="C395" s="842" t="s">
        <v>4945</v>
      </c>
      <c r="D395" s="843">
        <v>3.0</v>
      </c>
      <c r="E395" s="843">
        <v>3.0</v>
      </c>
      <c r="F395" s="843" t="s">
        <v>347</v>
      </c>
      <c r="G395" s="844" t="s">
        <v>5340</v>
      </c>
      <c r="H395" s="812"/>
      <c r="I395" s="845"/>
      <c r="J395" s="845"/>
      <c r="K395" s="845"/>
      <c r="L395" s="845"/>
      <c r="M395" s="845"/>
      <c r="N395" s="845"/>
      <c r="O395" s="845"/>
      <c r="P395" s="845"/>
      <c r="Q395" s="845"/>
      <c r="R395" s="845"/>
      <c r="S395" s="846" t="s">
        <v>184</v>
      </c>
      <c r="T395" s="845"/>
      <c r="U395" s="846"/>
      <c r="V395" s="845"/>
      <c r="W395" s="845"/>
      <c r="X395" s="845"/>
      <c r="Y395" s="845"/>
      <c r="Z395" s="845"/>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5"/>
      <c r="BH395" s="845"/>
      <c r="BI395" s="845"/>
      <c r="BJ395" s="845"/>
      <c r="BK395" s="845"/>
      <c r="BL395" s="845"/>
      <c r="BM395" s="845"/>
      <c r="BN395" s="845"/>
      <c r="BO395" s="845"/>
      <c r="BP395" s="845"/>
      <c r="BQ395" s="845"/>
      <c r="BR395" s="845"/>
      <c r="BS395" s="845"/>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2640</v>
      </c>
      <c r="B396" s="842">
        <f t="shared" si="35"/>
        <v>1</v>
      </c>
      <c r="C396" s="842" t="s">
        <v>4945</v>
      </c>
      <c r="D396" s="843">
        <v>4.0</v>
      </c>
      <c r="E396" s="843">
        <v>3.0</v>
      </c>
      <c r="F396" s="843" t="s">
        <v>347</v>
      </c>
      <c r="G396" s="844" t="s">
        <v>5341</v>
      </c>
      <c r="H396" s="812"/>
      <c r="I396" s="845"/>
      <c r="J396" s="845"/>
      <c r="K396" s="845"/>
      <c r="L396" s="845"/>
      <c r="M396" s="845"/>
      <c r="N396" s="845"/>
      <c r="O396" s="845"/>
      <c r="P396" s="845"/>
      <c r="Q396" s="845"/>
      <c r="R396" s="845"/>
      <c r="S396" s="845"/>
      <c r="T396" s="845"/>
      <c r="U396" s="845"/>
      <c r="V396" s="845"/>
      <c r="W396" s="845"/>
      <c r="X396" s="846"/>
      <c r="Y396" s="846"/>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c r="BI396" s="845"/>
      <c r="BJ396" s="845"/>
      <c r="BK396" s="845"/>
      <c r="BL396" s="845"/>
      <c r="BM396" s="845"/>
      <c r="BN396" s="845"/>
      <c r="BO396" s="845"/>
      <c r="BP396" s="845"/>
      <c r="BQ396" s="845"/>
      <c r="BR396" s="846" t="s">
        <v>184</v>
      </c>
      <c r="BS396" s="846"/>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c r="A397" s="841" t="s">
        <v>1004</v>
      </c>
      <c r="B397" s="842">
        <f t="shared" si="35"/>
        <v>2</v>
      </c>
      <c r="C397" s="842" t="s">
        <v>4945</v>
      </c>
      <c r="D397" s="843">
        <v>4.0</v>
      </c>
      <c r="E397" s="843">
        <v>3.0</v>
      </c>
      <c r="F397" s="843" t="s">
        <v>347</v>
      </c>
      <c r="G397" s="844" t="s">
        <v>5342</v>
      </c>
      <c r="H397" s="812"/>
      <c r="I397" s="845"/>
      <c r="J397" s="845"/>
      <c r="K397" s="845"/>
      <c r="L397" s="845"/>
      <c r="M397" s="845"/>
      <c r="N397" s="845"/>
      <c r="O397" s="845"/>
      <c r="P397" s="845"/>
      <c r="Q397" s="845"/>
      <c r="R397" s="845"/>
      <c r="S397" s="845"/>
      <c r="T397" s="845"/>
      <c r="U397" s="845"/>
      <c r="V397" s="845"/>
      <c r="W397" s="845"/>
      <c r="X397" s="846"/>
      <c r="Y397" s="846" t="s">
        <v>184</v>
      </c>
      <c r="Z397" s="846"/>
      <c r="AA397" s="845"/>
      <c r="AB397" s="845"/>
      <c r="AC397" s="845"/>
      <c r="AD397" s="845"/>
      <c r="AE397" s="845"/>
      <c r="AF397" s="845"/>
      <c r="AG397" s="845"/>
      <c r="AH397" s="845"/>
      <c r="AI397" s="845"/>
      <c r="AJ397" s="845"/>
      <c r="AK397" s="845"/>
      <c r="AL397" s="845"/>
      <c r="AM397" s="845"/>
      <c r="AN397" s="845"/>
      <c r="AO397" s="845"/>
      <c r="AP397" s="845"/>
      <c r="AQ397" s="845"/>
      <c r="AR397" s="845"/>
      <c r="AS397" s="845"/>
      <c r="AT397" s="845"/>
      <c r="AU397" s="845"/>
      <c r="AV397" s="845"/>
      <c r="AW397" s="845"/>
      <c r="AX397" s="845"/>
      <c r="AY397" s="845"/>
      <c r="AZ397" s="845"/>
      <c r="BA397" s="845"/>
      <c r="BB397" s="845"/>
      <c r="BC397" s="845"/>
      <c r="BD397" s="845"/>
      <c r="BE397" s="845"/>
      <c r="BF397" s="845"/>
      <c r="BG397" s="846"/>
      <c r="BH397" s="846" t="s">
        <v>184</v>
      </c>
      <c r="BI397" s="845"/>
      <c r="BJ397" s="845"/>
      <c r="BK397" s="845"/>
      <c r="BL397" s="845"/>
      <c r="BM397" s="845"/>
      <c r="BN397" s="845"/>
      <c r="BO397" s="845"/>
      <c r="BP397" s="845"/>
      <c r="BQ397" s="845"/>
      <c r="BR397" s="845"/>
      <c r="BS397" s="845"/>
      <c r="BT397" s="845"/>
      <c r="BU397" s="845"/>
      <c r="BV397" s="845"/>
      <c r="BW397" s="845"/>
      <c r="BX397" s="845"/>
      <c r="BY397" s="845"/>
      <c r="BZ397" s="845"/>
      <c r="CA397" s="845"/>
      <c r="CB397" s="845"/>
      <c r="CC397" s="845"/>
      <c r="CD397" s="845"/>
      <c r="CE397" s="845"/>
      <c r="CF397" s="845"/>
      <c r="CG397" s="845"/>
      <c r="CH397" s="845"/>
      <c r="CI397" s="845"/>
      <c r="CJ397" s="845"/>
      <c r="CK397" s="845"/>
      <c r="CL397" s="845"/>
      <c r="CM397" s="845"/>
      <c r="CN397" s="845"/>
      <c r="CO397" s="845"/>
      <c r="CP397" s="845"/>
      <c r="CQ397" s="845"/>
      <c r="CR397" s="845"/>
      <c r="CS397" s="845"/>
      <c r="CT397" s="845"/>
      <c r="CU397" s="845"/>
      <c r="CV397" s="845"/>
      <c r="CW397" s="845"/>
      <c r="CX397" s="845"/>
      <c r="CY397" s="845"/>
      <c r="CZ397" s="845"/>
      <c r="DA397" s="845"/>
      <c r="DB397" s="845"/>
      <c r="DC397" s="845"/>
      <c r="DD397" s="845"/>
      <c r="DE397" s="845"/>
      <c r="DF397" s="845"/>
    </row>
    <row r="398" ht="22.5" customHeight="1">
      <c r="A398" s="847" t="s">
        <v>4939</v>
      </c>
      <c r="B398" s="838"/>
      <c r="C398" s="839"/>
      <c r="D398" s="839"/>
      <c r="E398" s="839"/>
      <c r="F398" s="839"/>
      <c r="G398" s="839"/>
      <c r="H398" s="840"/>
      <c r="I398" s="804"/>
      <c r="J398" s="804"/>
      <c r="K398" s="804"/>
      <c r="L398" s="804"/>
      <c r="M398" s="804"/>
      <c r="N398" s="804"/>
      <c r="O398" s="804"/>
      <c r="P398" s="804"/>
      <c r="Q398" s="804"/>
      <c r="R398" s="804"/>
      <c r="S398" s="804"/>
      <c r="T398" s="804"/>
      <c r="U398" s="804"/>
      <c r="V398" s="804"/>
      <c r="W398" s="804"/>
      <c r="X398" s="804"/>
      <c r="Y398" s="804"/>
      <c r="Z398" s="804"/>
      <c r="AA398" s="804"/>
      <c r="AB398" s="804"/>
      <c r="AC398" s="804"/>
      <c r="AD398" s="804"/>
      <c r="AE398" s="804"/>
      <c r="AF398" s="804"/>
      <c r="AG398" s="804"/>
      <c r="AH398" s="804"/>
      <c r="AI398" s="804"/>
      <c r="AJ398" s="804"/>
      <c r="AK398" s="804"/>
      <c r="AL398" s="804"/>
      <c r="AM398" s="804"/>
      <c r="AN398" s="804"/>
      <c r="AO398" s="804"/>
      <c r="AP398" s="804"/>
      <c r="AQ398" s="804"/>
      <c r="AR398" s="804"/>
      <c r="AS398" s="804"/>
      <c r="AT398" s="804"/>
      <c r="AU398" s="804"/>
      <c r="AV398" s="804"/>
      <c r="AW398" s="804"/>
      <c r="AX398" s="804"/>
      <c r="AY398" s="804"/>
      <c r="AZ398" s="804"/>
      <c r="BA398" s="804"/>
      <c r="BB398" s="804"/>
      <c r="BC398" s="804"/>
      <c r="BD398" s="804"/>
      <c r="BE398" s="804"/>
      <c r="BF398" s="804"/>
      <c r="BG398" s="804"/>
      <c r="BH398" s="804"/>
      <c r="BI398" s="804"/>
      <c r="BJ398" s="805"/>
      <c r="BK398" s="805"/>
      <c r="BL398" s="804"/>
      <c r="BM398" s="804"/>
      <c r="BN398" s="804"/>
      <c r="BO398" s="804"/>
      <c r="BP398" s="804"/>
      <c r="BQ398" s="804"/>
      <c r="BR398" s="805"/>
      <c r="BS398" s="805"/>
      <c r="BT398" s="804"/>
      <c r="BU398" s="804"/>
      <c r="BV398" s="804"/>
      <c r="BW398" s="804"/>
      <c r="BX398" s="804"/>
      <c r="BY398" s="804"/>
      <c r="BZ398" s="804"/>
      <c r="CA398" s="804"/>
      <c r="CB398" s="804"/>
      <c r="CC398" s="804"/>
      <c r="CD398" s="804"/>
      <c r="CE398" s="804"/>
      <c r="CF398" s="804"/>
      <c r="CG398" s="804"/>
      <c r="CH398" s="804"/>
      <c r="CI398" s="804"/>
      <c r="CJ398" s="804"/>
      <c r="CK398" s="804"/>
      <c r="CL398" s="804"/>
      <c r="CM398" s="804"/>
      <c r="CN398" s="804"/>
      <c r="CO398" s="804"/>
      <c r="CP398" s="804"/>
      <c r="CQ398" s="804"/>
      <c r="CR398" s="804"/>
      <c r="CS398" s="804"/>
      <c r="CT398" s="804"/>
      <c r="CU398" s="804"/>
      <c r="CV398" s="804"/>
      <c r="CW398" s="804"/>
      <c r="CX398" s="804"/>
      <c r="CY398" s="804"/>
      <c r="CZ398" s="804"/>
      <c r="DA398" s="804"/>
      <c r="DB398" s="804"/>
      <c r="DC398" s="804"/>
      <c r="DD398" s="804"/>
      <c r="DE398" s="804"/>
      <c r="DF398" s="804"/>
    </row>
    <row r="399">
      <c r="A399" s="848">
        <v>1.2</v>
      </c>
      <c r="B399" s="849">
        <f t="shared" ref="B399:B405" si="36">counta($I399:$DF399)</f>
        <v>1</v>
      </c>
      <c r="C399" s="849" t="s">
        <v>4945</v>
      </c>
      <c r="D399" s="651">
        <v>6.0</v>
      </c>
      <c r="E399" s="651" t="s">
        <v>273</v>
      </c>
      <c r="F399" s="651" t="s">
        <v>347</v>
      </c>
      <c r="G399" s="850" t="s">
        <v>5343</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1"/>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2" t="s">
        <v>184</v>
      </c>
      <c r="CY399" s="851"/>
      <c r="CZ399" s="851"/>
      <c r="DA399" s="851"/>
      <c r="DB399" s="851"/>
      <c r="DC399" s="852"/>
      <c r="DD399" s="851"/>
      <c r="DE399" s="852"/>
      <c r="DF399" s="851"/>
    </row>
    <row r="400">
      <c r="A400" s="853" t="s">
        <v>3506</v>
      </c>
      <c r="B400" s="849">
        <f t="shared" si="36"/>
        <v>0</v>
      </c>
      <c r="C400" s="849" t="s">
        <v>4983</v>
      </c>
      <c r="D400" s="651">
        <v>6.0</v>
      </c>
      <c r="E400" s="651" t="s">
        <v>273</v>
      </c>
      <c r="F400" s="651" t="s">
        <v>347</v>
      </c>
      <c r="G400" s="850" t="s">
        <v>5344</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2663</v>
      </c>
      <c r="B401" s="849">
        <f t="shared" si="36"/>
        <v>1</v>
      </c>
      <c r="C401" s="849" t="s">
        <v>4945</v>
      </c>
      <c r="D401" s="651">
        <v>5.0</v>
      </c>
      <c r="E401" s="651" t="s">
        <v>273</v>
      </c>
      <c r="F401" s="651" t="s">
        <v>273</v>
      </c>
      <c r="G401" s="850" t="s">
        <v>5345</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2" t="s">
        <v>184</v>
      </c>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c r="DD401" s="851"/>
      <c r="DE401" s="852"/>
      <c r="DF401" s="851"/>
    </row>
    <row r="402">
      <c r="A402" s="853" t="s">
        <v>4245</v>
      </c>
      <c r="B402" s="849">
        <f t="shared" si="36"/>
        <v>1</v>
      </c>
      <c r="C402" s="849" t="s">
        <v>4945</v>
      </c>
      <c r="D402" s="651">
        <v>3.0</v>
      </c>
      <c r="E402" s="651" t="s">
        <v>273</v>
      </c>
      <c r="F402" s="651" t="s">
        <v>273</v>
      </c>
      <c r="G402" s="850" t="s">
        <v>5346</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2" t="s">
        <v>184</v>
      </c>
      <c r="DD402" s="851"/>
      <c r="DE402" s="852"/>
      <c r="DF402" s="851"/>
    </row>
    <row r="403">
      <c r="A403" s="853" t="s">
        <v>2378</v>
      </c>
      <c r="B403" s="849">
        <f t="shared" si="36"/>
        <v>1</v>
      </c>
      <c r="C403" s="849" t="s">
        <v>4983</v>
      </c>
      <c r="D403" s="651">
        <v>6.0</v>
      </c>
      <c r="E403" s="651" t="s">
        <v>273</v>
      </c>
      <c r="F403" s="651">
        <v>3.0</v>
      </c>
      <c r="G403" s="850" t="s">
        <v>5347</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2"/>
      <c r="BE403" s="852" t="s">
        <v>184</v>
      </c>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c r="DF403" s="851"/>
    </row>
    <row r="404">
      <c r="A404" s="853" t="s">
        <v>4295</v>
      </c>
      <c r="B404" s="849">
        <f t="shared" si="36"/>
        <v>1</v>
      </c>
      <c r="C404" s="849" t="s">
        <v>4983</v>
      </c>
      <c r="D404" s="651">
        <v>5.0</v>
      </c>
      <c r="E404" s="651" t="s">
        <v>273</v>
      </c>
      <c r="F404" s="651">
        <v>3.0</v>
      </c>
      <c r="G404" s="850" t="s">
        <v>5348</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t="s">
        <v>184</v>
      </c>
      <c r="DF404" s="851"/>
    </row>
    <row r="405">
      <c r="A405" s="853" t="s">
        <v>3303</v>
      </c>
      <c r="B405" s="849">
        <f t="shared" si="36"/>
        <v>0</v>
      </c>
      <c r="C405" s="849" t="s">
        <v>4983</v>
      </c>
      <c r="D405" s="651">
        <v>5.0</v>
      </c>
      <c r="E405" s="651" t="s">
        <v>273</v>
      </c>
      <c r="F405" s="651" t="s">
        <v>273</v>
      </c>
      <c r="G405" s="850" t="s">
        <v>5349</v>
      </c>
      <c r="H405" s="840"/>
      <c r="I405" s="851"/>
      <c r="J405" s="851"/>
      <c r="K405" s="851"/>
      <c r="L405" s="851"/>
      <c r="M405" s="851"/>
      <c r="N405" s="851"/>
      <c r="O405" s="851"/>
      <c r="P405" s="851"/>
      <c r="Q405" s="851"/>
      <c r="R405" s="851"/>
      <c r="S405" s="851"/>
      <c r="T405" s="851"/>
      <c r="U405" s="851"/>
      <c r="V405" s="851"/>
      <c r="W405" s="851"/>
      <c r="X405" s="851"/>
      <c r="Y405" s="851"/>
      <c r="Z405" s="851"/>
      <c r="AA405" s="851"/>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2"/>
      <c r="AY405" s="852"/>
      <c r="AZ405" s="852"/>
      <c r="BA405" s="852"/>
      <c r="BB405" s="851"/>
      <c r="BC405" s="851"/>
      <c r="BD405" s="851"/>
      <c r="BE405" s="851"/>
      <c r="BF405" s="851"/>
      <c r="BG405" s="851"/>
      <c r="BH405" s="851"/>
      <c r="BI405" s="852"/>
      <c r="BJ405" s="852"/>
      <c r="BK405" s="852"/>
      <c r="BL405" s="851"/>
      <c r="BM405" s="851"/>
      <c r="BN405" s="851"/>
      <c r="BO405" s="851"/>
      <c r="BP405" s="852"/>
      <c r="BQ405" s="851"/>
      <c r="BR405" s="851"/>
      <c r="BS405" s="851"/>
      <c r="BT405" s="851"/>
      <c r="BU405" s="851"/>
      <c r="BV405" s="851"/>
      <c r="BW405" s="851"/>
      <c r="BX405" s="851"/>
      <c r="BY405" s="851"/>
      <c r="BZ405" s="851"/>
      <c r="CA405" s="851"/>
      <c r="CB405" s="851"/>
      <c r="CC405" s="851"/>
      <c r="CD405" s="851"/>
      <c r="CE405" s="851"/>
      <c r="CF405" s="851"/>
      <c r="CG405" s="851"/>
      <c r="CH405" s="851"/>
      <c r="CI405" s="851"/>
      <c r="CJ405" s="851"/>
      <c r="CK405" s="851"/>
      <c r="CL405" s="851"/>
      <c r="CM405" s="851"/>
      <c r="CN405" s="851"/>
      <c r="CO405" s="851"/>
      <c r="CP405" s="851"/>
      <c r="CQ405" s="851"/>
      <c r="CR405" s="851"/>
      <c r="CS405" s="851"/>
      <c r="CT405" s="851"/>
      <c r="CU405" s="851"/>
      <c r="CV405" s="852"/>
      <c r="CW405" s="851"/>
      <c r="CX405" s="851"/>
      <c r="CY405" s="851"/>
      <c r="CZ405" s="851"/>
      <c r="DA405" s="851"/>
      <c r="DB405" s="851"/>
      <c r="DC405" s="851"/>
      <c r="DD405" s="851"/>
      <c r="DE405" s="852"/>
      <c r="DF405" s="851"/>
    </row>
    <row r="406" ht="22.5" customHeight="1">
      <c r="A406" s="854" t="s">
        <v>4940</v>
      </c>
      <c r="B406" s="838"/>
      <c r="C406" s="839"/>
      <c r="D406" s="839"/>
      <c r="E406" s="839"/>
      <c r="F406" s="839"/>
      <c r="G406" s="839"/>
      <c r="H406" s="840"/>
      <c r="I406" s="804"/>
      <c r="J406" s="804"/>
      <c r="K406" s="804"/>
      <c r="L406" s="804"/>
      <c r="M406" s="804"/>
      <c r="N406" s="804"/>
      <c r="O406" s="804"/>
      <c r="P406" s="804"/>
      <c r="Q406" s="804"/>
      <c r="R406" s="804"/>
      <c r="S406" s="804"/>
      <c r="T406" s="804"/>
      <c r="U406" s="804"/>
      <c r="V406" s="804"/>
      <c r="W406" s="804"/>
      <c r="X406" s="804"/>
      <c r="Y406" s="804"/>
      <c r="Z406" s="804"/>
      <c r="AA406" s="804"/>
      <c r="AB406" s="804"/>
      <c r="AC406" s="804"/>
      <c r="AD406" s="804"/>
      <c r="AE406" s="804"/>
      <c r="AF406" s="804"/>
      <c r="AG406" s="804"/>
      <c r="AH406" s="804"/>
      <c r="AI406" s="804"/>
      <c r="AJ406" s="804"/>
      <c r="AK406" s="804"/>
      <c r="AL406" s="804"/>
      <c r="AM406" s="804"/>
      <c r="AN406" s="804"/>
      <c r="AO406" s="804"/>
      <c r="AP406" s="804"/>
      <c r="AQ406" s="804"/>
      <c r="AR406" s="804"/>
      <c r="AS406" s="804"/>
      <c r="AT406" s="804"/>
      <c r="AU406" s="804"/>
      <c r="AV406" s="804"/>
      <c r="AW406" s="804"/>
      <c r="AX406" s="804"/>
      <c r="AY406" s="804"/>
      <c r="AZ406" s="804"/>
      <c r="BA406" s="804"/>
      <c r="BB406" s="804"/>
      <c r="BC406" s="804"/>
      <c r="BD406" s="804"/>
      <c r="BE406" s="804"/>
      <c r="BF406" s="804"/>
      <c r="BG406" s="804"/>
      <c r="BH406" s="804"/>
      <c r="BI406" s="804"/>
      <c r="BJ406" s="805"/>
      <c r="BK406" s="805"/>
      <c r="BL406" s="804"/>
      <c r="BM406" s="804"/>
      <c r="BN406" s="804"/>
      <c r="BO406" s="804"/>
      <c r="BP406" s="804"/>
      <c r="BQ406" s="804"/>
      <c r="BR406" s="805"/>
      <c r="BS406" s="805"/>
      <c r="BT406" s="804"/>
      <c r="BU406" s="804"/>
      <c r="BV406" s="804"/>
      <c r="BW406" s="804"/>
      <c r="BX406" s="804"/>
      <c r="BY406" s="804"/>
      <c r="BZ406" s="804"/>
      <c r="CA406" s="804"/>
      <c r="CB406" s="804"/>
      <c r="CC406" s="804"/>
      <c r="CD406" s="804"/>
      <c r="CE406" s="804"/>
      <c r="CF406" s="804"/>
      <c r="CG406" s="804"/>
      <c r="CH406" s="804"/>
      <c r="CI406" s="804"/>
      <c r="CJ406" s="804"/>
      <c r="CK406" s="804"/>
      <c r="CL406" s="804"/>
      <c r="CM406" s="804"/>
      <c r="CN406" s="804"/>
      <c r="CO406" s="804"/>
      <c r="CP406" s="804"/>
      <c r="CQ406" s="804"/>
      <c r="CR406" s="804"/>
      <c r="CS406" s="804"/>
      <c r="CT406" s="804"/>
      <c r="CU406" s="804"/>
      <c r="CV406" s="804"/>
      <c r="CW406" s="804"/>
      <c r="CX406" s="804"/>
      <c r="CY406" s="804"/>
      <c r="CZ406" s="804"/>
      <c r="DA406" s="804"/>
      <c r="DB406" s="804"/>
      <c r="DC406" s="804"/>
      <c r="DD406" s="804"/>
      <c r="DE406" s="804"/>
      <c r="DF406" s="804"/>
    </row>
    <row r="407">
      <c r="A407" s="855" t="s">
        <v>3819</v>
      </c>
      <c r="B407" s="856">
        <f>counta($I407:$DF407)</f>
        <v>0</v>
      </c>
      <c r="C407" s="856" t="s">
        <v>4945</v>
      </c>
      <c r="D407" s="857">
        <v>5.0</v>
      </c>
      <c r="E407" s="857">
        <v>1.0</v>
      </c>
      <c r="F407" s="857" t="s">
        <v>347</v>
      </c>
      <c r="G407" s="858" t="s">
        <v>5350</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3857</v>
      </c>
      <c r="B408" s="856"/>
      <c r="C408" s="856" t="s">
        <v>4983</v>
      </c>
      <c r="D408" s="857">
        <v>4.0</v>
      </c>
      <c r="E408" s="857" t="s">
        <v>273</v>
      </c>
      <c r="F408" s="857" t="s">
        <v>246</v>
      </c>
      <c r="G408" s="858" t="s">
        <v>5351</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1556</v>
      </c>
      <c r="B409" s="856"/>
      <c r="C409" s="856" t="s">
        <v>4945</v>
      </c>
      <c r="D409" s="857">
        <v>6.0</v>
      </c>
      <c r="E409" s="857">
        <v>2.0</v>
      </c>
      <c r="F409" s="857">
        <v>3.0</v>
      </c>
      <c r="G409" s="858" t="s">
        <v>5352</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1785</v>
      </c>
      <c r="B410" s="856"/>
      <c r="C410" s="856" t="s">
        <v>4983</v>
      </c>
      <c r="D410" s="857">
        <v>4.0</v>
      </c>
      <c r="E410" s="857">
        <v>3.0</v>
      </c>
      <c r="F410" s="857" t="s">
        <v>347</v>
      </c>
      <c r="G410" s="858" t="s">
        <v>5353</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2286</v>
      </c>
      <c r="B411" s="856"/>
      <c r="C411" s="856" t="s">
        <v>4983</v>
      </c>
      <c r="D411" s="857">
        <v>2.0</v>
      </c>
      <c r="E411" s="857" t="s">
        <v>273</v>
      </c>
      <c r="F411" s="857" t="s">
        <v>347</v>
      </c>
      <c r="G411" s="858" t="s">
        <v>5354</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1705</v>
      </c>
      <c r="B412" s="856"/>
      <c r="C412" s="856" t="s">
        <v>4983</v>
      </c>
      <c r="D412" s="857" t="s">
        <v>179</v>
      </c>
      <c r="E412" s="857" t="s">
        <v>179</v>
      </c>
      <c r="F412" s="857" t="s">
        <v>179</v>
      </c>
      <c r="G412" s="858" t="s">
        <v>5355</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4552</v>
      </c>
      <c r="B413" s="856">
        <f t="shared" ref="B413:B416" si="37">counta($I413:$DF413)</f>
        <v>0</v>
      </c>
      <c r="C413" s="856" t="s">
        <v>4945</v>
      </c>
      <c r="D413" s="857" t="s">
        <v>179</v>
      </c>
      <c r="E413" s="857" t="s">
        <v>179</v>
      </c>
      <c r="F413" s="857" t="s">
        <v>179</v>
      </c>
      <c r="G413" s="858" t="s">
        <v>5356</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3726</v>
      </c>
      <c r="B414" s="856">
        <f t="shared" si="37"/>
        <v>0</v>
      </c>
      <c r="C414" s="856" t="s">
        <v>4983</v>
      </c>
      <c r="D414" s="857" t="s">
        <v>179</v>
      </c>
      <c r="E414" s="857" t="s">
        <v>246</v>
      </c>
      <c r="F414" s="857" t="s">
        <v>347</v>
      </c>
      <c r="G414" s="858" t="s">
        <v>5357</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501</v>
      </c>
      <c r="B415" s="856">
        <f t="shared" si="37"/>
        <v>0</v>
      </c>
      <c r="C415" s="856" t="s">
        <v>4945</v>
      </c>
      <c r="D415" s="857">
        <v>2.0</v>
      </c>
      <c r="E415" s="857" t="s">
        <v>273</v>
      </c>
      <c r="F415" s="857" t="s">
        <v>347</v>
      </c>
      <c r="G415" s="858" t="s">
        <v>5358</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508</v>
      </c>
      <c r="B416" s="856">
        <f t="shared" si="37"/>
        <v>0</v>
      </c>
      <c r="C416" s="856" t="s">
        <v>4945</v>
      </c>
      <c r="D416" s="857" t="s">
        <v>179</v>
      </c>
      <c r="E416" s="857" t="s">
        <v>179</v>
      </c>
      <c r="F416" s="857" t="s">
        <v>179</v>
      </c>
      <c r="G416" s="858" t="s">
        <v>5359</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825</v>
      </c>
      <c r="B417" s="856"/>
      <c r="C417" s="856" t="s">
        <v>4983</v>
      </c>
      <c r="D417" s="857">
        <v>3.0</v>
      </c>
      <c r="E417" s="857">
        <v>3.0</v>
      </c>
      <c r="F417" s="857" t="s">
        <v>347</v>
      </c>
      <c r="G417" s="858" t="s">
        <v>5360</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2753</v>
      </c>
      <c r="B418" s="856">
        <f>counta($I418:$DF418)</f>
        <v>1</v>
      </c>
      <c r="C418" s="856" t="s">
        <v>4945</v>
      </c>
      <c r="D418" s="857">
        <v>2.0</v>
      </c>
      <c r="E418" s="857" t="s">
        <v>273</v>
      </c>
      <c r="F418" s="857" t="s">
        <v>347</v>
      </c>
      <c r="G418" s="858" t="s">
        <v>5361</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t="s">
        <v>184</v>
      </c>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4121</v>
      </c>
      <c r="B419" s="856"/>
      <c r="C419" s="856" t="s">
        <v>4983</v>
      </c>
      <c r="D419" s="857">
        <v>4.0</v>
      </c>
      <c r="E419" s="857" t="s">
        <v>246</v>
      </c>
      <c r="F419" s="857" t="s">
        <v>347</v>
      </c>
      <c r="G419" s="858" t="s">
        <v>5362</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60"/>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59"/>
      <c r="BM419" s="859"/>
      <c r="BN419" s="859"/>
      <c r="BO419" s="859"/>
      <c r="BP419" s="859"/>
      <c r="BQ419" s="859"/>
      <c r="BR419" s="859"/>
      <c r="BS419" s="859"/>
      <c r="BT419" s="860"/>
      <c r="BU419" s="860"/>
      <c r="BV419" s="859"/>
      <c r="BW419" s="859"/>
      <c r="BX419" s="859"/>
      <c r="BY419" s="859"/>
      <c r="BZ419" s="859"/>
      <c r="CA419" s="859"/>
      <c r="CB419" s="859"/>
      <c r="CC419" s="859"/>
      <c r="CD419" s="859"/>
      <c r="CE419" s="859"/>
      <c r="CF419" s="859"/>
      <c r="CG419" s="859"/>
      <c r="CH419" s="859"/>
      <c r="CI419" s="859"/>
      <c r="CJ419" s="859"/>
      <c r="CK419" s="859"/>
      <c r="CL419" s="859"/>
      <c r="CM419" s="859"/>
      <c r="CN419" s="859"/>
      <c r="CO419" s="860"/>
      <c r="CP419" s="860"/>
      <c r="CQ419" s="860"/>
      <c r="CR419" s="859"/>
      <c r="CS419" s="859"/>
      <c r="CT419" s="859"/>
      <c r="CU419" s="859"/>
      <c r="CV419" s="859"/>
      <c r="CW419" s="859"/>
      <c r="CX419" s="859"/>
      <c r="CY419" s="859"/>
      <c r="CZ419" s="859"/>
      <c r="DA419" s="859"/>
      <c r="DB419" s="859"/>
      <c r="DC419" s="859"/>
      <c r="DD419" s="859"/>
      <c r="DE419" s="859"/>
      <c r="DF419" s="859"/>
    </row>
    <row r="420">
      <c r="A420" s="855" t="s">
        <v>3728</v>
      </c>
      <c r="B420" s="856">
        <f>counta($I420:$DF420)</f>
        <v>0</v>
      </c>
      <c r="C420" s="856" t="s">
        <v>4945</v>
      </c>
      <c r="D420" s="857" t="s">
        <v>179</v>
      </c>
      <c r="E420" s="857">
        <v>4.0</v>
      </c>
      <c r="F420" s="857" t="s">
        <v>347</v>
      </c>
      <c r="G420" s="858" t="s">
        <v>5363</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2821</v>
      </c>
      <c r="B421" s="856"/>
      <c r="C421" s="856" t="s">
        <v>4945</v>
      </c>
      <c r="D421" s="857">
        <v>2.0</v>
      </c>
      <c r="E421" s="857" t="s">
        <v>246</v>
      </c>
      <c r="F421" s="857" t="s">
        <v>347</v>
      </c>
      <c r="G421" s="858" t="s">
        <v>5364</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893</v>
      </c>
      <c r="B422" s="856"/>
      <c r="C422" s="856" t="s">
        <v>4983</v>
      </c>
      <c r="D422" s="857">
        <v>4.0</v>
      </c>
      <c r="E422" s="857">
        <v>2.0</v>
      </c>
      <c r="F422" s="857" t="s">
        <v>347</v>
      </c>
      <c r="G422" s="858" t="s">
        <v>5365</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2510</v>
      </c>
      <c r="B423" s="856">
        <f>counta($I423:$DF423)</f>
        <v>1</v>
      </c>
      <c r="C423" s="856" t="s">
        <v>4945</v>
      </c>
      <c r="D423" s="857">
        <v>2.0</v>
      </c>
      <c r="E423" s="857" t="s">
        <v>273</v>
      </c>
      <c r="F423" s="857" t="s">
        <v>347</v>
      </c>
      <c r="G423" s="858" t="s">
        <v>5366</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t="s">
        <v>184</v>
      </c>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3558</v>
      </c>
      <c r="B424" s="856"/>
      <c r="C424" s="856" t="s">
        <v>4945</v>
      </c>
      <c r="D424" s="857" t="s">
        <v>179</v>
      </c>
      <c r="E424" s="857" t="s">
        <v>179</v>
      </c>
      <c r="F424" s="857" t="s">
        <v>179</v>
      </c>
      <c r="G424" s="858" t="s">
        <v>5367</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3098</v>
      </c>
      <c r="B425" s="856"/>
      <c r="C425" s="856" t="s">
        <v>4983</v>
      </c>
      <c r="D425" s="857" t="s">
        <v>179</v>
      </c>
      <c r="E425" s="857" t="s">
        <v>273</v>
      </c>
      <c r="F425" s="857" t="s">
        <v>347</v>
      </c>
      <c r="G425" s="858" t="s">
        <v>5368</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59"/>
      <c r="AY425" s="859"/>
      <c r="AZ425" s="859"/>
      <c r="BA425" s="859"/>
      <c r="BB425" s="859"/>
      <c r="BC425" s="859"/>
      <c r="BD425" s="859"/>
      <c r="BE425" s="859"/>
      <c r="BF425" s="859"/>
      <c r="BG425" s="859"/>
      <c r="BH425" s="859"/>
      <c r="BI425" s="859"/>
      <c r="BJ425" s="859"/>
      <c r="BK425" s="859"/>
      <c r="BL425" s="860"/>
      <c r="BM425" s="859"/>
      <c r="BN425" s="859"/>
      <c r="BO425" s="859"/>
      <c r="BP425" s="859"/>
      <c r="BQ425" s="859"/>
      <c r="BR425" s="859"/>
      <c r="BS425" s="859"/>
      <c r="BT425" s="859"/>
      <c r="BU425" s="859"/>
      <c r="BV425" s="859"/>
      <c r="BW425" s="859"/>
      <c r="BX425" s="860"/>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2123</v>
      </c>
      <c r="B426" s="856">
        <f t="shared" ref="B426:B429" si="38">counta($I426:$DF426)</f>
        <v>1</v>
      </c>
      <c r="C426" s="856" t="s">
        <v>4945</v>
      </c>
      <c r="D426" s="857">
        <v>4.0</v>
      </c>
      <c r="E426" s="857" t="s">
        <v>273</v>
      </c>
      <c r="F426" s="857" t="s">
        <v>347</v>
      </c>
      <c r="G426" s="858" t="s">
        <v>5369</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59"/>
      <c r="AP426" s="859"/>
      <c r="AQ426" s="859"/>
      <c r="AR426" s="859"/>
      <c r="AS426" s="859"/>
      <c r="AT426" s="859"/>
      <c r="AU426" s="859"/>
      <c r="AV426" s="859"/>
      <c r="AW426" s="859"/>
      <c r="AX426" s="860"/>
      <c r="AY426" s="860" t="s">
        <v>184</v>
      </c>
      <c r="AZ426" s="859"/>
      <c r="BA426" s="859"/>
      <c r="BB426" s="859"/>
      <c r="BC426" s="859"/>
      <c r="BD426" s="859"/>
      <c r="BE426" s="859"/>
      <c r="BF426" s="859"/>
      <c r="BG426" s="859"/>
      <c r="BH426" s="859"/>
      <c r="BI426" s="859"/>
      <c r="BJ426" s="859"/>
      <c r="BK426" s="859"/>
      <c r="BL426" s="859"/>
      <c r="BM426" s="859"/>
      <c r="BN426" s="859"/>
      <c r="BO426" s="859"/>
      <c r="BP426" s="859"/>
      <c r="BQ426" s="859"/>
      <c r="BR426" s="860"/>
      <c r="BS426" s="860"/>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632</v>
      </c>
      <c r="B427" s="856">
        <f t="shared" si="38"/>
        <v>2</v>
      </c>
      <c r="C427" s="856" t="s">
        <v>4983</v>
      </c>
      <c r="D427" s="857">
        <v>2.0</v>
      </c>
      <c r="E427" s="857" t="s">
        <v>273</v>
      </c>
      <c r="F427" s="857" t="s">
        <v>347</v>
      </c>
      <c r="G427" s="858" t="s">
        <v>5370</v>
      </c>
      <c r="H427" s="812"/>
      <c r="I427" s="859"/>
      <c r="J427" s="859"/>
      <c r="K427" s="859"/>
      <c r="L427" s="859"/>
      <c r="M427" s="859"/>
      <c r="N427" s="859"/>
      <c r="O427" s="859"/>
      <c r="P427" s="859"/>
      <c r="Q427" s="859"/>
      <c r="R427" s="859"/>
      <c r="S427" s="859"/>
      <c r="T427" s="859"/>
      <c r="U427" s="859"/>
      <c r="V427" s="859"/>
      <c r="W427" s="859"/>
      <c r="X427" s="859"/>
      <c r="Y427" s="859"/>
      <c r="Z427" s="859"/>
      <c r="AA427" s="859"/>
      <c r="AB427" s="859"/>
      <c r="AC427" s="859"/>
      <c r="AD427" s="859"/>
      <c r="AE427" s="859"/>
      <c r="AF427" s="859"/>
      <c r="AG427" s="859"/>
      <c r="AH427" s="859"/>
      <c r="AI427" s="859"/>
      <c r="AJ427" s="859"/>
      <c r="AK427" s="859"/>
      <c r="AL427" s="859"/>
      <c r="AM427" s="859"/>
      <c r="AN427" s="859"/>
      <c r="AO427" s="860"/>
      <c r="AP427" s="860"/>
      <c r="AQ427" s="860" t="s">
        <v>184</v>
      </c>
      <c r="AR427" s="859"/>
      <c r="AS427" s="859"/>
      <c r="AT427" s="859"/>
      <c r="AU427" s="859"/>
      <c r="AV427" s="859"/>
      <c r="AW427" s="859"/>
      <c r="AX427" s="859"/>
      <c r="AY427" s="859"/>
      <c r="AZ427" s="860" t="s">
        <v>184</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2214</v>
      </c>
      <c r="B428" s="856">
        <f t="shared" si="38"/>
        <v>1</v>
      </c>
      <c r="C428" s="856" t="s">
        <v>4945</v>
      </c>
      <c r="D428" s="857">
        <v>2.0</v>
      </c>
      <c r="E428" s="857" t="s">
        <v>273</v>
      </c>
      <c r="F428" s="857" t="s">
        <v>347</v>
      </c>
      <c r="G428" s="858" t="s">
        <v>5371</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60" t="s">
        <v>184</v>
      </c>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4141</v>
      </c>
      <c r="B429" s="856">
        <f t="shared" si="38"/>
        <v>0</v>
      </c>
      <c r="C429" s="856" t="s">
        <v>4983</v>
      </c>
      <c r="D429" s="857">
        <v>4.0</v>
      </c>
      <c r="E429" s="857">
        <v>3.0</v>
      </c>
      <c r="F429" s="857" t="s">
        <v>347</v>
      </c>
      <c r="G429" s="858" t="s">
        <v>5372</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3391</v>
      </c>
      <c r="B430" s="856"/>
      <c r="C430" s="856" t="s">
        <v>4983</v>
      </c>
      <c r="D430" s="857">
        <v>2.0</v>
      </c>
      <c r="E430" s="857">
        <v>4.0</v>
      </c>
      <c r="F430" s="857" t="s">
        <v>347</v>
      </c>
      <c r="G430" s="858" t="s">
        <v>5373</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1143</v>
      </c>
      <c r="B431" s="856">
        <f t="shared" ref="B431:B435" si="39">counta($I431:$DF431)</f>
        <v>1</v>
      </c>
      <c r="C431" s="856" t="s">
        <v>4945</v>
      </c>
      <c r="D431" s="857">
        <v>2.0</v>
      </c>
      <c r="E431" s="857" t="s">
        <v>273</v>
      </c>
      <c r="F431" s="857" t="s">
        <v>347</v>
      </c>
      <c r="G431" s="858" t="s">
        <v>5374</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60" t="s">
        <v>184</v>
      </c>
      <c r="AK431" s="860"/>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3727</v>
      </c>
      <c r="B432" s="856">
        <f t="shared" si="39"/>
        <v>0</v>
      </c>
      <c r="C432" s="856" t="s">
        <v>4945</v>
      </c>
      <c r="D432" s="857" t="s">
        <v>179</v>
      </c>
      <c r="E432" s="857" t="s">
        <v>273</v>
      </c>
      <c r="F432" s="857">
        <v>3.0</v>
      </c>
      <c r="G432" s="858" t="s">
        <v>5375</v>
      </c>
      <c r="H432" s="812"/>
      <c r="I432" s="859"/>
      <c r="J432" s="859"/>
      <c r="K432" s="859"/>
      <c r="L432" s="859"/>
      <c r="M432" s="859"/>
      <c r="N432" s="859"/>
      <c r="O432" s="859"/>
      <c r="P432" s="859"/>
      <c r="Q432" s="859"/>
      <c r="R432" s="859"/>
      <c r="S432" s="859"/>
      <c r="T432" s="859"/>
      <c r="U432" s="859"/>
      <c r="V432" s="860"/>
      <c r="W432" s="860"/>
      <c r="X432" s="860"/>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946</v>
      </c>
      <c r="B433" s="856">
        <f t="shared" si="39"/>
        <v>2</v>
      </c>
      <c r="C433" s="856" t="s">
        <v>4945</v>
      </c>
      <c r="D433" s="857">
        <v>2.0</v>
      </c>
      <c r="E433" s="857" t="s">
        <v>273</v>
      </c>
      <c r="F433" s="857" t="s">
        <v>347</v>
      </c>
      <c r="G433" s="858" t="s">
        <v>5376</v>
      </c>
      <c r="H433" s="812"/>
      <c r="I433" s="859"/>
      <c r="J433" s="859"/>
      <c r="K433" s="859"/>
      <c r="L433" s="859"/>
      <c r="M433" s="859"/>
      <c r="N433" s="859"/>
      <c r="O433" s="859"/>
      <c r="P433" s="859"/>
      <c r="Q433" s="859"/>
      <c r="R433" s="859"/>
      <c r="S433" s="859"/>
      <c r="T433" s="859"/>
      <c r="U433" s="859"/>
      <c r="V433" s="860"/>
      <c r="W433" s="860" t="s">
        <v>184</v>
      </c>
      <c r="X433" s="860" t="s">
        <v>184</v>
      </c>
      <c r="Y433" s="859"/>
      <c r="Z433" s="859"/>
      <c r="AA433" s="859"/>
      <c r="AB433" s="859"/>
      <c r="AC433" s="859"/>
      <c r="AD433" s="859"/>
      <c r="AE433" s="859"/>
      <c r="AF433" s="859"/>
      <c r="AG433" s="859"/>
      <c r="AH433" s="859"/>
      <c r="AI433" s="859"/>
      <c r="AJ433" s="859"/>
      <c r="AK433" s="859"/>
      <c r="AL433" s="859"/>
      <c r="AM433" s="859"/>
      <c r="AN433" s="859"/>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59"/>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1637</v>
      </c>
      <c r="B434" s="856">
        <f t="shared" si="39"/>
        <v>1</v>
      </c>
      <c r="C434" s="856" t="s">
        <v>4945</v>
      </c>
      <c r="D434" s="857">
        <v>2.0</v>
      </c>
      <c r="E434" s="857" t="s">
        <v>273</v>
      </c>
      <c r="F434" s="857" t="s">
        <v>347</v>
      </c>
      <c r="G434" s="858" t="s">
        <v>5377</v>
      </c>
      <c r="H434" s="812"/>
      <c r="I434" s="859"/>
      <c r="J434" s="859"/>
      <c r="K434" s="859"/>
      <c r="L434" s="859"/>
      <c r="M434" s="859"/>
      <c r="N434" s="859"/>
      <c r="O434" s="859"/>
      <c r="P434" s="859"/>
      <c r="Q434" s="859"/>
      <c r="R434" s="859"/>
      <c r="S434" s="859"/>
      <c r="T434" s="859"/>
      <c r="U434" s="859"/>
      <c r="V434" s="860"/>
      <c r="W434" s="860"/>
      <c r="X434" s="859"/>
      <c r="Y434" s="859"/>
      <c r="Z434" s="859"/>
      <c r="AA434" s="859"/>
      <c r="AB434" s="859"/>
      <c r="AC434" s="859"/>
      <c r="AD434" s="859"/>
      <c r="AE434" s="859"/>
      <c r="AF434" s="859"/>
      <c r="AG434" s="859"/>
      <c r="AH434" s="859"/>
      <c r="AI434" s="859"/>
      <c r="AJ434" s="859"/>
      <c r="AK434" s="859"/>
      <c r="AL434" s="859"/>
      <c r="AM434" s="859"/>
      <c r="AN434" s="860" t="s">
        <v>184</v>
      </c>
      <c r="AO434" s="859"/>
      <c r="AP434" s="859"/>
      <c r="AQ434" s="859"/>
      <c r="AR434" s="859"/>
      <c r="AS434" s="859"/>
      <c r="AT434" s="859"/>
      <c r="AU434" s="859"/>
      <c r="AV434" s="859"/>
      <c r="AW434" s="859"/>
      <c r="AX434" s="859"/>
      <c r="AY434" s="859"/>
      <c r="AZ434" s="859"/>
      <c r="BA434" s="859"/>
      <c r="BB434" s="859"/>
      <c r="BC434" s="859"/>
      <c r="BD434" s="859"/>
      <c r="BE434" s="859"/>
      <c r="BF434" s="859"/>
      <c r="BG434" s="859"/>
      <c r="BH434" s="859"/>
      <c r="BI434" s="859"/>
      <c r="BJ434" s="860"/>
      <c r="BK434" s="859"/>
      <c r="BL434" s="859"/>
      <c r="BM434" s="859"/>
      <c r="BN434" s="859"/>
      <c r="BO434" s="859"/>
      <c r="BP434" s="859"/>
      <c r="BQ434" s="859"/>
      <c r="BR434" s="859"/>
      <c r="BS434" s="859"/>
      <c r="BT434" s="859"/>
      <c r="BU434" s="859"/>
      <c r="BV434" s="859"/>
      <c r="BW434" s="859"/>
      <c r="BX434" s="859"/>
      <c r="BY434" s="859"/>
      <c r="BZ434" s="859"/>
      <c r="CA434" s="859"/>
      <c r="CB434" s="859"/>
      <c r="CC434" s="859"/>
      <c r="CD434" s="859"/>
      <c r="CE434" s="859"/>
      <c r="CF434" s="859"/>
      <c r="CG434" s="859"/>
      <c r="CH434" s="859"/>
      <c r="CI434" s="859"/>
      <c r="CJ434" s="859"/>
      <c r="CK434" s="859"/>
      <c r="CL434" s="859"/>
      <c r="CM434" s="859"/>
      <c r="CN434" s="859"/>
      <c r="CO434" s="859"/>
      <c r="CP434" s="859"/>
      <c r="CQ434" s="859"/>
      <c r="CR434" s="859"/>
      <c r="CS434" s="859"/>
      <c r="CT434" s="859"/>
      <c r="CU434" s="859"/>
      <c r="CV434" s="859"/>
      <c r="CW434" s="859"/>
      <c r="CX434" s="859"/>
      <c r="CY434" s="859"/>
      <c r="CZ434" s="859"/>
      <c r="DA434" s="859"/>
      <c r="DB434" s="859"/>
      <c r="DC434" s="859"/>
      <c r="DD434" s="859"/>
      <c r="DE434" s="859"/>
      <c r="DF434" s="859"/>
    </row>
    <row r="435">
      <c r="A435" s="855" t="s">
        <v>1638</v>
      </c>
      <c r="B435" s="856">
        <f t="shared" si="39"/>
        <v>5</v>
      </c>
      <c r="C435" s="856" t="s">
        <v>4945</v>
      </c>
      <c r="D435" s="857">
        <v>2.0</v>
      </c>
      <c r="E435" s="857" t="s">
        <v>273</v>
      </c>
      <c r="F435" s="857" t="s">
        <v>347</v>
      </c>
      <c r="G435" s="858" t="s">
        <v>5378</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t="s">
        <v>184</v>
      </c>
      <c r="AO435" s="860"/>
      <c r="AP435" s="860"/>
      <c r="AQ435" s="860" t="s">
        <v>184</v>
      </c>
      <c r="AR435" s="859"/>
      <c r="AS435" s="859"/>
      <c r="AT435" s="859"/>
      <c r="AU435" s="859"/>
      <c r="AV435" s="859"/>
      <c r="AW435" s="859"/>
      <c r="AX435" s="859"/>
      <c r="AY435" s="859"/>
      <c r="AZ435" s="859"/>
      <c r="BA435" s="859"/>
      <c r="BB435" s="859"/>
      <c r="BC435" s="859"/>
      <c r="BD435" s="859"/>
      <c r="BE435" s="859"/>
      <c r="BF435" s="859"/>
      <c r="BG435" s="859"/>
      <c r="BH435" s="859"/>
      <c r="BI435" s="859"/>
      <c r="BJ435" s="860" t="s">
        <v>184</v>
      </c>
      <c r="BK435" s="859"/>
      <c r="BL435" s="860" t="s">
        <v>184</v>
      </c>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t="s">
        <v>184</v>
      </c>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2728</v>
      </c>
      <c r="B436" s="856"/>
      <c r="C436" s="856" t="s">
        <v>4983</v>
      </c>
      <c r="D436" s="857">
        <v>2.0</v>
      </c>
      <c r="E436" s="857" t="s">
        <v>273</v>
      </c>
      <c r="F436" s="857" t="s">
        <v>347</v>
      </c>
      <c r="G436" s="858" t="s">
        <v>5379</v>
      </c>
      <c r="H436" s="812"/>
      <c r="I436" s="859"/>
      <c r="J436" s="859"/>
      <c r="K436" s="859"/>
      <c r="L436" s="859"/>
      <c r="M436" s="859"/>
      <c r="N436" s="859"/>
      <c r="O436" s="859"/>
      <c r="P436" s="859"/>
      <c r="Q436" s="859"/>
      <c r="R436" s="859"/>
      <c r="S436" s="859"/>
      <c r="T436" s="859"/>
      <c r="U436" s="859"/>
      <c r="V436" s="859"/>
      <c r="W436" s="859"/>
      <c r="X436" s="859"/>
      <c r="Y436" s="859"/>
      <c r="Z436" s="859"/>
      <c r="AA436" s="859"/>
      <c r="AB436" s="859"/>
      <c r="AC436" s="859"/>
      <c r="AD436" s="859"/>
      <c r="AE436" s="859"/>
      <c r="AF436" s="859"/>
      <c r="AG436" s="859"/>
      <c r="AH436" s="859"/>
      <c r="AI436" s="859"/>
      <c r="AJ436" s="859"/>
      <c r="AK436" s="859"/>
      <c r="AL436" s="859"/>
      <c r="AM436" s="860"/>
      <c r="AN436" s="860"/>
      <c r="AO436" s="860"/>
      <c r="AP436" s="860"/>
      <c r="AQ436" s="860"/>
      <c r="AR436" s="859"/>
      <c r="AS436" s="859"/>
      <c r="AT436" s="859"/>
      <c r="AU436" s="859"/>
      <c r="AV436" s="859"/>
      <c r="AW436" s="859"/>
      <c r="AX436" s="859"/>
      <c r="AY436" s="859"/>
      <c r="AZ436" s="859"/>
      <c r="BA436" s="859"/>
      <c r="BB436" s="859"/>
      <c r="BC436" s="859"/>
      <c r="BD436" s="859"/>
      <c r="BE436" s="859"/>
      <c r="BF436" s="859"/>
      <c r="BG436" s="859"/>
      <c r="BH436" s="859"/>
      <c r="BI436" s="859"/>
      <c r="BJ436" s="860"/>
      <c r="BK436" s="859"/>
      <c r="BL436" s="860"/>
      <c r="BM436" s="859"/>
      <c r="BN436" s="859"/>
      <c r="BO436" s="859"/>
      <c r="BP436" s="859"/>
      <c r="BQ436" s="859"/>
      <c r="BR436" s="859"/>
      <c r="BS436" s="859"/>
      <c r="BT436" s="859"/>
      <c r="BU436" s="859"/>
      <c r="BV436" s="859"/>
      <c r="BW436" s="859"/>
      <c r="BX436" s="860"/>
      <c r="BY436" s="859"/>
      <c r="BZ436" s="859"/>
      <c r="CA436" s="859"/>
      <c r="CB436" s="859"/>
      <c r="CC436" s="859"/>
      <c r="CD436" s="859"/>
      <c r="CE436" s="859"/>
      <c r="CF436" s="859"/>
      <c r="CG436" s="859"/>
      <c r="CH436" s="859"/>
      <c r="CI436" s="859"/>
      <c r="CJ436" s="859"/>
      <c r="CK436" s="859"/>
      <c r="CL436" s="859"/>
      <c r="CM436" s="860"/>
      <c r="CN436" s="860"/>
      <c r="CO436" s="860"/>
      <c r="CP436" s="860"/>
      <c r="CQ436" s="860"/>
      <c r="CR436" s="859"/>
      <c r="CS436" s="859"/>
      <c r="CT436" s="859"/>
      <c r="CU436" s="859"/>
      <c r="CV436" s="859"/>
      <c r="CW436" s="859"/>
      <c r="CX436" s="859"/>
      <c r="CY436" s="859"/>
      <c r="CZ436" s="859"/>
      <c r="DA436" s="859"/>
      <c r="DB436" s="859"/>
      <c r="DC436" s="859"/>
      <c r="DD436" s="859"/>
      <c r="DE436" s="859"/>
      <c r="DF436" s="859"/>
    </row>
    <row r="437">
      <c r="A437" s="855" t="s">
        <v>2726</v>
      </c>
      <c r="B437" s="856"/>
      <c r="C437" s="856" t="s">
        <v>4945</v>
      </c>
      <c r="D437" s="857">
        <v>2.0</v>
      </c>
      <c r="E437" s="857" t="s">
        <v>273</v>
      </c>
      <c r="F437" s="857" t="s">
        <v>347</v>
      </c>
      <c r="G437" s="858" t="s">
        <v>5380</v>
      </c>
      <c r="H437" s="861"/>
      <c r="I437" s="859"/>
      <c r="J437" s="862"/>
      <c r="K437" s="862"/>
      <c r="L437" s="862"/>
      <c r="M437" s="862"/>
      <c r="N437" s="862"/>
      <c r="O437" s="859"/>
      <c r="P437" s="859"/>
      <c r="Q437" s="859"/>
      <c r="R437" s="859"/>
      <c r="S437" s="859"/>
      <c r="T437" s="859"/>
      <c r="U437" s="859"/>
      <c r="V437" s="859"/>
      <c r="W437" s="859"/>
      <c r="X437" s="859"/>
      <c r="Y437" s="859"/>
      <c r="Z437" s="859"/>
      <c r="AA437" s="859"/>
      <c r="AB437" s="859"/>
      <c r="AC437" s="859"/>
      <c r="AD437" s="859"/>
      <c r="AE437" s="859"/>
      <c r="AF437" s="859"/>
      <c r="AG437" s="863"/>
      <c r="AH437" s="859"/>
      <c r="AI437" s="859"/>
      <c r="AJ437" s="859"/>
      <c r="AK437" s="859"/>
      <c r="AL437" s="859"/>
      <c r="AM437" s="859"/>
      <c r="AN437" s="859"/>
      <c r="AO437" s="859"/>
      <c r="AP437" s="859"/>
      <c r="AQ437" s="859"/>
      <c r="AR437" s="859"/>
      <c r="AS437" s="859"/>
      <c r="AT437" s="859"/>
      <c r="AU437" s="859"/>
      <c r="AV437" s="862"/>
      <c r="AW437" s="862"/>
      <c r="AX437" s="859"/>
      <c r="AY437" s="859"/>
      <c r="AZ437" s="859"/>
      <c r="BA437" s="859"/>
      <c r="BB437" s="859"/>
      <c r="BC437" s="859"/>
      <c r="BD437" s="859"/>
      <c r="BE437" s="859"/>
      <c r="BF437" s="859"/>
      <c r="BG437" s="862"/>
      <c r="BH437" s="859"/>
      <c r="BI437" s="859"/>
      <c r="BJ437" s="859"/>
      <c r="BK437" s="859"/>
      <c r="BL437" s="859"/>
      <c r="BM437" s="859"/>
      <c r="BN437" s="859"/>
      <c r="BO437" s="859"/>
      <c r="BP437" s="859"/>
      <c r="BQ437" s="859"/>
      <c r="BR437" s="859"/>
      <c r="BS437" s="859"/>
      <c r="BT437" s="859"/>
      <c r="BU437" s="863"/>
      <c r="BV437" s="859"/>
      <c r="BW437" s="859"/>
      <c r="BX437" s="859"/>
      <c r="BY437" s="859"/>
      <c r="BZ437" s="862"/>
      <c r="CA437" s="862"/>
      <c r="CB437" s="862"/>
      <c r="CC437" s="862"/>
      <c r="CD437" s="862"/>
      <c r="CE437" s="862"/>
      <c r="CF437" s="859"/>
      <c r="CG437" s="859"/>
      <c r="CH437" s="859"/>
      <c r="CI437" s="859"/>
      <c r="CJ437" s="859"/>
      <c r="CK437" s="859"/>
      <c r="CL437" s="859"/>
      <c r="CM437" s="859"/>
      <c r="CN437" s="859"/>
      <c r="CO437" s="859"/>
      <c r="CP437" s="859"/>
      <c r="CQ437" s="859"/>
      <c r="CR437" s="859"/>
      <c r="CS437" s="859"/>
      <c r="CT437" s="859"/>
      <c r="CU437" s="859"/>
      <c r="CV437" s="859"/>
      <c r="CW437" s="862"/>
      <c r="CX437" s="859"/>
      <c r="CY437" s="859"/>
      <c r="CZ437" s="859"/>
      <c r="DA437" s="859"/>
      <c r="DB437" s="859"/>
      <c r="DC437" s="859"/>
      <c r="DD437" s="859"/>
      <c r="DE437" s="859"/>
      <c r="DF437" s="859"/>
    </row>
    <row r="438">
      <c r="A438" s="855" t="s">
        <v>2988</v>
      </c>
      <c r="B438" s="856"/>
      <c r="C438" s="856" t="s">
        <v>4983</v>
      </c>
      <c r="D438" s="857">
        <v>3.0</v>
      </c>
      <c r="E438" s="857">
        <v>2.0</v>
      </c>
      <c r="F438" s="857" t="s">
        <v>347</v>
      </c>
      <c r="G438" s="858" t="s">
        <v>5381</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2778</v>
      </c>
      <c r="B439" s="856"/>
      <c r="C439" s="856" t="s">
        <v>4983</v>
      </c>
      <c r="D439" s="857">
        <v>5.0</v>
      </c>
      <c r="E439" s="857" t="s">
        <v>273</v>
      </c>
      <c r="F439" s="857" t="s">
        <v>347</v>
      </c>
      <c r="G439" s="858" t="s">
        <v>5382</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0"/>
      <c r="AN439" s="860"/>
      <c r="AO439" s="860"/>
      <c r="AP439" s="860"/>
      <c r="AQ439" s="860"/>
      <c r="AR439" s="859"/>
      <c r="AS439" s="859"/>
      <c r="AT439" s="859"/>
      <c r="AU439" s="859"/>
      <c r="AV439" s="859"/>
      <c r="AW439" s="859"/>
      <c r="AX439" s="859"/>
      <c r="AY439" s="859"/>
      <c r="AZ439" s="859"/>
      <c r="BA439" s="859"/>
      <c r="BB439" s="859"/>
      <c r="BC439" s="859"/>
      <c r="BD439" s="859"/>
      <c r="BE439" s="859"/>
      <c r="BF439" s="859"/>
      <c r="BG439" s="859"/>
      <c r="BH439" s="859"/>
      <c r="BI439" s="859"/>
      <c r="BJ439" s="860"/>
      <c r="BK439" s="859"/>
      <c r="BL439" s="860"/>
      <c r="BM439" s="859"/>
      <c r="BN439" s="859"/>
      <c r="BO439" s="859"/>
      <c r="BP439" s="859"/>
      <c r="BQ439" s="859"/>
      <c r="BR439" s="859"/>
      <c r="BS439" s="859"/>
      <c r="BT439" s="859"/>
      <c r="BU439" s="859"/>
      <c r="BV439" s="859"/>
      <c r="BW439" s="859"/>
      <c r="BX439" s="860"/>
      <c r="BY439" s="859"/>
      <c r="BZ439" s="859"/>
      <c r="CA439" s="859"/>
      <c r="CB439" s="859"/>
      <c r="CC439" s="859"/>
      <c r="CD439" s="859"/>
      <c r="CE439" s="859"/>
      <c r="CF439" s="859"/>
      <c r="CG439" s="859"/>
      <c r="CH439" s="859"/>
      <c r="CI439" s="859"/>
      <c r="CJ439" s="859"/>
      <c r="CK439" s="859"/>
      <c r="CL439" s="859"/>
      <c r="CM439" s="860"/>
      <c r="CN439" s="860"/>
      <c r="CO439" s="860"/>
      <c r="CP439" s="860"/>
      <c r="CQ439" s="860"/>
      <c r="CR439" s="859"/>
      <c r="CS439" s="859"/>
      <c r="CT439" s="859"/>
      <c r="CU439" s="859"/>
      <c r="CV439" s="859"/>
      <c r="CW439" s="859"/>
      <c r="CX439" s="859"/>
      <c r="CY439" s="859"/>
      <c r="CZ439" s="859"/>
      <c r="DA439" s="859"/>
      <c r="DB439" s="859"/>
      <c r="DC439" s="859"/>
      <c r="DD439" s="859"/>
      <c r="DE439" s="859"/>
      <c r="DF439" s="859"/>
    </row>
    <row r="440">
      <c r="A440" s="855" t="s">
        <v>4430</v>
      </c>
      <c r="B440" s="856"/>
      <c r="C440" s="856" t="s">
        <v>4983</v>
      </c>
      <c r="D440" s="857">
        <v>3.0</v>
      </c>
      <c r="E440" s="857" t="s">
        <v>246</v>
      </c>
      <c r="F440" s="857" t="s">
        <v>347</v>
      </c>
      <c r="G440" s="858" t="s">
        <v>5383</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2"/>
      <c r="AN440" s="862"/>
      <c r="AO440" s="862"/>
      <c r="AP440" s="862"/>
      <c r="AQ440" s="862"/>
      <c r="AR440" s="859"/>
      <c r="AS440" s="859"/>
      <c r="AT440" s="859"/>
      <c r="AU440" s="859"/>
      <c r="AV440" s="859"/>
      <c r="AW440" s="859"/>
      <c r="AX440" s="863"/>
      <c r="AY440" s="859"/>
      <c r="AZ440" s="859"/>
      <c r="BA440" s="859"/>
      <c r="BB440" s="859"/>
      <c r="BC440" s="859"/>
      <c r="BD440" s="859"/>
      <c r="BE440" s="859"/>
      <c r="BF440" s="859"/>
      <c r="BG440" s="859"/>
      <c r="BH440" s="859"/>
      <c r="BI440" s="859"/>
      <c r="BJ440" s="862"/>
      <c r="BK440" s="859"/>
      <c r="BL440" s="862"/>
      <c r="BM440" s="859"/>
      <c r="BN440" s="859"/>
      <c r="BO440" s="859"/>
      <c r="BP440" s="859"/>
      <c r="BQ440" s="859"/>
      <c r="BR440" s="859"/>
      <c r="BS440" s="859"/>
      <c r="BT440" s="859"/>
      <c r="BU440" s="859"/>
      <c r="BV440" s="859"/>
      <c r="BW440" s="859"/>
      <c r="BX440" s="860"/>
      <c r="BY440" s="859"/>
      <c r="BZ440" s="863"/>
      <c r="CA440" s="863"/>
      <c r="CB440" s="859"/>
      <c r="CC440" s="859"/>
      <c r="CD440" s="859"/>
      <c r="CE440" s="859"/>
      <c r="CF440" s="863"/>
      <c r="CG440" s="863"/>
      <c r="CH440" s="863"/>
      <c r="CI440" s="863"/>
      <c r="CJ440" s="863"/>
      <c r="CK440" s="863"/>
      <c r="CL440" s="863"/>
      <c r="CM440" s="862"/>
      <c r="CN440" s="862"/>
      <c r="CO440" s="862"/>
      <c r="CP440" s="862"/>
      <c r="CQ440" s="862"/>
      <c r="CR440" s="859"/>
      <c r="CS440" s="859"/>
      <c r="CT440" s="863"/>
      <c r="CU440" s="859"/>
      <c r="CV440" s="859"/>
      <c r="CW440" s="859"/>
      <c r="CX440" s="859"/>
      <c r="CY440" s="859"/>
      <c r="CZ440" s="859"/>
      <c r="DA440" s="859"/>
      <c r="DB440" s="859"/>
      <c r="DC440" s="859"/>
      <c r="DD440" s="859"/>
      <c r="DE440" s="859"/>
      <c r="DF440" s="859"/>
    </row>
    <row r="441">
      <c r="A441" s="855" t="s">
        <v>4583</v>
      </c>
      <c r="B441" s="856">
        <f t="shared" ref="B441:B443" si="40">counta($I441:$DF441)</f>
        <v>0</v>
      </c>
      <c r="C441" s="856" t="s">
        <v>4945</v>
      </c>
      <c r="D441" s="857">
        <v>4.0</v>
      </c>
      <c r="E441" s="857" t="s">
        <v>273</v>
      </c>
      <c r="F441" s="857" t="s">
        <v>347</v>
      </c>
      <c r="G441" s="858" t="s">
        <v>5384</v>
      </c>
      <c r="H441" s="812"/>
      <c r="I441" s="859"/>
      <c r="J441" s="859"/>
      <c r="K441" s="859"/>
      <c r="L441" s="859"/>
      <c r="M441" s="859"/>
      <c r="N441" s="859"/>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60"/>
      <c r="AN441" s="860"/>
      <c r="AO441" s="860"/>
      <c r="AP441" s="860"/>
      <c r="AQ441" s="860"/>
      <c r="AR441" s="859"/>
      <c r="AS441" s="859"/>
      <c r="AT441" s="859"/>
      <c r="AU441" s="859"/>
      <c r="AV441" s="859"/>
      <c r="AW441" s="859"/>
      <c r="AX441" s="859"/>
      <c r="AY441" s="859"/>
      <c r="AZ441" s="859"/>
      <c r="BA441" s="859"/>
      <c r="BB441" s="859"/>
      <c r="BC441" s="859"/>
      <c r="BD441" s="859"/>
      <c r="BE441" s="859"/>
      <c r="BF441" s="859"/>
      <c r="BG441" s="859"/>
      <c r="BH441" s="859"/>
      <c r="BI441" s="859"/>
      <c r="BJ441" s="860"/>
      <c r="BK441" s="859"/>
      <c r="BL441" s="860"/>
      <c r="BM441" s="859"/>
      <c r="BN441" s="859"/>
      <c r="BO441" s="859"/>
      <c r="BP441" s="859"/>
      <c r="BQ441" s="859"/>
      <c r="BR441" s="859"/>
      <c r="BS441" s="859"/>
      <c r="BT441" s="859"/>
      <c r="BU441" s="859"/>
      <c r="BV441" s="859"/>
      <c r="BW441" s="859"/>
      <c r="BX441" s="860"/>
      <c r="BY441" s="859"/>
      <c r="BZ441" s="859"/>
      <c r="CA441" s="859"/>
      <c r="CB441" s="859"/>
      <c r="CC441" s="859"/>
      <c r="CD441" s="859"/>
      <c r="CE441" s="859"/>
      <c r="CF441" s="859"/>
      <c r="CG441" s="859"/>
      <c r="CH441" s="859"/>
      <c r="CI441" s="859"/>
      <c r="CJ441" s="859"/>
      <c r="CK441" s="859"/>
      <c r="CL441" s="859"/>
      <c r="CM441" s="860"/>
      <c r="CN441" s="860"/>
      <c r="CO441" s="860"/>
      <c r="CP441" s="860"/>
      <c r="CQ441" s="860"/>
      <c r="CR441" s="859"/>
      <c r="CS441" s="859"/>
      <c r="CT441" s="859"/>
      <c r="CU441" s="859"/>
      <c r="CV441" s="859"/>
      <c r="CW441" s="859"/>
      <c r="CX441" s="859"/>
      <c r="CY441" s="859"/>
      <c r="CZ441" s="859"/>
      <c r="DA441" s="859"/>
      <c r="DB441" s="859"/>
      <c r="DC441" s="859"/>
      <c r="DD441" s="859"/>
      <c r="DE441" s="859"/>
      <c r="DF441" s="859"/>
    </row>
    <row r="442">
      <c r="A442" s="855" t="s">
        <v>4146</v>
      </c>
      <c r="B442" s="856">
        <f t="shared" si="40"/>
        <v>0</v>
      </c>
      <c r="C442" s="856" t="s">
        <v>4945</v>
      </c>
      <c r="D442" s="857">
        <v>3.0</v>
      </c>
      <c r="E442" s="857">
        <v>4.0</v>
      </c>
      <c r="F442" s="857" t="s">
        <v>347</v>
      </c>
      <c r="G442" s="858" t="s">
        <v>5385</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2902</v>
      </c>
      <c r="B443" s="856">
        <f t="shared" si="40"/>
        <v>0</v>
      </c>
      <c r="C443" s="856" t="s">
        <v>4983</v>
      </c>
      <c r="D443" s="857">
        <v>3.0</v>
      </c>
      <c r="E443" s="857" t="s">
        <v>273</v>
      </c>
      <c r="F443" s="857" t="s">
        <v>347</v>
      </c>
      <c r="G443" s="858" t="s">
        <v>5386</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3842</v>
      </c>
      <c r="B444" s="856"/>
      <c r="C444" s="856" t="s">
        <v>4983</v>
      </c>
      <c r="D444" s="857">
        <v>5.0</v>
      </c>
      <c r="E444" s="857" t="s">
        <v>246</v>
      </c>
      <c r="F444" s="857" t="s">
        <v>347</v>
      </c>
      <c r="G444" s="858" t="s">
        <v>5387</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661</v>
      </c>
      <c r="B445" s="856"/>
      <c r="C445" s="856" t="s">
        <v>4983</v>
      </c>
      <c r="D445" s="857" t="s">
        <v>179</v>
      </c>
      <c r="E445" s="857" t="s">
        <v>179</v>
      </c>
      <c r="F445" s="857" t="s">
        <v>179</v>
      </c>
      <c r="G445" s="858" t="s">
        <v>5388</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4460</v>
      </c>
      <c r="B446" s="856">
        <f t="shared" ref="B446:B450" si="41">counta($I446:$DF446)</f>
        <v>0</v>
      </c>
      <c r="C446" s="856" t="s">
        <v>4945</v>
      </c>
      <c r="D446" s="857">
        <v>4.0</v>
      </c>
      <c r="E446" s="857" t="s">
        <v>273</v>
      </c>
      <c r="F446" s="857" t="s">
        <v>347</v>
      </c>
      <c r="G446" s="858" t="s">
        <v>5389</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2404</v>
      </c>
      <c r="B447" s="856">
        <f t="shared" si="41"/>
        <v>1</v>
      </c>
      <c r="C447" s="856" t="s">
        <v>4983</v>
      </c>
      <c r="D447" s="857">
        <v>4.0</v>
      </c>
      <c r="E447" s="857" t="s">
        <v>273</v>
      </c>
      <c r="F447" s="857" t="s">
        <v>347</v>
      </c>
      <c r="G447" s="858" t="s">
        <v>5390</v>
      </c>
      <c r="H447" s="812"/>
      <c r="I447" s="859"/>
      <c r="J447" s="860"/>
      <c r="K447" s="860"/>
      <c r="L447" s="860"/>
      <c r="M447" s="860"/>
      <c r="N447" s="860"/>
      <c r="O447" s="859"/>
      <c r="P447" s="859"/>
      <c r="Q447" s="859"/>
      <c r="R447" s="859"/>
      <c r="S447" s="859"/>
      <c r="T447" s="859"/>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60"/>
      <c r="AW447" s="860"/>
      <c r="AX447" s="859"/>
      <c r="AY447" s="859"/>
      <c r="AZ447" s="859"/>
      <c r="BA447" s="859"/>
      <c r="BB447" s="859"/>
      <c r="BC447" s="859"/>
      <c r="BD447" s="859"/>
      <c r="BE447" s="859"/>
      <c r="BF447" s="859"/>
      <c r="BG447" s="860" t="s">
        <v>184</v>
      </c>
      <c r="BH447" s="859"/>
      <c r="BI447" s="859"/>
      <c r="BJ447" s="859"/>
      <c r="BK447" s="859"/>
      <c r="BL447" s="859"/>
      <c r="BM447" s="859"/>
      <c r="BN447" s="859"/>
      <c r="BO447" s="859"/>
      <c r="BP447" s="859"/>
      <c r="BQ447" s="859"/>
      <c r="BR447" s="859"/>
      <c r="BS447" s="859"/>
      <c r="BT447" s="859"/>
      <c r="BU447" s="859"/>
      <c r="BV447" s="859"/>
      <c r="BW447" s="859"/>
      <c r="BX447" s="859"/>
      <c r="BY447" s="859"/>
      <c r="BZ447" s="860"/>
      <c r="CA447" s="860"/>
      <c r="CB447" s="860"/>
      <c r="CC447" s="860"/>
      <c r="CD447" s="860"/>
      <c r="CE447" s="860"/>
      <c r="CF447" s="859"/>
      <c r="CG447" s="859"/>
      <c r="CH447" s="859"/>
      <c r="CI447" s="859"/>
      <c r="CJ447" s="859"/>
      <c r="CK447" s="859"/>
      <c r="CL447" s="859"/>
      <c r="CM447" s="859"/>
      <c r="CN447" s="859"/>
      <c r="CO447" s="859"/>
      <c r="CP447" s="859"/>
      <c r="CQ447" s="859"/>
      <c r="CR447" s="859"/>
      <c r="CS447" s="859"/>
      <c r="CT447" s="859"/>
      <c r="CU447" s="859"/>
      <c r="CV447" s="859"/>
      <c r="CW447" s="860"/>
      <c r="CX447" s="859"/>
      <c r="CY447" s="859"/>
      <c r="CZ447" s="859"/>
      <c r="DA447" s="859"/>
      <c r="DB447" s="859"/>
      <c r="DC447" s="859"/>
      <c r="DD447" s="859"/>
      <c r="DE447" s="859"/>
      <c r="DF447" s="859"/>
    </row>
    <row r="448">
      <c r="A448" s="855" t="s">
        <v>4756</v>
      </c>
      <c r="B448" s="856">
        <f t="shared" si="41"/>
        <v>0</v>
      </c>
      <c r="C448" s="856" t="s">
        <v>4945</v>
      </c>
      <c r="D448" s="857">
        <v>2.0</v>
      </c>
      <c r="E448" s="857">
        <v>3.0</v>
      </c>
      <c r="F448" s="857" t="s">
        <v>347</v>
      </c>
      <c r="G448" s="858" t="s">
        <v>5391</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4162</v>
      </c>
      <c r="B449" s="856">
        <f t="shared" si="41"/>
        <v>0</v>
      </c>
      <c r="C449" s="856" t="s">
        <v>4983</v>
      </c>
      <c r="D449" s="857">
        <v>4.0</v>
      </c>
      <c r="E449" s="857" t="s">
        <v>246</v>
      </c>
      <c r="F449" s="857" t="s">
        <v>347</v>
      </c>
      <c r="G449" s="858" t="s">
        <v>5392</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4006</v>
      </c>
      <c r="B450" s="856">
        <f t="shared" si="41"/>
        <v>0</v>
      </c>
      <c r="C450" s="856" t="s">
        <v>4945</v>
      </c>
      <c r="D450" s="857">
        <v>2.0</v>
      </c>
      <c r="E450" s="857">
        <v>7.0</v>
      </c>
      <c r="F450" s="857" t="s">
        <v>127</v>
      </c>
      <c r="G450" s="858" t="s">
        <v>5393</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2161</v>
      </c>
      <c r="B451" s="856"/>
      <c r="C451" s="856" t="s">
        <v>4983</v>
      </c>
      <c r="D451" s="857" t="s">
        <v>179</v>
      </c>
      <c r="E451" s="857" t="s">
        <v>179</v>
      </c>
      <c r="F451" s="857" t="s">
        <v>179</v>
      </c>
      <c r="G451" s="858" t="s">
        <v>5394</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917</v>
      </c>
      <c r="B452" s="856"/>
      <c r="C452" s="856" t="s">
        <v>4945</v>
      </c>
      <c r="D452" s="857">
        <v>1.0</v>
      </c>
      <c r="E452" s="857">
        <v>2.0</v>
      </c>
      <c r="F452" s="857" t="s">
        <v>347</v>
      </c>
      <c r="G452" s="858" t="s">
        <v>5395</v>
      </c>
      <c r="H452" s="812"/>
      <c r="I452" s="859"/>
      <c r="J452" s="859"/>
      <c r="K452" s="859"/>
      <c r="L452" s="859"/>
      <c r="M452" s="859"/>
      <c r="N452" s="859"/>
      <c r="O452" s="860"/>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539</v>
      </c>
      <c r="B453" s="856">
        <f t="shared" ref="B453:B454" si="42">counta($I453:$DF453)</f>
        <v>1</v>
      </c>
      <c r="C453" s="856" t="s">
        <v>4945</v>
      </c>
      <c r="D453" s="857">
        <v>3.0</v>
      </c>
      <c r="E453" s="857" t="s">
        <v>273</v>
      </c>
      <c r="F453" s="857" t="s">
        <v>347</v>
      </c>
      <c r="G453" s="858" t="s">
        <v>5396</v>
      </c>
      <c r="H453" s="812"/>
      <c r="I453" s="859"/>
      <c r="J453" s="859"/>
      <c r="K453" s="859"/>
      <c r="L453" s="859"/>
      <c r="M453" s="859"/>
      <c r="N453" s="859"/>
      <c r="O453" s="860" t="s">
        <v>184</v>
      </c>
      <c r="P453" s="860"/>
      <c r="Q453" s="860"/>
      <c r="R453" s="860"/>
      <c r="S453" s="859"/>
      <c r="T453" s="860"/>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59"/>
      <c r="AW453" s="859"/>
      <c r="AX453" s="859"/>
      <c r="AY453" s="859"/>
      <c r="AZ453" s="859"/>
      <c r="BA453" s="859"/>
      <c r="BB453" s="859"/>
      <c r="BC453" s="859"/>
      <c r="BD453" s="859"/>
      <c r="BE453" s="859"/>
      <c r="BF453" s="859"/>
      <c r="BG453" s="859"/>
      <c r="BH453" s="859"/>
      <c r="BI453" s="859"/>
      <c r="BJ453" s="859"/>
      <c r="BK453" s="859"/>
      <c r="BL453" s="859"/>
      <c r="BM453" s="859"/>
      <c r="BN453" s="859"/>
      <c r="BO453" s="859"/>
      <c r="BP453" s="859"/>
      <c r="BQ453" s="859"/>
      <c r="BR453" s="859"/>
      <c r="BS453" s="859"/>
      <c r="BT453" s="859"/>
      <c r="BU453" s="859"/>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3415</v>
      </c>
      <c r="B454" s="856">
        <f t="shared" si="42"/>
        <v>0</v>
      </c>
      <c r="C454" s="856" t="s">
        <v>4983</v>
      </c>
      <c r="D454" s="857">
        <v>3.0</v>
      </c>
      <c r="E454" s="857">
        <v>3.0</v>
      </c>
      <c r="F454" s="857" t="s">
        <v>347</v>
      </c>
      <c r="G454" s="858" t="s">
        <v>5397</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2947</v>
      </c>
      <c r="B455" s="856"/>
      <c r="C455" s="856" t="s">
        <v>4983</v>
      </c>
      <c r="D455" s="857">
        <v>4.0</v>
      </c>
      <c r="E455" s="857" t="s">
        <v>273</v>
      </c>
      <c r="F455" s="857" t="s">
        <v>347</v>
      </c>
      <c r="G455" s="858" t="s">
        <v>5398</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2468</v>
      </c>
      <c r="B456" s="856">
        <f t="shared" ref="B456:B459" si="43">counta($I456:$DF456)</f>
        <v>1</v>
      </c>
      <c r="C456" s="856" t="s">
        <v>4945</v>
      </c>
      <c r="D456" s="857">
        <v>2.0</v>
      </c>
      <c r="E456" s="857" t="s">
        <v>273</v>
      </c>
      <c r="F456" s="857" t="s">
        <v>347</v>
      </c>
      <c r="G456" s="858" t="s">
        <v>5399</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59"/>
      <c r="AU456" s="859"/>
      <c r="AV456" s="860"/>
      <c r="AW456" s="860"/>
      <c r="AX456" s="860"/>
      <c r="AY456" s="860"/>
      <c r="AZ456" s="859"/>
      <c r="BA456" s="859"/>
      <c r="BB456" s="859"/>
      <c r="BC456" s="859"/>
      <c r="BD456" s="859"/>
      <c r="BE456" s="859"/>
      <c r="BF456" s="859"/>
      <c r="BG456" s="859"/>
      <c r="BH456" s="859"/>
      <c r="BI456" s="859"/>
      <c r="BJ456" s="860" t="s">
        <v>184</v>
      </c>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1932</v>
      </c>
      <c r="B457" s="856">
        <f t="shared" si="43"/>
        <v>2</v>
      </c>
      <c r="C457" s="856" t="s">
        <v>4945</v>
      </c>
      <c r="D457" s="857">
        <v>2.0</v>
      </c>
      <c r="E457" s="857" t="s">
        <v>273</v>
      </c>
      <c r="F457" s="857" t="s">
        <v>347</v>
      </c>
      <c r="G457" s="858" t="s">
        <v>5400</v>
      </c>
      <c r="H457" s="812"/>
      <c r="I457" s="859"/>
      <c r="J457" s="860"/>
      <c r="K457" s="860"/>
      <c r="L457" s="860"/>
      <c r="M457" s="860"/>
      <c r="N457" s="860"/>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60" t="s">
        <v>184</v>
      </c>
      <c r="AU457" s="859"/>
      <c r="AV457" s="860"/>
      <c r="AW457" s="860"/>
      <c r="AX457" s="860"/>
      <c r="AY457" s="860" t="s">
        <v>184</v>
      </c>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60"/>
      <c r="BU457" s="860"/>
      <c r="BV457" s="859"/>
      <c r="BW457" s="859"/>
      <c r="BX457" s="859"/>
      <c r="BY457" s="859"/>
      <c r="BZ457" s="859"/>
      <c r="CA457" s="859"/>
      <c r="CB457" s="859"/>
      <c r="CC457" s="859"/>
      <c r="CD457" s="859"/>
      <c r="CE457" s="859"/>
      <c r="CF457" s="859"/>
      <c r="CG457" s="859"/>
      <c r="CH457" s="859"/>
      <c r="CI457" s="859"/>
      <c r="CJ457" s="859"/>
      <c r="CK457" s="859"/>
      <c r="CL457" s="859"/>
      <c r="CM457" s="859"/>
      <c r="CN457" s="859"/>
      <c r="CO457" s="859"/>
      <c r="CP457" s="859"/>
      <c r="CQ457" s="859"/>
      <c r="CR457" s="859"/>
      <c r="CS457" s="859"/>
      <c r="CT457" s="859"/>
      <c r="CU457" s="859"/>
      <c r="CV457" s="859"/>
      <c r="CW457" s="859"/>
      <c r="CX457" s="859"/>
      <c r="CY457" s="859"/>
      <c r="CZ457" s="859"/>
      <c r="DA457" s="859"/>
      <c r="DB457" s="859"/>
      <c r="DC457" s="859"/>
      <c r="DD457" s="859"/>
      <c r="DE457" s="859"/>
      <c r="DF457" s="859"/>
    </row>
    <row r="458">
      <c r="A458" s="855" t="s">
        <v>186</v>
      </c>
      <c r="B458" s="856">
        <f t="shared" si="43"/>
        <v>3</v>
      </c>
      <c r="C458" s="856" t="s">
        <v>4945</v>
      </c>
      <c r="D458" s="857">
        <v>2.0</v>
      </c>
      <c r="E458" s="857" t="s">
        <v>273</v>
      </c>
      <c r="F458" s="857" t="s">
        <v>347</v>
      </c>
      <c r="G458" s="858" t="s">
        <v>5401</v>
      </c>
      <c r="H458" s="864"/>
      <c r="I458" s="860" t="s">
        <v>184</v>
      </c>
      <c r="J458" s="859"/>
      <c r="K458" s="859"/>
      <c r="L458" s="859"/>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t="s">
        <v>184</v>
      </c>
      <c r="CP458" s="859"/>
      <c r="CQ458" s="859"/>
      <c r="CR458" s="859"/>
      <c r="CS458" s="859"/>
      <c r="CT458" s="859"/>
      <c r="CU458" s="859"/>
      <c r="CV458" s="859"/>
      <c r="CW458" s="859"/>
      <c r="CX458" s="860"/>
      <c r="CY458" s="860" t="s">
        <v>184</v>
      </c>
      <c r="CZ458" s="859"/>
      <c r="DA458" s="859"/>
      <c r="DB458" s="859"/>
      <c r="DC458" s="859"/>
      <c r="DD458" s="859"/>
      <c r="DE458" s="859"/>
      <c r="DF458" s="859"/>
    </row>
    <row r="459">
      <c r="A459" s="855" t="s">
        <v>368</v>
      </c>
      <c r="B459" s="856">
        <f t="shared" si="43"/>
        <v>1</v>
      </c>
      <c r="C459" s="856" t="s">
        <v>4945</v>
      </c>
      <c r="D459" s="857">
        <v>2.0</v>
      </c>
      <c r="E459" s="857" t="s">
        <v>273</v>
      </c>
      <c r="F459" s="857" t="s">
        <v>347</v>
      </c>
      <c r="G459" s="858" t="s">
        <v>5402</v>
      </c>
      <c r="H459" s="864"/>
      <c r="I459" s="860"/>
      <c r="J459" s="859"/>
      <c r="K459" s="859"/>
      <c r="L459" s="860" t="s">
        <v>184</v>
      </c>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2005</v>
      </c>
      <c r="B460" s="856"/>
      <c r="C460" s="856" t="s">
        <v>4983</v>
      </c>
      <c r="D460" s="857">
        <v>4.0</v>
      </c>
      <c r="E460" s="857" t="s">
        <v>273</v>
      </c>
      <c r="F460" s="857" t="s">
        <v>347</v>
      </c>
      <c r="G460" s="858" t="s">
        <v>5403</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3474</v>
      </c>
      <c r="B461" s="856"/>
      <c r="C461" s="856" t="s">
        <v>4983</v>
      </c>
      <c r="D461" s="857">
        <v>1.0</v>
      </c>
      <c r="E461" s="857">
        <v>4.0</v>
      </c>
      <c r="F461" s="857" t="s">
        <v>347</v>
      </c>
      <c r="G461" s="858" t="s">
        <v>5404</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3748</v>
      </c>
      <c r="B462" s="856"/>
      <c r="C462" s="856" t="s">
        <v>4945</v>
      </c>
      <c r="D462" s="857">
        <v>3.0</v>
      </c>
      <c r="E462" s="857" t="s">
        <v>273</v>
      </c>
      <c r="F462" s="857" t="s">
        <v>347</v>
      </c>
      <c r="G462" s="858" t="s">
        <v>5405</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c r="A463" s="855" t="s">
        <v>1343</v>
      </c>
      <c r="B463" s="856"/>
      <c r="C463" s="856" t="s">
        <v>4983</v>
      </c>
      <c r="D463" s="857">
        <v>3.0</v>
      </c>
      <c r="E463" s="857" t="s">
        <v>273</v>
      </c>
      <c r="F463" s="857" t="s">
        <v>347</v>
      </c>
      <c r="G463" s="858" t="s">
        <v>5406</v>
      </c>
      <c r="H463" s="864"/>
      <c r="I463" s="860"/>
      <c r="J463" s="859"/>
      <c r="K463" s="859"/>
      <c r="L463" s="860"/>
      <c r="M463" s="859"/>
      <c r="N463" s="859"/>
      <c r="O463" s="859"/>
      <c r="P463" s="859"/>
      <c r="Q463" s="859"/>
      <c r="R463" s="859"/>
      <c r="S463" s="859"/>
      <c r="T463" s="859"/>
      <c r="U463" s="859"/>
      <c r="V463" s="859"/>
      <c r="W463" s="859"/>
      <c r="X463" s="859"/>
      <c r="Y463" s="859"/>
      <c r="Z463" s="859"/>
      <c r="AA463" s="859"/>
      <c r="AB463" s="859"/>
      <c r="AC463" s="859"/>
      <c r="AD463" s="859"/>
      <c r="AE463" s="859"/>
      <c r="AF463" s="859"/>
      <c r="AG463" s="859"/>
      <c r="AH463" s="859"/>
      <c r="AI463" s="859"/>
      <c r="AJ463" s="859"/>
      <c r="AK463" s="859"/>
      <c r="AL463" s="859"/>
      <c r="AM463" s="859"/>
      <c r="AN463" s="859"/>
      <c r="AO463" s="859"/>
      <c r="AP463" s="859"/>
      <c r="AQ463" s="859"/>
      <c r="AR463" s="859"/>
      <c r="AS463" s="859"/>
      <c r="AT463" s="859"/>
      <c r="AU463" s="859"/>
      <c r="AV463" s="859"/>
      <c r="AW463" s="859"/>
      <c r="AX463" s="859"/>
      <c r="AY463" s="859"/>
      <c r="AZ463" s="859"/>
      <c r="BA463" s="859"/>
      <c r="BB463" s="859"/>
      <c r="BC463" s="859"/>
      <c r="BD463" s="859"/>
      <c r="BE463" s="859"/>
      <c r="BF463" s="859"/>
      <c r="BG463" s="859"/>
      <c r="BH463" s="859"/>
      <c r="BI463" s="859"/>
      <c r="BJ463" s="859"/>
      <c r="BK463" s="859"/>
      <c r="BL463" s="859"/>
      <c r="BM463" s="859"/>
      <c r="BN463" s="859"/>
      <c r="BO463" s="859"/>
      <c r="BP463" s="859"/>
      <c r="BQ463" s="859"/>
      <c r="BR463" s="859"/>
      <c r="BS463" s="859"/>
      <c r="BT463" s="859"/>
      <c r="BU463" s="859"/>
      <c r="BV463" s="859"/>
      <c r="BW463" s="859"/>
      <c r="BX463" s="859"/>
      <c r="BY463" s="859"/>
      <c r="BZ463" s="859"/>
      <c r="CA463" s="859"/>
      <c r="CB463" s="859"/>
      <c r="CC463" s="859"/>
      <c r="CD463" s="859"/>
      <c r="CE463" s="859"/>
      <c r="CF463" s="859"/>
      <c r="CG463" s="859"/>
      <c r="CH463" s="859"/>
      <c r="CI463" s="859"/>
      <c r="CJ463" s="859"/>
      <c r="CK463" s="859"/>
      <c r="CL463" s="859"/>
      <c r="CM463" s="859"/>
      <c r="CN463" s="859"/>
      <c r="CO463" s="860"/>
      <c r="CP463" s="859"/>
      <c r="CQ463" s="859"/>
      <c r="CR463" s="859"/>
      <c r="CS463" s="859"/>
      <c r="CT463" s="859"/>
      <c r="CU463" s="859"/>
      <c r="CV463" s="859"/>
      <c r="CW463" s="859"/>
      <c r="CX463" s="860"/>
      <c r="CY463" s="860"/>
      <c r="CZ463" s="859"/>
      <c r="DA463" s="859"/>
      <c r="DB463" s="859"/>
      <c r="DC463" s="859"/>
      <c r="DD463" s="859"/>
      <c r="DE463" s="859"/>
      <c r="DF463" s="859"/>
    </row>
    <row r="464">
      <c r="A464" s="855" t="s">
        <v>3964</v>
      </c>
      <c r="B464" s="856"/>
      <c r="C464" s="856" t="s">
        <v>4983</v>
      </c>
      <c r="D464" s="857">
        <v>4.0</v>
      </c>
      <c r="E464" s="857" t="s">
        <v>273</v>
      </c>
      <c r="F464" s="857" t="s">
        <v>347</v>
      </c>
      <c r="G464" s="858" t="s">
        <v>5407</v>
      </c>
      <c r="H464" s="864"/>
      <c r="I464" s="860"/>
      <c r="J464" s="859"/>
      <c r="K464" s="859"/>
      <c r="L464" s="860"/>
      <c r="M464" s="859"/>
      <c r="N464" s="859"/>
      <c r="O464" s="859"/>
      <c r="P464" s="859"/>
      <c r="Q464" s="859"/>
      <c r="R464" s="859"/>
      <c r="S464" s="859"/>
      <c r="T464" s="859"/>
      <c r="U464" s="859"/>
      <c r="V464" s="859"/>
      <c r="W464" s="859"/>
      <c r="X464" s="859"/>
      <c r="Y464" s="859"/>
      <c r="Z464" s="859"/>
      <c r="AA464" s="859"/>
      <c r="AB464" s="859"/>
      <c r="AC464" s="859"/>
      <c r="AD464" s="859"/>
      <c r="AE464" s="859"/>
      <c r="AF464" s="859"/>
      <c r="AG464" s="859"/>
      <c r="AH464" s="859"/>
      <c r="AI464" s="859"/>
      <c r="AJ464" s="859"/>
      <c r="AK464" s="859"/>
      <c r="AL464" s="859"/>
      <c r="AM464" s="859"/>
      <c r="AN464" s="859"/>
      <c r="AO464" s="859"/>
      <c r="AP464" s="859"/>
      <c r="AQ464" s="859"/>
      <c r="AR464" s="859"/>
      <c r="AS464" s="859"/>
      <c r="AT464" s="859"/>
      <c r="AU464" s="859"/>
      <c r="AV464" s="859"/>
      <c r="AW464" s="859"/>
      <c r="AX464" s="859"/>
      <c r="AY464" s="859"/>
      <c r="AZ464" s="859"/>
      <c r="BA464" s="859"/>
      <c r="BB464" s="859"/>
      <c r="BC464" s="859"/>
      <c r="BD464" s="859"/>
      <c r="BE464" s="859"/>
      <c r="BF464" s="859"/>
      <c r="BG464" s="859"/>
      <c r="BH464" s="859"/>
      <c r="BI464" s="859"/>
      <c r="BJ464" s="859"/>
      <c r="BK464" s="859"/>
      <c r="BL464" s="859"/>
      <c r="BM464" s="859"/>
      <c r="BN464" s="859"/>
      <c r="BO464" s="859"/>
      <c r="BP464" s="859"/>
      <c r="BQ464" s="859"/>
      <c r="BR464" s="859"/>
      <c r="BS464" s="859"/>
      <c r="BT464" s="859"/>
      <c r="BU464" s="859"/>
      <c r="BV464" s="859"/>
      <c r="BW464" s="859"/>
      <c r="BX464" s="859"/>
      <c r="BY464" s="859"/>
      <c r="BZ464" s="859"/>
      <c r="CA464" s="859"/>
      <c r="CB464" s="859"/>
      <c r="CC464" s="859"/>
      <c r="CD464" s="859"/>
      <c r="CE464" s="859"/>
      <c r="CF464" s="859"/>
      <c r="CG464" s="859"/>
      <c r="CH464" s="859"/>
      <c r="CI464" s="859"/>
      <c r="CJ464" s="859"/>
      <c r="CK464" s="859"/>
      <c r="CL464" s="859"/>
      <c r="CM464" s="859"/>
      <c r="CN464" s="859"/>
      <c r="CO464" s="860"/>
      <c r="CP464" s="859"/>
      <c r="CQ464" s="859"/>
      <c r="CR464" s="859"/>
      <c r="CS464" s="859"/>
      <c r="CT464" s="859"/>
      <c r="CU464" s="859"/>
      <c r="CV464" s="859"/>
      <c r="CW464" s="859"/>
      <c r="CX464" s="860"/>
      <c r="CY464" s="860"/>
      <c r="CZ464" s="859"/>
      <c r="DA464" s="859"/>
      <c r="DB464" s="859"/>
      <c r="DC464" s="859"/>
      <c r="DD464" s="859"/>
      <c r="DE464" s="859"/>
      <c r="DF464" s="859"/>
    </row>
    <row r="465" ht="22.5" customHeight="1">
      <c r="A465" s="865" t="s">
        <v>4941</v>
      </c>
      <c r="B465" s="838"/>
      <c r="C465" s="839"/>
      <c r="D465" s="839"/>
      <c r="E465" s="839"/>
      <c r="F465" s="839"/>
      <c r="G465" s="839"/>
      <c r="H465" s="840"/>
      <c r="I465" s="804"/>
      <c r="J465" s="804"/>
      <c r="K465" s="804"/>
      <c r="L465" s="804"/>
      <c r="M465" s="804"/>
      <c r="N465" s="804"/>
      <c r="O465" s="804"/>
      <c r="P465" s="804"/>
      <c r="Q465" s="804"/>
      <c r="R465" s="804"/>
      <c r="S465" s="804"/>
      <c r="T465" s="804"/>
      <c r="U465" s="804"/>
      <c r="V465" s="804"/>
      <c r="W465" s="804"/>
      <c r="X465" s="804"/>
      <c r="Y465" s="804"/>
      <c r="Z465" s="804"/>
      <c r="AA465" s="804"/>
      <c r="AB465" s="804"/>
      <c r="AC465" s="804"/>
      <c r="AD465" s="804"/>
      <c r="AE465" s="804"/>
      <c r="AF465" s="804"/>
      <c r="AG465" s="804"/>
      <c r="AH465" s="804"/>
      <c r="AI465" s="804"/>
      <c r="AJ465" s="804"/>
      <c r="AK465" s="804"/>
      <c r="AL465" s="804"/>
      <c r="AM465" s="804"/>
      <c r="AN465" s="804"/>
      <c r="AO465" s="804"/>
      <c r="AP465" s="804"/>
      <c r="AQ465" s="804"/>
      <c r="AR465" s="804"/>
      <c r="AS465" s="804"/>
      <c r="AT465" s="804"/>
      <c r="AU465" s="804"/>
      <c r="AV465" s="804"/>
      <c r="AW465" s="804"/>
      <c r="AX465" s="804"/>
      <c r="AY465" s="804"/>
      <c r="AZ465" s="804"/>
      <c r="BA465" s="804"/>
      <c r="BB465" s="804"/>
      <c r="BC465" s="804"/>
      <c r="BD465" s="804"/>
      <c r="BE465" s="804"/>
      <c r="BF465" s="804"/>
      <c r="BG465" s="804"/>
      <c r="BH465" s="804"/>
      <c r="BI465" s="804"/>
      <c r="BJ465" s="805"/>
      <c r="BK465" s="805"/>
      <c r="BL465" s="804"/>
      <c r="BM465" s="804"/>
      <c r="BN465" s="804"/>
      <c r="BO465" s="804"/>
      <c r="BP465" s="804"/>
      <c r="BQ465" s="804"/>
      <c r="BR465" s="805"/>
      <c r="BS465" s="805"/>
      <c r="BT465" s="804"/>
      <c r="BU465" s="804"/>
      <c r="BV465" s="804"/>
      <c r="BW465" s="804"/>
      <c r="BX465" s="804"/>
      <c r="BY465" s="804"/>
      <c r="BZ465" s="804"/>
      <c r="CA465" s="804"/>
      <c r="CB465" s="804"/>
      <c r="CC465" s="804"/>
      <c r="CD465" s="804"/>
      <c r="CE465" s="804"/>
      <c r="CF465" s="804"/>
      <c r="CG465" s="804"/>
      <c r="CH465" s="804"/>
      <c r="CI465" s="804"/>
      <c r="CJ465" s="804"/>
      <c r="CK465" s="804"/>
      <c r="CL465" s="804"/>
      <c r="CM465" s="804"/>
      <c r="CN465" s="804"/>
      <c r="CO465" s="804"/>
      <c r="CP465" s="804"/>
      <c r="CQ465" s="804"/>
      <c r="CR465" s="804"/>
      <c r="CS465" s="804"/>
      <c r="CT465" s="804"/>
      <c r="CU465" s="804"/>
      <c r="CV465" s="804"/>
      <c r="CW465" s="804"/>
      <c r="CX465" s="804"/>
      <c r="CY465" s="804"/>
      <c r="CZ465" s="804"/>
      <c r="DA465" s="804"/>
      <c r="DB465" s="804"/>
      <c r="DC465" s="804"/>
      <c r="DD465" s="804"/>
      <c r="DE465" s="804"/>
      <c r="DF465" s="804"/>
    </row>
    <row r="466">
      <c r="A466" s="866" t="s">
        <v>437</v>
      </c>
      <c r="B466" s="867">
        <f t="shared" ref="B466:B467" si="44">counta($I466:$DF466)</f>
        <v>1</v>
      </c>
      <c r="C466" s="867" t="s">
        <v>4983</v>
      </c>
      <c r="D466" s="618" t="s">
        <v>179</v>
      </c>
      <c r="E466" s="618" t="s">
        <v>179</v>
      </c>
      <c r="F466" s="618" t="s">
        <v>179</v>
      </c>
      <c r="G466" s="868" t="s">
        <v>5408</v>
      </c>
      <c r="H466" s="812"/>
      <c r="I466" s="869"/>
      <c r="J466" s="869"/>
      <c r="K466" s="869"/>
      <c r="L466" s="869"/>
      <c r="M466" s="869"/>
      <c r="N466" s="869"/>
      <c r="O466" s="869"/>
      <c r="P466" s="869"/>
      <c r="Q466" s="869"/>
      <c r="R466" s="869"/>
      <c r="S466" s="869"/>
      <c r="T466" s="869"/>
      <c r="U466" s="869"/>
      <c r="V466" s="869"/>
      <c r="W466" s="869"/>
      <c r="X466" s="869"/>
      <c r="Y466" s="869"/>
      <c r="Z466" s="869"/>
      <c r="AA466" s="869"/>
      <c r="AB466" s="869"/>
      <c r="AC466" s="870"/>
      <c r="AD466" s="870" t="s">
        <v>184</v>
      </c>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440</v>
      </c>
      <c r="B467" s="867">
        <f t="shared" si="44"/>
        <v>4</v>
      </c>
      <c r="C467" s="867" t="s">
        <v>4983</v>
      </c>
      <c r="D467" s="618" t="s">
        <v>179</v>
      </c>
      <c r="E467" s="618" t="s">
        <v>179</v>
      </c>
      <c r="F467" s="618" t="s">
        <v>179</v>
      </c>
      <c r="G467" s="868" t="s">
        <v>5409</v>
      </c>
      <c r="H467" s="812"/>
      <c r="I467" s="869"/>
      <c r="J467" s="869"/>
      <c r="K467" s="869"/>
      <c r="L467" s="869"/>
      <c r="M467" s="869"/>
      <c r="N467" s="869"/>
      <c r="O467" s="869"/>
      <c r="P467" s="869"/>
      <c r="Q467" s="869"/>
      <c r="R467" s="869"/>
      <c r="S467" s="869"/>
      <c r="T467" s="869"/>
      <c r="U467" s="870" t="s">
        <v>184</v>
      </c>
      <c r="V467" s="869"/>
      <c r="W467" s="869"/>
      <c r="X467" s="869"/>
      <c r="Y467" s="869"/>
      <c r="Z467" s="869"/>
      <c r="AA467" s="869"/>
      <c r="AB467" s="869"/>
      <c r="AC467" s="870" t="s">
        <v>184</v>
      </c>
      <c r="AD467" s="869"/>
      <c r="AE467" s="869"/>
      <c r="AF467" s="870"/>
      <c r="AG467" s="869"/>
      <c r="AH467" s="869"/>
      <c r="AI467" s="869"/>
      <c r="AJ467" s="869"/>
      <c r="AK467" s="869"/>
      <c r="AL467" s="869"/>
      <c r="AM467" s="869"/>
      <c r="AN467" s="869"/>
      <c r="AO467" s="869"/>
      <c r="AP467" s="869"/>
      <c r="AQ467" s="869"/>
      <c r="AR467" s="869"/>
      <c r="AS467" s="870" t="s">
        <v>184</v>
      </c>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t="s">
        <v>184</v>
      </c>
      <c r="CW467" s="869"/>
      <c r="CX467" s="869"/>
      <c r="CY467" s="869"/>
      <c r="CZ467" s="869"/>
      <c r="DA467" s="869"/>
      <c r="DB467" s="869"/>
      <c r="DC467" s="869"/>
      <c r="DD467" s="869"/>
      <c r="DE467" s="869"/>
      <c r="DF467" s="869"/>
    </row>
    <row r="468">
      <c r="A468" s="866" t="s">
        <v>4696</v>
      </c>
      <c r="B468" s="867"/>
      <c r="C468" s="867" t="s">
        <v>4983</v>
      </c>
      <c r="D468" s="618" t="s">
        <v>179</v>
      </c>
      <c r="E468" s="618" t="s">
        <v>179</v>
      </c>
      <c r="F468" s="618" t="s">
        <v>179</v>
      </c>
      <c r="G468" s="868" t="s">
        <v>5410</v>
      </c>
      <c r="H468" s="812"/>
      <c r="I468" s="869"/>
      <c r="J468" s="869"/>
      <c r="K468" s="869"/>
      <c r="L468" s="869"/>
      <c r="M468" s="869"/>
      <c r="N468" s="869"/>
      <c r="O468" s="869"/>
      <c r="P468" s="869"/>
      <c r="Q468" s="869"/>
      <c r="R468" s="869"/>
      <c r="S468" s="869"/>
      <c r="T468" s="869"/>
      <c r="U468" s="870"/>
      <c r="V468" s="869"/>
      <c r="W468" s="869"/>
      <c r="X468" s="869"/>
      <c r="Y468" s="869"/>
      <c r="Z468" s="869"/>
      <c r="AA468" s="869"/>
      <c r="AB468" s="869"/>
      <c r="AC468" s="870"/>
      <c r="AD468" s="869"/>
      <c r="AE468" s="869"/>
      <c r="AF468" s="870"/>
      <c r="AG468" s="869"/>
      <c r="AH468" s="869"/>
      <c r="AI468" s="869"/>
      <c r="AJ468" s="869"/>
      <c r="AK468" s="869"/>
      <c r="AL468" s="869"/>
      <c r="AM468" s="869"/>
      <c r="AN468" s="869"/>
      <c r="AO468" s="869"/>
      <c r="AP468" s="869"/>
      <c r="AQ468" s="869"/>
      <c r="AR468" s="869"/>
      <c r="AS468" s="870"/>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c r="CS468" s="870"/>
      <c r="CT468" s="869"/>
      <c r="CU468" s="869"/>
      <c r="CV468" s="871"/>
      <c r="CW468" s="869"/>
      <c r="CX468" s="869"/>
      <c r="CY468" s="869"/>
      <c r="CZ468" s="869"/>
      <c r="DA468" s="869"/>
      <c r="DB468" s="869"/>
      <c r="DC468" s="869"/>
      <c r="DD468" s="869"/>
      <c r="DE468" s="869"/>
      <c r="DF468" s="869"/>
    </row>
    <row r="469">
      <c r="A469" s="866" t="s">
        <v>3561</v>
      </c>
      <c r="B469" s="867"/>
      <c r="C469" s="867" t="s">
        <v>4983</v>
      </c>
      <c r="D469" s="618" t="s">
        <v>179</v>
      </c>
      <c r="E469" s="618" t="s">
        <v>179</v>
      </c>
      <c r="F469" s="618" t="s">
        <v>179</v>
      </c>
      <c r="G469" s="868" t="s">
        <v>5411</v>
      </c>
      <c r="H469" s="812"/>
      <c r="I469" s="869"/>
      <c r="J469" s="869"/>
      <c r="K469" s="869"/>
      <c r="L469" s="869"/>
      <c r="M469" s="869"/>
      <c r="N469" s="869"/>
      <c r="O469" s="869"/>
      <c r="P469" s="869"/>
      <c r="Q469" s="869"/>
      <c r="R469" s="869"/>
      <c r="S469" s="869"/>
      <c r="T469" s="869"/>
      <c r="U469" s="870"/>
      <c r="V469" s="869"/>
      <c r="W469" s="869"/>
      <c r="X469" s="869"/>
      <c r="Y469" s="869"/>
      <c r="Z469" s="869"/>
      <c r="AA469" s="869"/>
      <c r="AB469" s="869"/>
      <c r="AC469" s="870"/>
      <c r="AD469" s="869"/>
      <c r="AE469" s="869"/>
      <c r="AF469" s="870"/>
      <c r="AG469" s="869"/>
      <c r="AH469" s="869"/>
      <c r="AI469" s="869"/>
      <c r="AJ469" s="869"/>
      <c r="AK469" s="869"/>
      <c r="AL469" s="869"/>
      <c r="AM469" s="869"/>
      <c r="AN469" s="869"/>
      <c r="AO469" s="869"/>
      <c r="AP469" s="869"/>
      <c r="AQ469" s="869"/>
      <c r="AR469" s="869"/>
      <c r="AS469" s="870"/>
      <c r="AT469" s="869"/>
      <c r="AU469" s="869"/>
      <c r="AV469" s="869"/>
      <c r="AW469" s="869"/>
      <c r="AX469" s="869"/>
      <c r="AY469" s="869"/>
      <c r="AZ469" s="869"/>
      <c r="BA469" s="869"/>
      <c r="BB469" s="869"/>
      <c r="BC469" s="869"/>
      <c r="BD469" s="869"/>
      <c r="BE469" s="869"/>
      <c r="BF469" s="869"/>
      <c r="BG469" s="869"/>
      <c r="BH469" s="869"/>
      <c r="BI469" s="869"/>
      <c r="BJ469" s="869"/>
      <c r="BK469" s="869"/>
      <c r="BL469" s="869"/>
      <c r="BM469" s="870"/>
      <c r="BN469" s="869"/>
      <c r="BO469" s="869"/>
      <c r="BP469" s="869"/>
      <c r="BQ469" s="869"/>
      <c r="BR469" s="869"/>
      <c r="BS469" s="869"/>
      <c r="BT469" s="869"/>
      <c r="BU469" s="869"/>
      <c r="BV469" s="869"/>
      <c r="BW469" s="869"/>
      <c r="BX469" s="870"/>
      <c r="BY469" s="869"/>
      <c r="BZ469" s="869"/>
      <c r="CA469" s="869"/>
      <c r="CB469" s="869"/>
      <c r="CC469" s="869"/>
      <c r="CD469" s="869"/>
      <c r="CE469" s="869"/>
      <c r="CF469" s="869"/>
      <c r="CG469" s="869"/>
      <c r="CH469" s="869"/>
      <c r="CI469" s="869"/>
      <c r="CJ469" s="869"/>
      <c r="CK469" s="869"/>
      <c r="CL469" s="869"/>
      <c r="CM469" s="869"/>
      <c r="CN469" s="869"/>
      <c r="CO469" s="869"/>
      <c r="CP469" s="869"/>
      <c r="CQ469" s="869"/>
      <c r="CR469" s="870"/>
      <c r="CS469" s="870"/>
      <c r="CT469" s="869"/>
      <c r="CU469" s="869"/>
      <c r="CV469" s="871"/>
      <c r="CW469" s="869"/>
      <c r="CX469" s="869"/>
      <c r="CY469" s="869"/>
      <c r="CZ469" s="869"/>
      <c r="DA469" s="869"/>
      <c r="DB469" s="869"/>
      <c r="DC469" s="869"/>
      <c r="DD469" s="869"/>
      <c r="DE469" s="869"/>
      <c r="DF469" s="869"/>
    </row>
    <row r="470">
      <c r="A470" s="866" t="s">
        <v>667</v>
      </c>
      <c r="B470" s="867">
        <f t="shared" ref="B470:B478" si="45">counta($I470:$DF470)</f>
        <v>8</v>
      </c>
      <c r="C470" s="867" t="s">
        <v>4983</v>
      </c>
      <c r="D470" s="618" t="s">
        <v>179</v>
      </c>
      <c r="E470" s="618" t="s">
        <v>179</v>
      </c>
      <c r="F470" s="618" t="s">
        <v>179</v>
      </c>
      <c r="G470" s="868" t="s">
        <v>5412</v>
      </c>
      <c r="H470" s="812"/>
      <c r="I470" s="869"/>
      <c r="J470" s="869"/>
      <c r="K470" s="869"/>
      <c r="L470" s="869"/>
      <c r="M470" s="869"/>
      <c r="N470" s="869"/>
      <c r="O470" s="869"/>
      <c r="P470" s="869"/>
      <c r="Q470" s="871" t="s">
        <v>184</v>
      </c>
      <c r="R470" s="869"/>
      <c r="S470" s="869"/>
      <c r="T470" s="869"/>
      <c r="U470" s="869"/>
      <c r="V470" s="870" t="s">
        <v>184</v>
      </c>
      <c r="W470" s="869"/>
      <c r="X470" s="869"/>
      <c r="Y470" s="869"/>
      <c r="Z470" s="870" t="s">
        <v>184</v>
      </c>
      <c r="AA470" s="869"/>
      <c r="AB470" s="869"/>
      <c r="AC470" s="869"/>
      <c r="AD470" s="869"/>
      <c r="AE470" s="869"/>
      <c r="AF470" s="870" t="s">
        <v>184</v>
      </c>
      <c r="AG470" s="869"/>
      <c r="AH470" s="869"/>
      <c r="AI470" s="869"/>
      <c r="AJ470" s="869"/>
      <c r="AK470" s="869"/>
      <c r="AL470" s="869"/>
      <c r="AM470" s="869"/>
      <c r="AN470" s="869"/>
      <c r="AO470" s="869"/>
      <c r="AP470" s="869"/>
      <c r="AQ470" s="869"/>
      <c r="AR470" s="869"/>
      <c r="AS470" s="869"/>
      <c r="AT470" s="869"/>
      <c r="AU470" s="869"/>
      <c r="AV470" s="869"/>
      <c r="AW470" s="869"/>
      <c r="AX470" s="869"/>
      <c r="AY470" s="869"/>
      <c r="AZ470" s="869"/>
      <c r="BA470" s="869"/>
      <c r="BB470" s="869"/>
      <c r="BC470" s="869"/>
      <c r="BD470" s="869"/>
      <c r="BE470" s="869"/>
      <c r="BF470" s="869"/>
      <c r="BG470" s="869"/>
      <c r="BH470" s="869"/>
      <c r="BI470" s="869"/>
      <c r="BJ470" s="869"/>
      <c r="BK470" s="869"/>
      <c r="BL470" s="869"/>
      <c r="BM470" s="870" t="s">
        <v>184</v>
      </c>
      <c r="BN470" s="869"/>
      <c r="BO470" s="869"/>
      <c r="BP470" s="869"/>
      <c r="BQ470" s="869"/>
      <c r="BR470" s="869"/>
      <c r="BS470" s="869"/>
      <c r="BT470" s="869"/>
      <c r="BU470" s="869"/>
      <c r="BV470" s="869"/>
      <c r="BW470" s="869"/>
      <c r="BX470" s="870"/>
      <c r="BY470" s="869"/>
      <c r="BZ470" s="869"/>
      <c r="CA470" s="869"/>
      <c r="CB470" s="869"/>
      <c r="CC470" s="869"/>
      <c r="CD470" s="869"/>
      <c r="CE470" s="869"/>
      <c r="CF470" s="869"/>
      <c r="CG470" s="869"/>
      <c r="CH470" s="869"/>
      <c r="CI470" s="869"/>
      <c r="CJ470" s="869"/>
      <c r="CK470" s="869"/>
      <c r="CL470" s="869"/>
      <c r="CM470" s="869"/>
      <c r="CN470" s="869"/>
      <c r="CO470" s="869"/>
      <c r="CP470" s="869"/>
      <c r="CQ470" s="869"/>
      <c r="CR470" s="870" t="s">
        <v>184</v>
      </c>
      <c r="CS470" s="870" t="s">
        <v>184</v>
      </c>
      <c r="CT470" s="869"/>
      <c r="CU470" s="869"/>
      <c r="CV470" s="869"/>
      <c r="CW470" s="869"/>
      <c r="CX470" s="869"/>
      <c r="CY470" s="869"/>
      <c r="CZ470" s="869"/>
      <c r="DA470" s="870" t="s">
        <v>184</v>
      </c>
      <c r="DB470" s="869"/>
      <c r="DC470" s="869"/>
      <c r="DD470" s="869"/>
      <c r="DE470" s="869"/>
      <c r="DF470" s="869"/>
    </row>
    <row r="471">
      <c r="A471" s="866" t="s">
        <v>695</v>
      </c>
      <c r="B471" s="867">
        <f t="shared" si="45"/>
        <v>4</v>
      </c>
      <c r="C471" s="867" t="s">
        <v>4945</v>
      </c>
      <c r="D471" s="618" t="s">
        <v>179</v>
      </c>
      <c r="E471" s="618" t="s">
        <v>179</v>
      </c>
      <c r="F471" s="618" t="s">
        <v>179</v>
      </c>
      <c r="G471" s="868" t="s">
        <v>5413</v>
      </c>
      <c r="H471" s="812"/>
      <c r="I471" s="869"/>
      <c r="J471" s="869"/>
      <c r="K471" s="869"/>
      <c r="L471" s="869"/>
      <c r="M471" s="869"/>
      <c r="N471" s="869"/>
      <c r="O471" s="869"/>
      <c r="P471" s="870"/>
      <c r="Q471" s="870"/>
      <c r="R471" s="870" t="s">
        <v>184</v>
      </c>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70" t="s">
        <v>184</v>
      </c>
      <c r="AP471" s="869"/>
      <c r="AQ471" s="869"/>
      <c r="AR471" s="869"/>
      <c r="AS471" s="869"/>
      <c r="AT471" s="869"/>
      <c r="AU471" s="869"/>
      <c r="AV471" s="869"/>
      <c r="AW471" s="869"/>
      <c r="AX471" s="869"/>
      <c r="AY471" s="869"/>
      <c r="AZ471" s="869"/>
      <c r="BA471" s="869"/>
      <c r="BB471" s="869"/>
      <c r="BC471" s="869"/>
      <c r="BD471" s="869"/>
      <c r="BE471" s="869"/>
      <c r="BF471" s="869"/>
      <c r="BG471" s="869"/>
      <c r="BH471" s="869"/>
      <c r="BI471" s="870" t="s">
        <v>184</v>
      </c>
      <c r="BJ471" s="870"/>
      <c r="BK471" s="870"/>
      <c r="BL471" s="869"/>
      <c r="BM471" s="869"/>
      <c r="BN471" s="869"/>
      <c r="BO471" s="869"/>
      <c r="BP471" s="869"/>
      <c r="BQ471" s="869"/>
      <c r="BR471" s="869"/>
      <c r="BS471" s="869"/>
      <c r="BT471" s="869"/>
      <c r="BU471" s="869"/>
      <c r="BV471" s="869"/>
      <c r="BW471" s="869"/>
      <c r="BX471" s="870" t="s">
        <v>184</v>
      </c>
      <c r="BY471" s="869"/>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69"/>
      <c r="CV471" s="869"/>
      <c r="CW471" s="869"/>
      <c r="CX471" s="869"/>
      <c r="CY471" s="869"/>
      <c r="CZ471" s="869"/>
      <c r="DA471" s="869"/>
      <c r="DB471" s="869"/>
      <c r="DC471" s="869"/>
      <c r="DD471" s="869"/>
      <c r="DE471" s="869"/>
      <c r="DF471" s="869"/>
    </row>
    <row r="472">
      <c r="A472" s="866" t="s">
        <v>363</v>
      </c>
      <c r="B472" s="867">
        <f t="shared" si="45"/>
        <v>5</v>
      </c>
      <c r="C472" s="867" t="s">
        <v>4945</v>
      </c>
      <c r="D472" s="618" t="s">
        <v>179</v>
      </c>
      <c r="E472" s="618" t="s">
        <v>179</v>
      </c>
      <c r="F472" s="618" t="s">
        <v>179</v>
      </c>
      <c r="G472" s="868" t="s">
        <v>5414</v>
      </c>
      <c r="H472" s="812"/>
      <c r="I472" s="869"/>
      <c r="J472" s="869"/>
      <c r="K472" s="869"/>
      <c r="L472" s="796" t="s">
        <v>184</v>
      </c>
      <c r="M472" s="869"/>
      <c r="N472" s="869"/>
      <c r="O472" s="869"/>
      <c r="P472" s="870"/>
      <c r="Q472" s="870"/>
      <c r="R472" s="870" t="s">
        <v>184</v>
      </c>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70" t="s">
        <v>184</v>
      </c>
      <c r="AN472" s="869"/>
      <c r="AO472" s="869"/>
      <c r="AP472" s="869"/>
      <c r="AQ472" s="869"/>
      <c r="AR472" s="869"/>
      <c r="AS472" s="870" t="s">
        <v>184</v>
      </c>
      <c r="AT472" s="869"/>
      <c r="AU472" s="869"/>
      <c r="AV472" s="869"/>
      <c r="AW472" s="869"/>
      <c r="AX472" s="869"/>
      <c r="AY472" s="869"/>
      <c r="AZ472" s="869"/>
      <c r="BA472" s="869"/>
      <c r="BB472" s="869"/>
      <c r="BC472" s="869"/>
      <c r="BD472" s="869"/>
      <c r="BE472" s="869"/>
      <c r="BF472" s="869"/>
      <c r="BG472" s="869"/>
      <c r="BH472" s="869"/>
      <c r="BI472" s="869"/>
      <c r="BJ472" s="869"/>
      <c r="BK472" s="869"/>
      <c r="BL472" s="869"/>
      <c r="BM472" s="869"/>
      <c r="BN472" s="869"/>
      <c r="BO472" s="869"/>
      <c r="BP472" s="869"/>
      <c r="BQ472" s="869"/>
      <c r="BR472" s="869"/>
      <c r="BS472" s="869"/>
      <c r="BT472" s="869"/>
      <c r="BU472" s="869"/>
      <c r="BV472" s="869"/>
      <c r="BW472" s="869"/>
      <c r="BX472" s="869"/>
      <c r="BY472" s="869"/>
      <c r="BZ472" s="869"/>
      <c r="CA472" s="869"/>
      <c r="CB472" s="869"/>
      <c r="CC472" s="869"/>
      <c r="CD472" s="869"/>
      <c r="CE472" s="869"/>
      <c r="CF472" s="869"/>
      <c r="CG472" s="869"/>
      <c r="CH472" s="869"/>
      <c r="CI472" s="869"/>
      <c r="CJ472" s="869"/>
      <c r="CK472" s="869"/>
      <c r="CL472" s="869"/>
      <c r="CM472" s="869"/>
      <c r="CN472" s="869"/>
      <c r="CO472" s="869"/>
      <c r="CP472" s="869"/>
      <c r="CQ472" s="869"/>
      <c r="CR472" s="869"/>
      <c r="CS472" s="869"/>
      <c r="CT472" s="869"/>
      <c r="CU472" s="869"/>
      <c r="CV472" s="869"/>
      <c r="CW472" s="869"/>
      <c r="CX472" s="870"/>
      <c r="CY472" s="870" t="s">
        <v>184</v>
      </c>
      <c r="CZ472" s="869"/>
      <c r="DA472" s="869"/>
      <c r="DB472" s="869"/>
      <c r="DC472" s="869"/>
      <c r="DD472" s="869"/>
      <c r="DE472" s="869"/>
      <c r="DF472" s="869"/>
    </row>
    <row r="473">
      <c r="A473" s="866" t="s">
        <v>609</v>
      </c>
      <c r="B473" s="867">
        <f t="shared" si="45"/>
        <v>7</v>
      </c>
      <c r="C473" s="867" t="s">
        <v>4983</v>
      </c>
      <c r="D473" s="618" t="s">
        <v>179</v>
      </c>
      <c r="E473" s="618" t="s">
        <v>179</v>
      </c>
      <c r="F473" s="618" t="s">
        <v>179</v>
      </c>
      <c r="G473" s="868" t="s">
        <v>5415</v>
      </c>
      <c r="H473" s="812"/>
      <c r="I473" s="869"/>
      <c r="J473" s="869"/>
      <c r="K473" s="869"/>
      <c r="L473" s="869"/>
      <c r="M473" s="869"/>
      <c r="N473" s="869"/>
      <c r="O473" s="869"/>
      <c r="P473" s="870" t="s">
        <v>184</v>
      </c>
      <c r="Q473" s="869"/>
      <c r="R473" s="869"/>
      <c r="S473" s="869"/>
      <c r="T473" s="869"/>
      <c r="U473" s="869"/>
      <c r="V473" s="869"/>
      <c r="W473" s="869"/>
      <c r="X473" s="869"/>
      <c r="Y473" s="869"/>
      <c r="Z473" s="869"/>
      <c r="AA473" s="869"/>
      <c r="AB473" s="869"/>
      <c r="AC473" s="869"/>
      <c r="AD473" s="869"/>
      <c r="AE473" s="869"/>
      <c r="AF473" s="869"/>
      <c r="AG473" s="869"/>
      <c r="AH473" s="869"/>
      <c r="AI473" s="869"/>
      <c r="AJ473" s="869"/>
      <c r="AK473" s="869"/>
      <c r="AL473" s="869"/>
      <c r="AM473" s="869"/>
      <c r="AN473" s="869"/>
      <c r="AO473" s="869"/>
      <c r="AP473" s="869"/>
      <c r="AQ473" s="869"/>
      <c r="AR473" s="869"/>
      <c r="AS473" s="869"/>
      <c r="AT473" s="869"/>
      <c r="AU473" s="869"/>
      <c r="AV473" s="869"/>
      <c r="AW473" s="869"/>
      <c r="AX473" s="869"/>
      <c r="AY473" s="869"/>
      <c r="AZ473" s="869"/>
      <c r="BA473" s="869"/>
      <c r="BB473" s="869"/>
      <c r="BC473" s="869"/>
      <c r="BD473" s="870"/>
      <c r="BE473" s="870" t="s">
        <v>184</v>
      </c>
      <c r="BF473" s="869"/>
      <c r="BG473" s="869"/>
      <c r="BH473" s="869"/>
      <c r="BI473" s="869"/>
      <c r="BJ473" s="869"/>
      <c r="BK473" s="869"/>
      <c r="BL473" s="869"/>
      <c r="BM473" s="869"/>
      <c r="BN473" s="869"/>
      <c r="BO473" s="869"/>
      <c r="BP473" s="870" t="s">
        <v>184</v>
      </c>
      <c r="BQ473" s="869"/>
      <c r="BR473" s="869"/>
      <c r="BS473" s="869"/>
      <c r="BT473" s="869"/>
      <c r="BU473" s="869"/>
      <c r="BV473" s="869"/>
      <c r="BW473" s="869"/>
      <c r="BX473" s="869"/>
      <c r="BY473" s="870" t="s">
        <v>184</v>
      </c>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70" t="s">
        <v>184</v>
      </c>
      <c r="CV473" s="869"/>
      <c r="CW473" s="870" t="s">
        <v>184</v>
      </c>
      <c r="CX473" s="870"/>
      <c r="CY473" s="870" t="s">
        <v>184</v>
      </c>
      <c r="CZ473" s="869"/>
      <c r="DA473" s="869"/>
      <c r="DB473" s="869"/>
      <c r="DC473" s="869"/>
      <c r="DD473" s="869"/>
      <c r="DE473" s="869"/>
      <c r="DF473" s="869"/>
    </row>
    <row r="474">
      <c r="A474" s="866" t="s">
        <v>443</v>
      </c>
      <c r="B474" s="867">
        <f t="shared" si="45"/>
        <v>5</v>
      </c>
      <c r="C474" s="867" t="s">
        <v>4945</v>
      </c>
      <c r="D474" s="618" t="s">
        <v>179</v>
      </c>
      <c r="E474" s="618" t="s">
        <v>179</v>
      </c>
      <c r="F474" s="618" t="s">
        <v>179</v>
      </c>
      <c r="G474" s="868" t="s">
        <v>5416</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69"/>
      <c r="AI474" s="869"/>
      <c r="AJ474" s="869"/>
      <c r="AK474" s="869"/>
      <c r="AL474" s="869"/>
      <c r="AM474" s="869"/>
      <c r="AN474" s="869"/>
      <c r="AO474" s="869"/>
      <c r="AP474" s="869"/>
      <c r="AQ474" s="869"/>
      <c r="AR474" s="869"/>
      <c r="AS474" s="869"/>
      <c r="AT474" s="869"/>
      <c r="AU474" s="869"/>
      <c r="AV474" s="869"/>
      <c r="AW474" s="869"/>
      <c r="AX474" s="869"/>
      <c r="AY474" s="869"/>
      <c r="AZ474" s="870" t="s">
        <v>184</v>
      </c>
      <c r="BA474" s="869"/>
      <c r="BB474" s="869"/>
      <c r="BC474" s="869"/>
      <c r="BD474" s="869"/>
      <c r="BE474" s="869"/>
      <c r="BF474" s="869"/>
      <c r="BG474" s="869"/>
      <c r="BH474" s="869"/>
      <c r="BI474" s="869"/>
      <c r="BJ474" s="869"/>
      <c r="BK474" s="869"/>
      <c r="BL474" s="869"/>
      <c r="BM474" s="869"/>
      <c r="BN474" s="869"/>
      <c r="BO474" s="869"/>
      <c r="BP474" s="869"/>
      <c r="BQ474" s="869"/>
      <c r="BR474" s="869"/>
      <c r="BS474" s="869"/>
      <c r="BT474" s="870" t="s">
        <v>184</v>
      </c>
      <c r="BU474" s="870"/>
      <c r="BV474" s="869"/>
      <c r="BW474" s="869"/>
      <c r="BX474" s="869"/>
      <c r="BY474" s="869"/>
      <c r="BZ474" s="870"/>
      <c r="CA474" s="870"/>
      <c r="CB474" s="870" t="s">
        <v>184</v>
      </c>
      <c r="CC474" s="869"/>
      <c r="CD474" s="869"/>
      <c r="CE474" s="869"/>
      <c r="CF474" s="869"/>
      <c r="CG474" s="869"/>
      <c r="CH474" s="869"/>
      <c r="CI474" s="869"/>
      <c r="CJ474" s="869"/>
      <c r="CK474" s="869"/>
      <c r="CL474" s="869"/>
      <c r="CM474" s="869"/>
      <c r="CN474" s="869"/>
      <c r="CO474" s="870" t="s">
        <v>184</v>
      </c>
      <c r="CP474" s="870" t="s">
        <v>184</v>
      </c>
      <c r="CQ474" s="870"/>
      <c r="CR474" s="869"/>
      <c r="CS474" s="869"/>
      <c r="CT474" s="869"/>
      <c r="CU474" s="869"/>
      <c r="CV474" s="869"/>
      <c r="CW474" s="870"/>
      <c r="CX474" s="869"/>
      <c r="CY474" s="869"/>
      <c r="CZ474" s="869"/>
      <c r="DA474" s="869"/>
      <c r="DB474" s="869"/>
      <c r="DC474" s="869"/>
      <c r="DD474" s="869"/>
      <c r="DE474" s="869"/>
      <c r="DF474" s="869"/>
    </row>
    <row r="475">
      <c r="A475" s="866" t="s">
        <v>1875</v>
      </c>
      <c r="B475" s="867">
        <f t="shared" si="45"/>
        <v>2</v>
      </c>
      <c r="C475" s="867" t="s">
        <v>4983</v>
      </c>
      <c r="D475" s="618" t="s">
        <v>179</v>
      </c>
      <c r="E475" s="618" t="s">
        <v>179</v>
      </c>
      <c r="F475" s="618" t="s">
        <v>179</v>
      </c>
      <c r="G475" s="868" t="s">
        <v>5417</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c r="AI475" s="869"/>
      <c r="AJ475" s="869"/>
      <c r="AK475" s="869"/>
      <c r="AL475" s="869"/>
      <c r="AM475" s="870"/>
      <c r="AN475" s="870"/>
      <c r="AO475" s="870"/>
      <c r="AP475" s="870"/>
      <c r="AQ475" s="870"/>
      <c r="AR475" s="869"/>
      <c r="AS475" s="870" t="s">
        <v>184</v>
      </c>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69"/>
      <c r="CP475" s="869"/>
      <c r="CQ475" s="869"/>
      <c r="CR475" s="869"/>
      <c r="CS475" s="869"/>
      <c r="CT475" s="869"/>
      <c r="CU475" s="869"/>
      <c r="CV475" s="869"/>
      <c r="CW475" s="869"/>
      <c r="CX475" s="869"/>
      <c r="CY475" s="869"/>
      <c r="CZ475" s="869"/>
      <c r="DA475" s="870"/>
      <c r="DB475" s="870"/>
      <c r="DC475" s="870"/>
      <c r="DD475" s="870"/>
      <c r="DE475" s="870"/>
      <c r="DF475" s="870" t="s">
        <v>184</v>
      </c>
    </row>
    <row r="476">
      <c r="A476" s="866" t="s">
        <v>2344</v>
      </c>
      <c r="B476" s="867">
        <f t="shared" si="45"/>
        <v>1</v>
      </c>
      <c r="C476" s="867" t="s">
        <v>4983</v>
      </c>
      <c r="D476" s="618" t="s">
        <v>179</v>
      </c>
      <c r="E476" s="618" t="s">
        <v>179</v>
      </c>
      <c r="F476" s="618" t="s">
        <v>179</v>
      </c>
      <c r="G476" s="868" t="s">
        <v>5418</v>
      </c>
      <c r="H476" s="812"/>
      <c r="I476" s="869"/>
      <c r="J476" s="869"/>
      <c r="K476" s="869"/>
      <c r="L476" s="869"/>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70"/>
      <c r="AI476" s="869"/>
      <c r="AJ476" s="869"/>
      <c r="AK476" s="869"/>
      <c r="AL476" s="869"/>
      <c r="AM476" s="870"/>
      <c r="AN476" s="870"/>
      <c r="AO476" s="870"/>
      <c r="AP476" s="870"/>
      <c r="AQ476" s="870"/>
      <c r="AR476" s="869"/>
      <c r="AS476" s="869"/>
      <c r="AT476" s="869"/>
      <c r="AU476" s="869"/>
      <c r="AV476" s="869"/>
      <c r="AW476" s="869"/>
      <c r="AX476" s="869"/>
      <c r="AY476" s="869"/>
      <c r="AZ476" s="869"/>
      <c r="BA476" s="869"/>
      <c r="BB476" s="869"/>
      <c r="BC476" s="869"/>
      <c r="BD476" s="870" t="s">
        <v>184</v>
      </c>
      <c r="BE476" s="869"/>
      <c r="BF476" s="869"/>
      <c r="BG476" s="869"/>
      <c r="BH476" s="869"/>
      <c r="BI476" s="869"/>
      <c r="BJ476" s="869"/>
      <c r="BK476" s="869"/>
      <c r="BL476" s="869"/>
      <c r="BM476" s="869"/>
      <c r="BN476" s="869"/>
      <c r="BO476" s="869"/>
      <c r="BP476" s="869"/>
      <c r="BQ476" s="869"/>
      <c r="BR476" s="869"/>
      <c r="BS476" s="869"/>
      <c r="BT476" s="869"/>
      <c r="BU476" s="869"/>
      <c r="BV476" s="869"/>
      <c r="BW476" s="869"/>
      <c r="BX476" s="869"/>
      <c r="BY476" s="869"/>
      <c r="BZ476" s="869"/>
      <c r="CA476" s="869"/>
      <c r="CB476" s="869"/>
      <c r="CC476" s="869"/>
      <c r="CD476" s="869"/>
      <c r="CE476" s="869"/>
      <c r="CF476" s="869"/>
      <c r="CG476" s="869"/>
      <c r="CH476" s="869"/>
      <c r="CI476" s="869"/>
      <c r="CJ476" s="869"/>
      <c r="CK476" s="869"/>
      <c r="CL476" s="869"/>
      <c r="CM476" s="869"/>
      <c r="CN476" s="869"/>
      <c r="CO476" s="870"/>
      <c r="CP476" s="869"/>
      <c r="CQ476" s="869"/>
      <c r="CR476" s="869"/>
      <c r="CS476" s="869"/>
      <c r="CT476" s="869"/>
      <c r="CU476" s="869"/>
      <c r="CV476" s="869"/>
      <c r="CW476" s="869"/>
      <c r="CX476" s="869"/>
      <c r="CY476" s="869"/>
      <c r="CZ476" s="869"/>
      <c r="DA476" s="869"/>
      <c r="DB476" s="869"/>
      <c r="DC476" s="869"/>
      <c r="DD476" s="869"/>
      <c r="DE476" s="869"/>
      <c r="DF476" s="869"/>
    </row>
    <row r="477">
      <c r="A477" s="866" t="s">
        <v>1383</v>
      </c>
      <c r="B477" s="867">
        <f t="shared" si="45"/>
        <v>4</v>
      </c>
      <c r="C477" s="867" t="s">
        <v>4983</v>
      </c>
      <c r="D477" s="618" t="s">
        <v>179</v>
      </c>
      <c r="E477" s="618" t="s">
        <v>179</v>
      </c>
      <c r="F477" s="618" t="s">
        <v>179</v>
      </c>
      <c r="G477" s="868" t="s">
        <v>5419</v>
      </c>
      <c r="H477" s="812"/>
      <c r="I477" s="869"/>
      <c r="J477" s="869"/>
      <c r="K477" s="869"/>
      <c r="L477" s="869"/>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70" t="s">
        <v>184</v>
      </c>
      <c r="AI477" s="869"/>
      <c r="AJ477" s="869"/>
      <c r="AK477" s="869"/>
      <c r="AL477" s="869"/>
      <c r="AM477" s="870"/>
      <c r="AN477" s="870" t="s">
        <v>184</v>
      </c>
      <c r="AO477" s="870"/>
      <c r="AP477" s="870"/>
      <c r="AQ477" s="870" t="s">
        <v>184</v>
      </c>
      <c r="AR477" s="869"/>
      <c r="AS477" s="869"/>
      <c r="AT477" s="869"/>
      <c r="AU477" s="869"/>
      <c r="AV477" s="869"/>
      <c r="AW477" s="869"/>
      <c r="AX477" s="869"/>
      <c r="AY477" s="869"/>
      <c r="AZ477" s="869"/>
      <c r="BA477" s="869"/>
      <c r="BB477" s="869"/>
      <c r="BC477" s="869"/>
      <c r="BD477" s="869"/>
      <c r="BE477" s="869"/>
      <c r="BF477" s="869"/>
      <c r="BG477" s="869"/>
      <c r="BH477" s="869"/>
      <c r="BI477" s="869"/>
      <c r="BJ477" s="869"/>
      <c r="BK477" s="869"/>
      <c r="BL477" s="869"/>
      <c r="BM477" s="869"/>
      <c r="BN477" s="869"/>
      <c r="BO477" s="869"/>
      <c r="BP477" s="869"/>
      <c r="BQ477" s="869"/>
      <c r="BR477" s="869"/>
      <c r="BS477" s="869"/>
      <c r="BT477" s="869"/>
      <c r="BU477" s="869"/>
      <c r="BV477" s="869"/>
      <c r="BW477" s="869"/>
      <c r="BX477" s="869"/>
      <c r="BY477" s="869"/>
      <c r="BZ477" s="869"/>
      <c r="CA477" s="869"/>
      <c r="CB477" s="869"/>
      <c r="CC477" s="869"/>
      <c r="CD477" s="869"/>
      <c r="CE477" s="869"/>
      <c r="CF477" s="869"/>
      <c r="CG477" s="869"/>
      <c r="CH477" s="869"/>
      <c r="CI477" s="869"/>
      <c r="CJ477" s="869"/>
      <c r="CK477" s="869"/>
      <c r="CL477" s="869"/>
      <c r="CM477" s="869"/>
      <c r="CN477" s="869"/>
      <c r="CO477" s="870" t="s">
        <v>184</v>
      </c>
      <c r="CP477" s="869"/>
      <c r="CQ477" s="869"/>
      <c r="CR477" s="869"/>
      <c r="CS477" s="869"/>
      <c r="CT477" s="869"/>
      <c r="CU477" s="869"/>
      <c r="CV477" s="869"/>
      <c r="CW477" s="869"/>
      <c r="CX477" s="869"/>
      <c r="CY477" s="869"/>
      <c r="CZ477" s="869"/>
      <c r="DA477" s="869"/>
      <c r="DB477" s="869"/>
      <c r="DC477" s="869"/>
      <c r="DD477" s="869"/>
      <c r="DE477" s="869"/>
      <c r="DF477" s="869"/>
    </row>
    <row r="478">
      <c r="A478" s="866" t="s">
        <v>369</v>
      </c>
      <c r="B478" s="867">
        <f t="shared" si="45"/>
        <v>5</v>
      </c>
      <c r="C478" s="867" t="s">
        <v>4983</v>
      </c>
      <c r="D478" s="618" t="s">
        <v>179</v>
      </c>
      <c r="E478" s="618" t="s">
        <v>179</v>
      </c>
      <c r="F478" s="618" t="s">
        <v>179</v>
      </c>
      <c r="G478" s="868" t="s">
        <v>5420</v>
      </c>
      <c r="H478" s="812"/>
      <c r="I478" s="869"/>
      <c r="J478" s="869"/>
      <c r="K478" s="869"/>
      <c r="L478" s="796" t="s">
        <v>184</v>
      </c>
      <c r="M478" s="869"/>
      <c r="N478" s="869"/>
      <c r="O478" s="869"/>
      <c r="P478" s="869"/>
      <c r="Q478" s="869"/>
      <c r="R478" s="869"/>
      <c r="S478" s="869"/>
      <c r="T478" s="869"/>
      <c r="U478" s="869"/>
      <c r="V478" s="869"/>
      <c r="W478" s="869"/>
      <c r="X478" s="869"/>
      <c r="Y478" s="869"/>
      <c r="Z478" s="869"/>
      <c r="AA478" s="869"/>
      <c r="AB478" s="869"/>
      <c r="AC478" s="869"/>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70"/>
      <c r="AY478" s="870" t="s">
        <v>184</v>
      </c>
      <c r="AZ478" s="869"/>
      <c r="BA478" s="869"/>
      <c r="BB478" s="869"/>
      <c r="BC478" s="869"/>
      <c r="BD478" s="869"/>
      <c r="BE478" s="869"/>
      <c r="BF478" s="869"/>
      <c r="BG478" s="869"/>
      <c r="BH478" s="869"/>
      <c r="BI478" s="869"/>
      <c r="BJ478" s="869"/>
      <c r="BK478" s="869"/>
      <c r="BL478" s="869"/>
      <c r="BM478" s="869"/>
      <c r="BN478" s="869"/>
      <c r="BO478" s="869"/>
      <c r="BP478" s="869"/>
      <c r="BQ478" s="870" t="s">
        <v>184</v>
      </c>
      <c r="BR478" s="869"/>
      <c r="BS478" s="869"/>
      <c r="BT478" s="869"/>
      <c r="BU478" s="869"/>
      <c r="BV478" s="869"/>
      <c r="BW478" s="869"/>
      <c r="BX478" s="869"/>
      <c r="BY478" s="869"/>
      <c r="BZ478" s="869"/>
      <c r="CA478" s="869"/>
      <c r="CB478" s="869"/>
      <c r="CC478" s="869"/>
      <c r="CD478" s="869"/>
      <c r="CE478" s="869"/>
      <c r="CF478" s="870"/>
      <c r="CG478" s="870"/>
      <c r="CH478" s="870"/>
      <c r="CI478" s="870"/>
      <c r="CJ478" s="870"/>
      <c r="CK478" s="870" t="s">
        <v>184</v>
      </c>
      <c r="CL478" s="870"/>
      <c r="CM478" s="869"/>
      <c r="CN478" s="869"/>
      <c r="CO478" s="869"/>
      <c r="CP478" s="869"/>
      <c r="CQ478" s="869"/>
      <c r="CR478" s="869"/>
      <c r="CS478" s="869"/>
      <c r="CT478" s="869"/>
      <c r="CU478" s="869"/>
      <c r="CV478" s="869"/>
      <c r="CW478" s="869"/>
      <c r="CX478" s="870"/>
      <c r="CY478" s="870" t="s">
        <v>184</v>
      </c>
      <c r="CZ478" s="869"/>
      <c r="DA478" s="869"/>
      <c r="DB478" s="869"/>
      <c r="DC478" s="869"/>
      <c r="DD478" s="869"/>
      <c r="DE478" s="869"/>
      <c r="DF478" s="869"/>
    </row>
    <row r="479">
      <c r="A479" s="866" t="s">
        <v>2094</v>
      </c>
      <c r="B479" s="867"/>
      <c r="C479" s="867" t="s">
        <v>4983</v>
      </c>
      <c r="D479" s="618" t="s">
        <v>179</v>
      </c>
      <c r="E479" s="618" t="s">
        <v>179</v>
      </c>
      <c r="F479" s="618" t="s">
        <v>179</v>
      </c>
      <c r="G479" s="868" t="s">
        <v>5421</v>
      </c>
      <c r="H479" s="812"/>
      <c r="I479" s="869"/>
      <c r="J479" s="869"/>
      <c r="K479" s="869"/>
      <c r="L479" s="796"/>
      <c r="M479" s="869"/>
      <c r="N479" s="869"/>
      <c r="O479" s="869"/>
      <c r="P479" s="869"/>
      <c r="Q479" s="869"/>
      <c r="R479" s="869"/>
      <c r="S479" s="869"/>
      <c r="T479" s="869"/>
      <c r="U479" s="869"/>
      <c r="V479" s="869"/>
      <c r="W479" s="869"/>
      <c r="X479" s="869"/>
      <c r="Y479" s="869"/>
      <c r="Z479" s="869"/>
      <c r="AA479" s="869"/>
      <c r="AB479" s="869"/>
      <c r="AC479" s="869"/>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70"/>
      <c r="AY479" s="870"/>
      <c r="AZ479" s="869"/>
      <c r="BA479" s="869"/>
      <c r="BB479" s="869"/>
      <c r="BC479" s="869"/>
      <c r="BD479" s="869"/>
      <c r="BE479" s="869"/>
      <c r="BF479" s="869"/>
      <c r="BG479" s="869"/>
      <c r="BH479" s="869"/>
      <c r="BI479" s="869"/>
      <c r="BJ479" s="869"/>
      <c r="BK479" s="869"/>
      <c r="BL479" s="869"/>
      <c r="BM479" s="869"/>
      <c r="BN479" s="869"/>
      <c r="BO479" s="869"/>
      <c r="BP479" s="869"/>
      <c r="BQ479" s="870"/>
      <c r="BR479" s="869"/>
      <c r="BS479" s="869"/>
      <c r="BT479" s="869"/>
      <c r="BU479" s="869"/>
      <c r="BV479" s="869"/>
      <c r="BW479" s="869"/>
      <c r="BX479" s="869"/>
      <c r="BY479" s="869"/>
      <c r="BZ479" s="869"/>
      <c r="CA479" s="869"/>
      <c r="CB479" s="869"/>
      <c r="CC479" s="869"/>
      <c r="CD479" s="869"/>
      <c r="CE479" s="869"/>
      <c r="CF479" s="870"/>
      <c r="CG479" s="870"/>
      <c r="CH479" s="870"/>
      <c r="CI479" s="870"/>
      <c r="CJ479" s="870"/>
      <c r="CK479" s="870"/>
      <c r="CL479" s="870"/>
      <c r="CM479" s="869"/>
      <c r="CN479" s="869"/>
      <c r="CO479" s="869"/>
      <c r="CP479" s="869"/>
      <c r="CQ479" s="869"/>
      <c r="CR479" s="869"/>
      <c r="CS479" s="869"/>
      <c r="CT479" s="869"/>
      <c r="CU479" s="869"/>
      <c r="CV479" s="869"/>
      <c r="CW479" s="869"/>
      <c r="CX479" s="870"/>
      <c r="CY479" s="870"/>
      <c r="CZ479" s="869"/>
      <c r="DA479" s="869"/>
      <c r="DB479" s="869"/>
      <c r="DC479" s="869"/>
      <c r="DD479" s="869"/>
      <c r="DE479" s="869"/>
      <c r="DF479" s="869"/>
    </row>
    <row r="480">
      <c r="A480" s="866" t="s">
        <v>370</v>
      </c>
      <c r="B480" s="867">
        <f t="shared" ref="B480:B487" si="46">counta($I480:$DF480)</f>
        <v>1</v>
      </c>
      <c r="C480" s="867" t="s">
        <v>4983</v>
      </c>
      <c r="D480" s="618" t="s">
        <v>179</v>
      </c>
      <c r="E480" s="618" t="s">
        <v>179</v>
      </c>
      <c r="F480" s="618" t="s">
        <v>179</v>
      </c>
      <c r="G480" s="868" t="s">
        <v>5422</v>
      </c>
      <c r="H480" s="812"/>
      <c r="I480" s="869"/>
      <c r="J480" s="869"/>
      <c r="K480" s="869"/>
      <c r="L480" s="796" t="s">
        <v>184</v>
      </c>
      <c r="M480" s="869"/>
      <c r="N480" s="869"/>
      <c r="O480" s="869"/>
      <c r="P480" s="869"/>
      <c r="Q480" s="869"/>
      <c r="R480" s="869"/>
      <c r="S480" s="869"/>
      <c r="T480" s="869"/>
      <c r="U480" s="869"/>
      <c r="V480" s="870"/>
      <c r="W480" s="869"/>
      <c r="X480" s="869"/>
      <c r="Y480" s="869"/>
      <c r="Z480" s="869"/>
      <c r="AA480" s="869"/>
      <c r="AB480" s="869"/>
      <c r="AC480" s="870"/>
      <c r="AD480" s="869"/>
      <c r="AE480" s="869"/>
      <c r="AF480" s="869"/>
      <c r="AG480" s="869"/>
      <c r="AH480" s="869"/>
      <c r="AI480" s="869"/>
      <c r="AJ480" s="869"/>
      <c r="AK480" s="869"/>
      <c r="AL480" s="869"/>
      <c r="AM480" s="869"/>
      <c r="AN480" s="869"/>
      <c r="AO480" s="869"/>
      <c r="AP480" s="869"/>
      <c r="AQ480" s="869"/>
      <c r="AR480" s="869"/>
      <c r="AS480" s="869"/>
      <c r="AT480" s="869"/>
      <c r="AU480" s="869"/>
      <c r="AV480" s="869"/>
      <c r="AW480" s="869"/>
      <c r="AX480" s="869"/>
      <c r="AY480" s="869"/>
      <c r="AZ480" s="869"/>
      <c r="BA480" s="869"/>
      <c r="BB480" s="869"/>
      <c r="BC480" s="869"/>
      <c r="BD480" s="870"/>
      <c r="BE480" s="870"/>
      <c r="BF480" s="870"/>
      <c r="BG480" s="869"/>
      <c r="BH480" s="869"/>
      <c r="BI480" s="869"/>
      <c r="BJ480" s="870"/>
      <c r="BK480" s="870"/>
      <c r="BL480" s="869"/>
      <c r="BM480" s="870"/>
      <c r="BN480" s="869"/>
      <c r="BO480" s="869"/>
      <c r="BP480" s="869"/>
      <c r="BQ480" s="870"/>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70"/>
      <c r="CN480" s="870"/>
      <c r="CO480" s="870"/>
      <c r="CP480" s="870"/>
      <c r="CQ480" s="870"/>
      <c r="CR480" s="869"/>
      <c r="CS480" s="869"/>
      <c r="CT480" s="870"/>
      <c r="CU480" s="869"/>
      <c r="CV480" s="869"/>
      <c r="CW480" s="869"/>
      <c r="CX480" s="870"/>
      <c r="CY480" s="869"/>
      <c r="CZ480" s="869"/>
      <c r="DA480" s="869"/>
      <c r="DB480" s="869"/>
      <c r="DC480" s="869"/>
      <c r="DD480" s="869"/>
      <c r="DE480" s="869"/>
      <c r="DF480" s="869"/>
    </row>
    <row r="481">
      <c r="A481" s="866" t="s">
        <v>850</v>
      </c>
      <c r="B481" s="867">
        <f t="shared" si="46"/>
        <v>9</v>
      </c>
      <c r="C481" s="867" t="s">
        <v>4983</v>
      </c>
      <c r="D481" s="618" t="s">
        <v>179</v>
      </c>
      <c r="E481" s="618" t="s">
        <v>179</v>
      </c>
      <c r="F481" s="618" t="s">
        <v>179</v>
      </c>
      <c r="G481" s="868" t="s">
        <v>5423</v>
      </c>
      <c r="H481" s="812"/>
      <c r="I481" s="869"/>
      <c r="J481" s="869"/>
      <c r="K481" s="869"/>
      <c r="L481" s="869"/>
      <c r="M481" s="869"/>
      <c r="N481" s="869"/>
      <c r="O481" s="869"/>
      <c r="P481" s="869"/>
      <c r="Q481" s="869"/>
      <c r="R481" s="869"/>
      <c r="S481" s="869"/>
      <c r="T481" s="869"/>
      <c r="U481" s="869"/>
      <c r="V481" s="870" t="s">
        <v>184</v>
      </c>
      <c r="W481" s="869"/>
      <c r="X481" s="869"/>
      <c r="Y481" s="869"/>
      <c r="Z481" s="869"/>
      <c r="AA481" s="869"/>
      <c r="AB481" s="869"/>
      <c r="AC481" s="870" t="s">
        <v>184</v>
      </c>
      <c r="AD481" s="869"/>
      <c r="AE481" s="869"/>
      <c r="AF481" s="869"/>
      <c r="AG481" s="869"/>
      <c r="AH481" s="869"/>
      <c r="AI481" s="869"/>
      <c r="AJ481" s="869"/>
      <c r="AK481" s="869"/>
      <c r="AL481" s="869"/>
      <c r="AM481" s="869"/>
      <c r="AN481" s="869"/>
      <c r="AO481" s="869"/>
      <c r="AP481" s="869"/>
      <c r="AQ481" s="869"/>
      <c r="AR481" s="869"/>
      <c r="AS481" s="869"/>
      <c r="AT481" s="869"/>
      <c r="AU481" s="869"/>
      <c r="AV481" s="869"/>
      <c r="AW481" s="869"/>
      <c r="AX481" s="869"/>
      <c r="AY481" s="869"/>
      <c r="AZ481" s="869"/>
      <c r="BA481" s="869"/>
      <c r="BB481" s="869"/>
      <c r="BC481" s="869"/>
      <c r="BD481" s="870"/>
      <c r="BE481" s="870"/>
      <c r="BF481" s="870" t="s">
        <v>184</v>
      </c>
      <c r="BG481" s="869"/>
      <c r="BH481" s="869"/>
      <c r="BI481" s="869"/>
      <c r="BJ481" s="870"/>
      <c r="BK481" s="870" t="s">
        <v>184</v>
      </c>
      <c r="BL481" s="869"/>
      <c r="BM481" s="870" t="s">
        <v>184</v>
      </c>
      <c r="BN481" s="869"/>
      <c r="BO481" s="869"/>
      <c r="BP481" s="869"/>
      <c r="BQ481" s="870" t="s">
        <v>184</v>
      </c>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70"/>
      <c r="CN481" s="870" t="s">
        <v>184</v>
      </c>
      <c r="CO481" s="870"/>
      <c r="CP481" s="870"/>
      <c r="CQ481" s="870"/>
      <c r="CR481" s="869"/>
      <c r="CS481" s="869"/>
      <c r="CT481" s="870" t="s">
        <v>184</v>
      </c>
      <c r="CU481" s="869"/>
      <c r="CV481" s="869"/>
      <c r="CW481" s="869"/>
      <c r="CX481" s="870" t="s">
        <v>184</v>
      </c>
      <c r="CY481" s="869"/>
      <c r="CZ481" s="869"/>
      <c r="DA481" s="869"/>
      <c r="DB481" s="869"/>
      <c r="DC481" s="869"/>
      <c r="DD481" s="869"/>
      <c r="DE481" s="869"/>
      <c r="DF481" s="869"/>
    </row>
    <row r="482">
      <c r="A482" s="866" t="s">
        <v>3461</v>
      </c>
      <c r="B482" s="867">
        <f t="shared" si="46"/>
        <v>0</v>
      </c>
      <c r="C482" s="867" t="s">
        <v>4983</v>
      </c>
      <c r="D482" s="618" t="s">
        <v>179</v>
      </c>
      <c r="E482" s="618" t="s">
        <v>179</v>
      </c>
      <c r="F482" s="618" t="s">
        <v>179</v>
      </c>
      <c r="G482" s="868" t="s">
        <v>5424</v>
      </c>
      <c r="H482" s="812"/>
      <c r="I482" s="869"/>
      <c r="J482" s="869"/>
      <c r="K482" s="869"/>
      <c r="L482" s="796"/>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70"/>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70"/>
      <c r="BM482" s="869"/>
      <c r="BN482" s="869"/>
      <c r="BO482" s="869"/>
      <c r="BP482" s="869"/>
      <c r="BQ482" s="869"/>
      <c r="BR482" s="869"/>
      <c r="BS482" s="869"/>
      <c r="BT482" s="869"/>
      <c r="BU482" s="869"/>
      <c r="BV482" s="869"/>
      <c r="BW482" s="869"/>
      <c r="BX482" s="870"/>
      <c r="BY482" s="869"/>
      <c r="BZ482" s="869"/>
      <c r="CA482" s="869"/>
      <c r="CB482" s="869"/>
      <c r="CC482" s="869"/>
      <c r="CD482" s="869"/>
      <c r="CE482" s="869"/>
      <c r="CF482" s="869"/>
      <c r="CG482" s="869"/>
      <c r="CH482" s="869"/>
      <c r="CI482" s="869"/>
      <c r="CJ482" s="869"/>
      <c r="CK482" s="869"/>
      <c r="CL482" s="869"/>
      <c r="CM482" s="869"/>
      <c r="CN482" s="869"/>
      <c r="CO482" s="870"/>
      <c r="CP482" s="869"/>
      <c r="CQ482" s="869"/>
      <c r="CR482" s="869"/>
      <c r="CS482" s="869"/>
      <c r="CT482" s="869"/>
      <c r="CU482" s="869"/>
      <c r="CV482" s="869"/>
      <c r="CW482" s="869"/>
      <c r="CX482" s="869"/>
      <c r="CY482" s="869"/>
      <c r="CZ482" s="869"/>
      <c r="DA482" s="869"/>
      <c r="DB482" s="869"/>
      <c r="DC482" s="869"/>
      <c r="DD482" s="869"/>
      <c r="DE482" s="869"/>
      <c r="DF482" s="869"/>
    </row>
    <row r="483">
      <c r="A483" s="866" t="s">
        <v>361</v>
      </c>
      <c r="B483" s="867">
        <f t="shared" si="46"/>
        <v>4</v>
      </c>
      <c r="C483" s="867" t="s">
        <v>4983</v>
      </c>
      <c r="D483" s="618" t="s">
        <v>179</v>
      </c>
      <c r="E483" s="618" t="s">
        <v>179</v>
      </c>
      <c r="F483" s="618" t="s">
        <v>179</v>
      </c>
      <c r="G483" s="868" t="s">
        <v>5425</v>
      </c>
      <c r="H483" s="812"/>
      <c r="I483" s="869"/>
      <c r="J483" s="869"/>
      <c r="K483" s="869"/>
      <c r="L483" s="796" t="s">
        <v>184</v>
      </c>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70" t="s">
        <v>184</v>
      </c>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70" t="s">
        <v>184</v>
      </c>
      <c r="BM483" s="869"/>
      <c r="BN483" s="869"/>
      <c r="BO483" s="869"/>
      <c r="BP483" s="869"/>
      <c r="BQ483" s="869"/>
      <c r="BR483" s="869"/>
      <c r="BS483" s="869"/>
      <c r="BT483" s="869"/>
      <c r="BU483" s="869"/>
      <c r="BV483" s="869"/>
      <c r="BW483" s="869"/>
      <c r="BX483" s="870"/>
      <c r="BY483" s="869"/>
      <c r="BZ483" s="869"/>
      <c r="CA483" s="869"/>
      <c r="CB483" s="869"/>
      <c r="CC483" s="869"/>
      <c r="CD483" s="869"/>
      <c r="CE483" s="869"/>
      <c r="CF483" s="869"/>
      <c r="CG483" s="869"/>
      <c r="CH483" s="869"/>
      <c r="CI483" s="869"/>
      <c r="CJ483" s="869"/>
      <c r="CK483" s="869"/>
      <c r="CL483" s="869"/>
      <c r="CM483" s="869"/>
      <c r="CN483" s="869"/>
      <c r="CO483" s="870" t="s">
        <v>184</v>
      </c>
      <c r="CP483" s="869"/>
      <c r="CQ483" s="869"/>
      <c r="CR483" s="869"/>
      <c r="CS483" s="869"/>
      <c r="CT483" s="869"/>
      <c r="CU483" s="869"/>
      <c r="CV483" s="869"/>
      <c r="CW483" s="869"/>
      <c r="CX483" s="869"/>
      <c r="CY483" s="869"/>
      <c r="CZ483" s="869"/>
      <c r="DA483" s="869"/>
      <c r="DB483" s="869"/>
      <c r="DC483" s="869"/>
      <c r="DD483" s="869"/>
      <c r="DE483" s="869"/>
      <c r="DF483" s="869"/>
    </row>
    <row r="484">
      <c r="A484" s="866" t="s">
        <v>2262</v>
      </c>
      <c r="B484" s="867">
        <f t="shared" si="46"/>
        <v>0</v>
      </c>
      <c r="C484" s="867" t="s">
        <v>4983</v>
      </c>
      <c r="D484" s="618" t="s">
        <v>179</v>
      </c>
      <c r="E484" s="618" t="s">
        <v>179</v>
      </c>
      <c r="F484" s="618" t="s">
        <v>179</v>
      </c>
      <c r="G484" s="868" t="s">
        <v>5426</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69"/>
      <c r="BV484" s="869"/>
      <c r="BW484" s="869"/>
      <c r="BX484" s="869"/>
      <c r="BY484" s="869"/>
      <c r="BZ484" s="869"/>
      <c r="CA484" s="869"/>
      <c r="CB484" s="869"/>
      <c r="CC484" s="869"/>
      <c r="CD484" s="869"/>
      <c r="CE484" s="869"/>
      <c r="CF484" s="869"/>
      <c r="CG484" s="869"/>
      <c r="CH484" s="869"/>
      <c r="CI484" s="869"/>
      <c r="CJ484" s="869"/>
      <c r="CK484" s="869"/>
      <c r="CL484" s="869"/>
      <c r="CM484" s="870"/>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2596</v>
      </c>
      <c r="B485" s="867">
        <f t="shared" si="46"/>
        <v>5</v>
      </c>
      <c r="C485" s="867" t="s">
        <v>4983</v>
      </c>
      <c r="D485" s="618" t="s">
        <v>179</v>
      </c>
      <c r="E485" s="618" t="s">
        <v>179</v>
      </c>
      <c r="F485" s="618" t="s">
        <v>179</v>
      </c>
      <c r="G485" s="868" t="s">
        <v>5427</v>
      </c>
      <c r="H485" s="812"/>
      <c r="I485" s="869"/>
      <c r="J485" s="869"/>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69"/>
      <c r="AG485" s="869"/>
      <c r="AH485" s="869"/>
      <c r="AI485" s="869"/>
      <c r="AJ485" s="869"/>
      <c r="AK485" s="869"/>
      <c r="AL485" s="869"/>
      <c r="AM485" s="869"/>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70"/>
      <c r="BO485" s="870" t="s">
        <v>184</v>
      </c>
      <c r="BP485" s="869"/>
      <c r="BQ485" s="869"/>
      <c r="BR485" s="869"/>
      <c r="BS485" s="869"/>
      <c r="BT485" s="869"/>
      <c r="BU485" s="869"/>
      <c r="BV485" s="869"/>
      <c r="BW485" s="869"/>
      <c r="BX485" s="869"/>
      <c r="BY485" s="869"/>
      <c r="BZ485" s="869"/>
      <c r="CA485" s="869"/>
      <c r="CB485" s="869"/>
      <c r="CC485" s="869"/>
      <c r="CD485" s="869"/>
      <c r="CE485" s="869"/>
      <c r="CF485" s="869"/>
      <c r="CG485" s="869"/>
      <c r="CH485" s="869"/>
      <c r="CI485" s="869"/>
      <c r="CJ485" s="869"/>
      <c r="CK485" s="869"/>
      <c r="CL485" s="869"/>
      <c r="CM485" s="870" t="s">
        <v>184</v>
      </c>
      <c r="CN485" s="869"/>
      <c r="CO485" s="869"/>
      <c r="CP485" s="869"/>
      <c r="CQ485" s="869"/>
      <c r="CR485" s="869"/>
      <c r="CS485" s="869"/>
      <c r="CT485" s="870" t="s">
        <v>184</v>
      </c>
      <c r="CU485" s="869"/>
      <c r="CV485" s="869"/>
      <c r="CW485" s="869"/>
      <c r="CX485" s="869"/>
      <c r="CY485" s="869"/>
      <c r="CZ485" s="869"/>
      <c r="DA485" s="870"/>
      <c r="DB485" s="870"/>
      <c r="DC485" s="870"/>
      <c r="DD485" s="870"/>
      <c r="DE485" s="870" t="s">
        <v>184</v>
      </c>
      <c r="DF485" s="870" t="s">
        <v>184</v>
      </c>
    </row>
    <row r="486">
      <c r="A486" s="866" t="s">
        <v>2755</v>
      </c>
      <c r="B486" s="867">
        <f t="shared" si="46"/>
        <v>1</v>
      </c>
      <c r="C486" s="867" t="s">
        <v>4983</v>
      </c>
      <c r="D486" s="618" t="s">
        <v>179</v>
      </c>
      <c r="E486" s="618" t="s">
        <v>179</v>
      </c>
      <c r="F486" s="618" t="s">
        <v>179</v>
      </c>
      <c r="G486" s="868" t="s">
        <v>5428</v>
      </c>
      <c r="H486" s="812"/>
      <c r="I486" s="869"/>
      <c r="J486" s="869"/>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69"/>
      <c r="AG486" s="869"/>
      <c r="AH486" s="869"/>
      <c r="AI486" s="869"/>
      <c r="AJ486" s="869"/>
      <c r="AK486" s="869"/>
      <c r="AL486" s="869"/>
      <c r="AM486" s="869"/>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70"/>
      <c r="BO486" s="870"/>
      <c r="BP486" s="869"/>
      <c r="BQ486" s="869"/>
      <c r="BR486" s="869"/>
      <c r="BS486" s="869"/>
      <c r="BT486" s="869"/>
      <c r="BU486" s="870" t="s">
        <v>184</v>
      </c>
      <c r="BV486" s="869"/>
      <c r="BW486" s="869"/>
      <c r="BX486" s="869"/>
      <c r="BY486" s="869"/>
      <c r="BZ486" s="869"/>
      <c r="CA486" s="869"/>
      <c r="CB486" s="869"/>
      <c r="CC486" s="869"/>
      <c r="CD486" s="869"/>
      <c r="CE486" s="869"/>
      <c r="CF486" s="869"/>
      <c r="CG486" s="869"/>
      <c r="CH486" s="869"/>
      <c r="CI486" s="869"/>
      <c r="CJ486" s="869"/>
      <c r="CK486" s="869"/>
      <c r="CL486" s="869"/>
      <c r="CM486" s="869"/>
      <c r="CN486" s="869"/>
      <c r="CO486" s="869"/>
      <c r="CP486" s="869"/>
      <c r="CQ486" s="869"/>
      <c r="CR486" s="869"/>
      <c r="CS486" s="869"/>
      <c r="CT486" s="870"/>
      <c r="CU486" s="869"/>
      <c r="CV486" s="869"/>
      <c r="CW486" s="869"/>
      <c r="CX486" s="869"/>
      <c r="CY486" s="869"/>
      <c r="CZ486" s="869"/>
      <c r="DA486" s="870"/>
      <c r="DB486" s="870"/>
      <c r="DC486" s="870"/>
      <c r="DD486" s="870"/>
      <c r="DE486" s="870"/>
      <c r="DF486" s="870"/>
    </row>
    <row r="487">
      <c r="A487" s="866" t="s">
        <v>3606</v>
      </c>
      <c r="B487" s="867">
        <f t="shared" si="46"/>
        <v>0</v>
      </c>
      <c r="C487" s="867" t="s">
        <v>4983</v>
      </c>
      <c r="D487" s="618" t="s">
        <v>179</v>
      </c>
      <c r="E487" s="618" t="s">
        <v>179</v>
      </c>
      <c r="F487" s="618" t="s">
        <v>179</v>
      </c>
      <c r="G487" s="868" t="s">
        <v>5429</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4639</v>
      </c>
      <c r="B488" s="867"/>
      <c r="C488" s="867" t="s">
        <v>4945</v>
      </c>
      <c r="D488" s="618" t="s">
        <v>179</v>
      </c>
      <c r="E488" s="618" t="s">
        <v>179</v>
      </c>
      <c r="F488" s="618" t="s">
        <v>179</v>
      </c>
      <c r="G488" s="868" t="s">
        <v>5430</v>
      </c>
      <c r="H488" s="812"/>
      <c r="I488" s="869"/>
      <c r="J488" s="811"/>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1146</v>
      </c>
      <c r="B489" s="867">
        <f t="shared" ref="B489:B505" si="47">counta($I489:$DF489)</f>
        <v>0</v>
      </c>
      <c r="C489" s="867" t="s">
        <v>4945</v>
      </c>
      <c r="D489" s="618" t="s">
        <v>179</v>
      </c>
      <c r="E489" s="618" t="s">
        <v>179</v>
      </c>
      <c r="F489" s="618" t="s">
        <v>179</v>
      </c>
      <c r="G489" s="868" t="s">
        <v>5431</v>
      </c>
      <c r="H489" s="812"/>
      <c r="I489" s="869"/>
      <c r="J489" s="811"/>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c r="AG489" s="869"/>
      <c r="AH489" s="869"/>
      <c r="AI489" s="869"/>
      <c r="AJ489" s="869"/>
      <c r="AK489" s="869"/>
      <c r="AL489" s="869"/>
      <c r="AM489" s="870"/>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c r="CY489" s="869"/>
      <c r="CZ489" s="869"/>
      <c r="DA489" s="869"/>
      <c r="DB489" s="869"/>
      <c r="DC489" s="869"/>
      <c r="DD489" s="869"/>
      <c r="DE489" s="869"/>
      <c r="DF489" s="869"/>
    </row>
    <row r="490">
      <c r="A490" s="866" t="s">
        <v>284</v>
      </c>
      <c r="B490" s="867">
        <f t="shared" si="47"/>
        <v>1</v>
      </c>
      <c r="C490" s="867" t="s">
        <v>4983</v>
      </c>
      <c r="D490" s="618" t="s">
        <v>179</v>
      </c>
      <c r="E490" s="618" t="s">
        <v>179</v>
      </c>
      <c r="F490" s="618" t="s">
        <v>179</v>
      </c>
      <c r="G490" s="868" t="s">
        <v>5432</v>
      </c>
      <c r="H490" s="812"/>
      <c r="I490" s="869"/>
      <c r="J490" s="811" t="s">
        <v>184</v>
      </c>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70"/>
      <c r="AG490" s="869"/>
      <c r="AH490" s="869"/>
      <c r="AI490" s="869"/>
      <c r="AJ490" s="869"/>
      <c r="AK490" s="869"/>
      <c r="AL490" s="869"/>
      <c r="AM490" s="870"/>
      <c r="AN490" s="869"/>
      <c r="AO490" s="869"/>
      <c r="AP490" s="869"/>
      <c r="AQ490" s="869"/>
      <c r="AR490" s="869"/>
      <c r="AS490" s="869"/>
      <c r="AT490" s="869"/>
      <c r="AU490" s="869"/>
      <c r="AV490" s="869"/>
      <c r="AW490" s="869"/>
      <c r="AX490" s="869"/>
      <c r="AY490" s="869"/>
      <c r="AZ490" s="869"/>
      <c r="BA490" s="869"/>
      <c r="BB490" s="869"/>
      <c r="BC490" s="869"/>
      <c r="BD490" s="869"/>
      <c r="BE490" s="869"/>
      <c r="BF490" s="869"/>
      <c r="BG490" s="869"/>
      <c r="BH490" s="869"/>
      <c r="BI490" s="869"/>
      <c r="BJ490" s="869"/>
      <c r="BK490" s="869"/>
      <c r="BL490" s="869"/>
      <c r="BM490" s="869"/>
      <c r="BN490" s="869"/>
      <c r="BO490" s="869"/>
      <c r="BP490" s="869"/>
      <c r="BQ490" s="869"/>
      <c r="BR490" s="869"/>
      <c r="BS490" s="869"/>
      <c r="BT490" s="869"/>
      <c r="BU490" s="869"/>
      <c r="BV490" s="869"/>
      <c r="BW490" s="869"/>
      <c r="BX490" s="869"/>
      <c r="BY490" s="869"/>
      <c r="BZ490" s="870"/>
      <c r="CA490" s="870"/>
      <c r="CB490" s="870"/>
      <c r="CC490" s="869"/>
      <c r="CD490" s="869"/>
      <c r="CE490" s="869"/>
      <c r="CF490" s="869"/>
      <c r="CG490" s="869"/>
      <c r="CH490" s="869"/>
      <c r="CI490" s="869"/>
      <c r="CJ490" s="869"/>
      <c r="CK490" s="869"/>
      <c r="CL490" s="869"/>
      <c r="CM490" s="869"/>
      <c r="CN490" s="869"/>
      <c r="CO490" s="869"/>
      <c r="CP490" s="869"/>
      <c r="CQ490" s="869"/>
      <c r="CR490" s="869"/>
      <c r="CS490" s="869"/>
      <c r="CT490" s="869"/>
      <c r="CU490" s="869"/>
      <c r="CV490" s="869"/>
      <c r="CW490" s="869"/>
      <c r="CX490" s="870"/>
      <c r="CY490" s="869"/>
      <c r="CZ490" s="869"/>
      <c r="DA490" s="869"/>
      <c r="DB490" s="869"/>
      <c r="DC490" s="869"/>
      <c r="DD490" s="869"/>
      <c r="DE490" s="869"/>
      <c r="DF490" s="869"/>
    </row>
    <row r="491">
      <c r="A491" s="866" t="s">
        <v>1272</v>
      </c>
      <c r="B491" s="867">
        <f t="shared" si="47"/>
        <v>4</v>
      </c>
      <c r="C491" s="867" t="s">
        <v>4983</v>
      </c>
      <c r="D491" s="618" t="s">
        <v>179</v>
      </c>
      <c r="E491" s="618" t="s">
        <v>179</v>
      </c>
      <c r="F491" s="618" t="s">
        <v>179</v>
      </c>
      <c r="G491" s="868" t="s">
        <v>5433</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70" t="s">
        <v>184</v>
      </c>
      <c r="AG491" s="869"/>
      <c r="AH491" s="869"/>
      <c r="AI491" s="869"/>
      <c r="AJ491" s="869"/>
      <c r="AK491" s="869"/>
      <c r="AL491" s="869"/>
      <c r="AM491" s="870" t="s">
        <v>184</v>
      </c>
      <c r="AN491" s="869"/>
      <c r="AO491" s="869"/>
      <c r="AP491" s="869"/>
      <c r="AQ491" s="869"/>
      <c r="AR491" s="869"/>
      <c r="AS491" s="869"/>
      <c r="AT491" s="869"/>
      <c r="AU491" s="869"/>
      <c r="AV491" s="869"/>
      <c r="AW491" s="869"/>
      <c r="AX491" s="869"/>
      <c r="AY491" s="869"/>
      <c r="AZ491" s="869"/>
      <c r="BA491" s="869"/>
      <c r="BB491" s="869"/>
      <c r="BC491" s="869"/>
      <c r="BD491" s="869"/>
      <c r="BE491" s="869"/>
      <c r="BF491" s="869"/>
      <c r="BG491" s="869"/>
      <c r="BH491" s="869"/>
      <c r="BI491" s="869"/>
      <c r="BJ491" s="869"/>
      <c r="BK491" s="869"/>
      <c r="BL491" s="869"/>
      <c r="BM491" s="869"/>
      <c r="BN491" s="869"/>
      <c r="BO491" s="869"/>
      <c r="BP491" s="869"/>
      <c r="BQ491" s="869"/>
      <c r="BR491" s="869"/>
      <c r="BS491" s="869"/>
      <c r="BT491" s="869"/>
      <c r="BU491" s="869"/>
      <c r="BV491" s="869"/>
      <c r="BW491" s="869"/>
      <c r="BX491" s="869"/>
      <c r="BY491" s="869"/>
      <c r="BZ491" s="870"/>
      <c r="CA491" s="870"/>
      <c r="CB491" s="870" t="s">
        <v>184</v>
      </c>
      <c r="CC491" s="869"/>
      <c r="CD491" s="869"/>
      <c r="CE491" s="869"/>
      <c r="CF491" s="869"/>
      <c r="CG491" s="869"/>
      <c r="CH491" s="869"/>
      <c r="CI491" s="869"/>
      <c r="CJ491" s="869"/>
      <c r="CK491" s="869"/>
      <c r="CL491" s="869"/>
      <c r="CM491" s="869"/>
      <c r="CN491" s="869"/>
      <c r="CO491" s="869"/>
      <c r="CP491" s="869"/>
      <c r="CQ491" s="869"/>
      <c r="CR491" s="869"/>
      <c r="CS491" s="869"/>
      <c r="CT491" s="869"/>
      <c r="CU491" s="869"/>
      <c r="CV491" s="869"/>
      <c r="CW491" s="869"/>
      <c r="CX491" s="870" t="s">
        <v>184</v>
      </c>
      <c r="CY491" s="869"/>
      <c r="CZ491" s="869"/>
      <c r="DA491" s="869"/>
      <c r="DB491" s="869"/>
      <c r="DC491" s="869"/>
      <c r="DD491" s="869"/>
      <c r="DE491" s="869"/>
      <c r="DF491" s="869"/>
    </row>
    <row r="492">
      <c r="A492" s="866" t="s">
        <v>1887</v>
      </c>
      <c r="B492" s="867">
        <f t="shared" si="47"/>
        <v>0</v>
      </c>
      <c r="C492" s="867" t="s">
        <v>4983</v>
      </c>
      <c r="D492" s="618" t="s">
        <v>179</v>
      </c>
      <c r="E492" s="618" t="s">
        <v>179</v>
      </c>
      <c r="F492" s="618" t="s">
        <v>179</v>
      </c>
      <c r="G492" s="868" t="s">
        <v>5434</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c r="AJ492" s="870"/>
      <c r="AK492" s="870"/>
      <c r="AL492" s="870"/>
      <c r="AM492" s="869"/>
      <c r="AN492" s="869"/>
      <c r="AO492" s="869"/>
      <c r="AP492" s="869"/>
      <c r="AQ492" s="869"/>
      <c r="AR492" s="869"/>
      <c r="AS492" s="869"/>
      <c r="AT492" s="869"/>
      <c r="AU492" s="869"/>
      <c r="AV492" s="869"/>
      <c r="AW492" s="869"/>
      <c r="AX492" s="870"/>
      <c r="AY492" s="870"/>
      <c r="AZ492" s="870"/>
      <c r="BA492" s="870"/>
      <c r="BB492" s="869"/>
      <c r="BC492" s="869"/>
      <c r="BD492" s="869"/>
      <c r="BE492" s="869"/>
      <c r="BF492" s="869"/>
      <c r="BG492" s="869"/>
      <c r="BH492" s="869"/>
      <c r="BI492" s="870"/>
      <c r="BJ492" s="870"/>
      <c r="BK492" s="870"/>
      <c r="BL492" s="869"/>
      <c r="BM492" s="869"/>
      <c r="BN492" s="869"/>
      <c r="BO492" s="869"/>
      <c r="BP492" s="870"/>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1888</v>
      </c>
      <c r="B493" s="867">
        <f t="shared" si="47"/>
        <v>0</v>
      </c>
      <c r="C493" s="867" t="s">
        <v>4983</v>
      </c>
      <c r="D493" s="618" t="s">
        <v>179</v>
      </c>
      <c r="E493" s="618" t="s">
        <v>179</v>
      </c>
      <c r="F493" s="618" t="s">
        <v>179</v>
      </c>
      <c r="G493" s="868" t="s">
        <v>5435</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70"/>
      <c r="AJ493" s="870"/>
      <c r="AK493" s="870"/>
      <c r="AL493" s="870"/>
      <c r="AM493" s="869"/>
      <c r="AN493" s="869"/>
      <c r="AO493" s="869"/>
      <c r="AP493" s="869"/>
      <c r="AQ493" s="869"/>
      <c r="AR493" s="869"/>
      <c r="AS493" s="869"/>
      <c r="AT493" s="869"/>
      <c r="AU493" s="869"/>
      <c r="AV493" s="869"/>
      <c r="AW493" s="869"/>
      <c r="AX493" s="870"/>
      <c r="AY493" s="870"/>
      <c r="AZ493" s="870"/>
      <c r="BA493" s="870"/>
      <c r="BB493" s="869"/>
      <c r="BC493" s="869"/>
      <c r="BD493" s="869"/>
      <c r="BE493" s="869"/>
      <c r="BF493" s="869"/>
      <c r="BG493" s="869"/>
      <c r="BH493" s="869"/>
      <c r="BI493" s="870"/>
      <c r="BJ493" s="870"/>
      <c r="BK493" s="870"/>
      <c r="BL493" s="869"/>
      <c r="BM493" s="869"/>
      <c r="BN493" s="869"/>
      <c r="BO493" s="869"/>
      <c r="BP493" s="870"/>
      <c r="BQ493" s="869"/>
      <c r="BR493" s="869"/>
      <c r="BS493" s="869"/>
      <c r="BT493" s="869"/>
      <c r="BU493" s="869"/>
      <c r="BV493" s="869"/>
      <c r="BW493" s="869"/>
      <c r="BX493" s="869"/>
      <c r="BY493" s="869"/>
      <c r="BZ493" s="869"/>
      <c r="CA493" s="869"/>
      <c r="CB493" s="869"/>
      <c r="CC493" s="869"/>
      <c r="CD493" s="869"/>
      <c r="CE493" s="869"/>
      <c r="CF493" s="869"/>
      <c r="CG493" s="869"/>
      <c r="CH493" s="869"/>
      <c r="CI493" s="869"/>
      <c r="CJ493" s="869"/>
      <c r="CK493" s="869"/>
      <c r="CL493" s="869"/>
      <c r="CM493" s="870"/>
      <c r="CN493" s="870"/>
      <c r="CO493" s="870"/>
      <c r="CP493" s="870"/>
      <c r="CQ493" s="870"/>
      <c r="CR493" s="869"/>
      <c r="CS493" s="869"/>
      <c r="CT493" s="869"/>
      <c r="CU493" s="869"/>
      <c r="CV493" s="870"/>
      <c r="CW493" s="869"/>
      <c r="CX493" s="869"/>
      <c r="CY493" s="869"/>
      <c r="CZ493" s="869"/>
      <c r="DA493" s="869"/>
      <c r="DB493" s="869"/>
      <c r="DC493" s="869"/>
      <c r="DD493" s="869"/>
      <c r="DE493" s="869"/>
      <c r="DF493" s="869"/>
    </row>
    <row r="494">
      <c r="A494" s="866" t="s">
        <v>1406</v>
      </c>
      <c r="B494" s="867">
        <f t="shared" si="47"/>
        <v>5</v>
      </c>
      <c r="C494" s="867" t="s">
        <v>4983</v>
      </c>
      <c r="D494" s="618" t="s">
        <v>179</v>
      </c>
      <c r="E494" s="618" t="s">
        <v>179</v>
      </c>
      <c r="F494" s="618" t="s">
        <v>179</v>
      </c>
      <c r="G494" s="868" t="s">
        <v>5436</v>
      </c>
      <c r="H494" s="812"/>
      <c r="I494" s="869"/>
      <c r="J494" s="869"/>
      <c r="K494" s="869"/>
      <c r="L494" s="869"/>
      <c r="M494" s="869"/>
      <c r="N494" s="869"/>
      <c r="O494" s="869"/>
      <c r="P494" s="869"/>
      <c r="Q494" s="869"/>
      <c r="R494" s="869"/>
      <c r="S494" s="869"/>
      <c r="T494" s="869"/>
      <c r="U494" s="869"/>
      <c r="V494" s="869"/>
      <c r="W494" s="869"/>
      <c r="X494" s="869"/>
      <c r="Y494" s="869"/>
      <c r="Z494" s="869"/>
      <c r="AA494" s="869"/>
      <c r="AB494" s="869"/>
      <c r="AC494" s="869"/>
      <c r="AD494" s="869"/>
      <c r="AE494" s="869"/>
      <c r="AF494" s="869"/>
      <c r="AG494" s="869"/>
      <c r="AH494" s="869"/>
      <c r="AI494" s="870" t="s">
        <v>184</v>
      </c>
      <c r="AJ494" s="870"/>
      <c r="AK494" s="870"/>
      <c r="AL494" s="870"/>
      <c r="AM494" s="869"/>
      <c r="AN494" s="869"/>
      <c r="AO494" s="869"/>
      <c r="AP494" s="869"/>
      <c r="AQ494" s="869"/>
      <c r="AR494" s="869"/>
      <c r="AS494" s="869"/>
      <c r="AT494" s="869"/>
      <c r="AU494" s="869"/>
      <c r="AV494" s="869"/>
      <c r="AW494" s="869"/>
      <c r="AX494" s="870"/>
      <c r="AY494" s="870"/>
      <c r="AZ494" s="870"/>
      <c r="BA494" s="870" t="s">
        <v>184</v>
      </c>
      <c r="BB494" s="869"/>
      <c r="BC494" s="869"/>
      <c r="BD494" s="869"/>
      <c r="BE494" s="869"/>
      <c r="BF494" s="869"/>
      <c r="BG494" s="869"/>
      <c r="BH494" s="869"/>
      <c r="BI494" s="870" t="s">
        <v>184</v>
      </c>
      <c r="BJ494" s="870"/>
      <c r="BK494" s="870"/>
      <c r="BL494" s="869"/>
      <c r="BM494" s="869"/>
      <c r="BN494" s="869"/>
      <c r="BO494" s="869"/>
      <c r="BP494" s="870" t="s">
        <v>184</v>
      </c>
      <c r="BQ494" s="869"/>
      <c r="BR494" s="869"/>
      <c r="BS494" s="869"/>
      <c r="BT494" s="869"/>
      <c r="BU494" s="869"/>
      <c r="BV494" s="869"/>
      <c r="BW494" s="869"/>
      <c r="BX494" s="869"/>
      <c r="BY494" s="869"/>
      <c r="BZ494" s="869"/>
      <c r="CA494" s="869"/>
      <c r="CB494" s="869"/>
      <c r="CC494" s="869"/>
      <c r="CD494" s="869"/>
      <c r="CE494" s="869"/>
      <c r="CF494" s="869"/>
      <c r="CG494" s="869"/>
      <c r="CH494" s="869"/>
      <c r="CI494" s="869"/>
      <c r="CJ494" s="869"/>
      <c r="CK494" s="869"/>
      <c r="CL494" s="869"/>
      <c r="CM494" s="870"/>
      <c r="CN494" s="870" t="s">
        <v>184</v>
      </c>
      <c r="CO494" s="870"/>
      <c r="CP494" s="870"/>
      <c r="CQ494" s="870"/>
      <c r="CR494" s="869"/>
      <c r="CS494" s="869"/>
      <c r="CT494" s="869"/>
      <c r="CU494" s="869"/>
      <c r="CV494" s="870"/>
      <c r="CW494" s="869"/>
      <c r="CX494" s="869"/>
      <c r="CY494" s="869"/>
      <c r="CZ494" s="869"/>
      <c r="DA494" s="869"/>
      <c r="DB494" s="869"/>
      <c r="DC494" s="869"/>
      <c r="DD494" s="869"/>
      <c r="DE494" s="869"/>
      <c r="DF494" s="869"/>
    </row>
    <row r="495">
      <c r="A495" s="866" t="s">
        <v>1433</v>
      </c>
      <c r="B495" s="867">
        <f t="shared" si="47"/>
        <v>5</v>
      </c>
      <c r="C495" s="867" t="s">
        <v>4983</v>
      </c>
      <c r="D495" s="618" t="s">
        <v>179</v>
      </c>
      <c r="E495" s="618" t="s">
        <v>179</v>
      </c>
      <c r="F495" s="618" t="s">
        <v>179</v>
      </c>
      <c r="G495" s="868" t="s">
        <v>5437</v>
      </c>
      <c r="H495" s="812"/>
      <c r="I495" s="869"/>
      <c r="J495" s="869"/>
      <c r="K495" s="869"/>
      <c r="L495" s="869"/>
      <c r="M495" s="869"/>
      <c r="N495" s="869"/>
      <c r="O495" s="869"/>
      <c r="P495" s="869"/>
      <c r="Q495" s="869"/>
      <c r="R495" s="869"/>
      <c r="S495" s="869"/>
      <c r="T495" s="869"/>
      <c r="U495" s="869"/>
      <c r="V495" s="869"/>
      <c r="W495" s="869"/>
      <c r="X495" s="869"/>
      <c r="Y495" s="869"/>
      <c r="Z495" s="869"/>
      <c r="AA495" s="869"/>
      <c r="AB495" s="869"/>
      <c r="AC495" s="869"/>
      <c r="AD495" s="869"/>
      <c r="AE495" s="869"/>
      <c r="AF495" s="869"/>
      <c r="AG495" s="869"/>
      <c r="AH495" s="869"/>
      <c r="AI495" s="869"/>
      <c r="AJ495" s="870" t="s">
        <v>184</v>
      </c>
      <c r="AK495" s="870"/>
      <c r="AL495" s="869"/>
      <c r="AM495" s="869"/>
      <c r="AN495" s="870" t="s">
        <v>184</v>
      </c>
      <c r="AO495" s="869"/>
      <c r="AP495" s="869"/>
      <c r="AQ495" s="869"/>
      <c r="AR495" s="869"/>
      <c r="AS495" s="869"/>
      <c r="AT495" s="869"/>
      <c r="AU495" s="869"/>
      <c r="AV495" s="869"/>
      <c r="AW495" s="869"/>
      <c r="AX495" s="869"/>
      <c r="AY495" s="869"/>
      <c r="AZ495" s="869"/>
      <c r="BA495" s="869"/>
      <c r="BB495" s="869"/>
      <c r="BC495" s="869"/>
      <c r="BD495" s="869"/>
      <c r="BE495" s="869"/>
      <c r="BF495" s="869"/>
      <c r="BG495" s="869"/>
      <c r="BH495" s="869"/>
      <c r="BI495" s="869"/>
      <c r="BJ495" s="869"/>
      <c r="BK495" s="869"/>
      <c r="BL495" s="870" t="s">
        <v>184</v>
      </c>
      <c r="BM495" s="869"/>
      <c r="BN495" s="869"/>
      <c r="BO495" s="869"/>
      <c r="BP495" s="869"/>
      <c r="BQ495" s="869"/>
      <c r="BR495" s="869"/>
      <c r="BS495" s="869"/>
      <c r="BT495" s="869"/>
      <c r="BU495" s="869"/>
      <c r="BV495" s="869"/>
      <c r="BW495" s="869"/>
      <c r="BX495" s="869"/>
      <c r="BY495" s="869"/>
      <c r="BZ495" s="869"/>
      <c r="CA495" s="869"/>
      <c r="CB495" s="869"/>
      <c r="CC495" s="869"/>
      <c r="CD495" s="869"/>
      <c r="CE495" s="869"/>
      <c r="CF495" s="870" t="s">
        <v>184</v>
      </c>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70"/>
      <c r="DD495" s="870" t="s">
        <v>184</v>
      </c>
      <c r="DE495" s="870"/>
      <c r="DF495" s="869"/>
    </row>
    <row r="496">
      <c r="A496" s="866" t="s">
        <v>971</v>
      </c>
      <c r="B496" s="867">
        <f t="shared" si="47"/>
        <v>3</v>
      </c>
      <c r="C496" s="867" t="s">
        <v>4983</v>
      </c>
      <c r="D496" s="618" t="s">
        <v>179</v>
      </c>
      <c r="E496" s="618" t="s">
        <v>179</v>
      </c>
      <c r="F496" s="618" t="s">
        <v>179</v>
      </c>
      <c r="G496" s="868" t="s">
        <v>5438</v>
      </c>
      <c r="H496" s="812"/>
      <c r="I496" s="869"/>
      <c r="J496" s="869"/>
      <c r="K496" s="869"/>
      <c r="L496" s="869"/>
      <c r="M496" s="869"/>
      <c r="N496" s="869"/>
      <c r="O496" s="869"/>
      <c r="P496" s="869"/>
      <c r="Q496" s="869"/>
      <c r="R496" s="869"/>
      <c r="S496" s="869"/>
      <c r="T496" s="869"/>
      <c r="U496" s="869"/>
      <c r="V496" s="869"/>
      <c r="W496" s="869"/>
      <c r="X496" s="870" t="s">
        <v>184</v>
      </c>
      <c r="Y496" s="869"/>
      <c r="Z496" s="869"/>
      <c r="AA496" s="870"/>
      <c r="AB496" s="869"/>
      <c r="AC496" s="869"/>
      <c r="AD496" s="869"/>
      <c r="AE496" s="869"/>
      <c r="AF496" s="869"/>
      <c r="AG496" s="869"/>
      <c r="AH496" s="869"/>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69"/>
      <c r="BE496" s="869"/>
      <c r="BF496" s="869"/>
      <c r="BG496" s="869"/>
      <c r="BH496" s="869"/>
      <c r="BI496" s="869"/>
      <c r="BJ496" s="870" t="s">
        <v>184</v>
      </c>
      <c r="BK496" s="869"/>
      <c r="BL496" s="869"/>
      <c r="BM496" s="869"/>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70" t="s">
        <v>184</v>
      </c>
      <c r="CW496" s="869"/>
      <c r="CX496" s="869"/>
      <c r="CY496" s="869"/>
      <c r="CZ496" s="869"/>
      <c r="DA496" s="869"/>
      <c r="DB496" s="869"/>
      <c r="DC496" s="869"/>
      <c r="DD496" s="869"/>
      <c r="DE496" s="869"/>
      <c r="DF496" s="869"/>
    </row>
    <row r="497">
      <c r="A497" s="866" t="s">
        <v>408</v>
      </c>
      <c r="B497" s="867">
        <f t="shared" si="47"/>
        <v>5</v>
      </c>
      <c r="C497" s="867" t="s">
        <v>4983</v>
      </c>
      <c r="D497" s="618" t="s">
        <v>179</v>
      </c>
      <c r="E497" s="618" t="s">
        <v>179</v>
      </c>
      <c r="F497" s="618" t="s">
        <v>179</v>
      </c>
      <c r="G497" s="868" t="s">
        <v>5439</v>
      </c>
      <c r="H497" s="812"/>
      <c r="I497" s="869"/>
      <c r="J497" s="831"/>
      <c r="K497" s="831"/>
      <c r="L497" s="831"/>
      <c r="M497" s="870" t="s">
        <v>184</v>
      </c>
      <c r="N497" s="869"/>
      <c r="O497" s="869"/>
      <c r="P497" s="869"/>
      <c r="Q497" s="869"/>
      <c r="R497" s="869"/>
      <c r="S497" s="869"/>
      <c r="T497" s="869"/>
      <c r="U497" s="869"/>
      <c r="V497" s="869"/>
      <c r="W497" s="869"/>
      <c r="X497" s="869"/>
      <c r="Y497" s="869"/>
      <c r="Z497" s="869"/>
      <c r="AA497" s="869"/>
      <c r="AB497" s="869"/>
      <c r="AC497" s="870" t="s">
        <v>184</v>
      </c>
      <c r="AD497" s="869"/>
      <c r="AE497" s="869"/>
      <c r="AF497" s="869"/>
      <c r="AG497" s="869"/>
      <c r="AH497" s="870" t="s">
        <v>184</v>
      </c>
      <c r="AI497" s="869"/>
      <c r="AJ497" s="869"/>
      <c r="AK497" s="869"/>
      <c r="AL497" s="869"/>
      <c r="AM497" s="869"/>
      <c r="AN497" s="869"/>
      <c r="AO497" s="869"/>
      <c r="AP497" s="869"/>
      <c r="AQ497" s="869"/>
      <c r="AR497" s="869"/>
      <c r="AS497" s="869"/>
      <c r="AT497" s="869"/>
      <c r="AU497" s="869"/>
      <c r="AV497" s="869"/>
      <c r="AW497" s="869"/>
      <c r="AX497" s="869"/>
      <c r="AY497" s="869"/>
      <c r="AZ497" s="869"/>
      <c r="BA497" s="869"/>
      <c r="BB497" s="869"/>
      <c r="BC497" s="869"/>
      <c r="BD497" s="870"/>
      <c r="BE497" s="870"/>
      <c r="BF497" s="870" t="s">
        <v>184</v>
      </c>
      <c r="BG497" s="869"/>
      <c r="BH497" s="869"/>
      <c r="BI497" s="869"/>
      <c r="BJ497" s="869"/>
      <c r="BK497" s="869"/>
      <c r="BL497" s="869"/>
      <c r="BM497" s="870" t="s">
        <v>184</v>
      </c>
      <c r="BN497" s="869"/>
      <c r="BO497" s="869"/>
      <c r="BP497" s="869"/>
      <c r="BQ497" s="869"/>
      <c r="BR497" s="869"/>
      <c r="BS497" s="869"/>
      <c r="BT497" s="869"/>
      <c r="BU497" s="869"/>
      <c r="BV497" s="869"/>
      <c r="BW497" s="869"/>
      <c r="BX497" s="870"/>
      <c r="BY497" s="869"/>
      <c r="BZ497" s="869"/>
      <c r="CA497" s="869"/>
      <c r="CB497" s="869"/>
      <c r="CC497" s="869"/>
      <c r="CD497" s="869"/>
      <c r="CE497" s="869"/>
      <c r="CF497" s="869"/>
      <c r="CG497" s="869"/>
      <c r="CH497" s="869"/>
      <c r="CI497" s="869"/>
      <c r="CJ497" s="869"/>
      <c r="CK497" s="869"/>
      <c r="CL497" s="869"/>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4488</v>
      </c>
      <c r="B498" s="867">
        <f t="shared" si="47"/>
        <v>0</v>
      </c>
      <c r="C498" s="867" t="s">
        <v>4983</v>
      </c>
      <c r="D498" s="618" t="s">
        <v>179</v>
      </c>
      <c r="E498" s="618" t="s">
        <v>179</v>
      </c>
      <c r="F498" s="618" t="s">
        <v>179</v>
      </c>
      <c r="G498" s="868" t="s">
        <v>5440</v>
      </c>
      <c r="H498" s="812"/>
      <c r="I498" s="869"/>
      <c r="J498" s="831"/>
      <c r="K498" s="831"/>
      <c r="L498" s="831"/>
      <c r="M498" s="870"/>
      <c r="N498" s="869"/>
      <c r="O498" s="869"/>
      <c r="P498" s="869"/>
      <c r="Q498" s="869"/>
      <c r="R498" s="869"/>
      <c r="S498" s="869"/>
      <c r="T498" s="869"/>
      <c r="U498" s="869"/>
      <c r="V498" s="869"/>
      <c r="W498" s="869"/>
      <c r="X498" s="869"/>
      <c r="Y498" s="869"/>
      <c r="Z498" s="869"/>
      <c r="AA498" s="869"/>
      <c r="AB498" s="869"/>
      <c r="AC498" s="870"/>
      <c r="AD498" s="869"/>
      <c r="AE498" s="869"/>
      <c r="AF498" s="869"/>
      <c r="AG498" s="869"/>
      <c r="AH498" s="870"/>
      <c r="AI498" s="869"/>
      <c r="AJ498" s="869"/>
      <c r="AK498" s="869"/>
      <c r="AL498" s="869"/>
      <c r="AM498" s="869"/>
      <c r="AN498" s="869"/>
      <c r="AO498" s="869"/>
      <c r="AP498" s="869"/>
      <c r="AQ498" s="869"/>
      <c r="AR498" s="869"/>
      <c r="AS498" s="869"/>
      <c r="AT498" s="869"/>
      <c r="AU498" s="869"/>
      <c r="AV498" s="869"/>
      <c r="AW498" s="869"/>
      <c r="AX498" s="869"/>
      <c r="AY498" s="869"/>
      <c r="AZ498" s="869"/>
      <c r="BA498" s="869"/>
      <c r="BB498" s="869"/>
      <c r="BC498" s="869"/>
      <c r="BD498" s="870"/>
      <c r="BE498" s="870"/>
      <c r="BF498" s="870"/>
      <c r="BG498" s="869"/>
      <c r="BH498" s="869"/>
      <c r="BI498" s="869"/>
      <c r="BJ498" s="869"/>
      <c r="BK498" s="869"/>
      <c r="BL498" s="869"/>
      <c r="BM498" s="870"/>
      <c r="BN498" s="869"/>
      <c r="BO498" s="869"/>
      <c r="BP498" s="869"/>
      <c r="BQ498" s="869"/>
      <c r="BR498" s="869"/>
      <c r="BS498" s="869"/>
      <c r="BT498" s="869"/>
      <c r="BU498" s="869"/>
      <c r="BV498" s="869"/>
      <c r="BW498" s="869"/>
      <c r="BX498" s="870"/>
      <c r="BY498" s="869"/>
      <c r="BZ498" s="869"/>
      <c r="CA498" s="869"/>
      <c r="CB498" s="869"/>
      <c r="CC498" s="869"/>
      <c r="CD498" s="869"/>
      <c r="CE498" s="869"/>
      <c r="CF498" s="869"/>
      <c r="CG498" s="869"/>
      <c r="CH498" s="869"/>
      <c r="CI498" s="869"/>
      <c r="CJ498" s="869"/>
      <c r="CK498" s="869"/>
      <c r="CL498" s="869"/>
      <c r="CM498" s="869"/>
      <c r="CN498" s="869"/>
      <c r="CO498" s="869"/>
      <c r="CP498" s="869"/>
      <c r="CQ498" s="869"/>
      <c r="CR498" s="869"/>
      <c r="CS498" s="869"/>
      <c r="CT498" s="869"/>
      <c r="CU498" s="869"/>
      <c r="CV498" s="869"/>
      <c r="CW498" s="869"/>
      <c r="CX498" s="869"/>
      <c r="CY498" s="869"/>
      <c r="CZ498" s="869"/>
      <c r="DA498" s="869"/>
      <c r="DB498" s="869"/>
      <c r="DC498" s="869"/>
      <c r="DD498" s="869"/>
      <c r="DE498" s="869"/>
      <c r="DF498" s="869"/>
    </row>
    <row r="499">
      <c r="A499" s="866" t="s">
        <v>2305</v>
      </c>
      <c r="B499" s="867">
        <f t="shared" si="47"/>
        <v>6</v>
      </c>
      <c r="C499" s="867" t="s">
        <v>4983</v>
      </c>
      <c r="D499" s="618" t="s">
        <v>179</v>
      </c>
      <c r="E499" s="618" t="s">
        <v>179</v>
      </c>
      <c r="F499" s="618" t="s">
        <v>179</v>
      </c>
      <c r="G499" s="868" t="s">
        <v>5441</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69"/>
      <c r="AI499" s="869"/>
      <c r="AJ499" s="869"/>
      <c r="AK499" s="869"/>
      <c r="AL499" s="869"/>
      <c r="AM499" s="869"/>
      <c r="AN499" s="869"/>
      <c r="AO499" s="869"/>
      <c r="AP499" s="869"/>
      <c r="AQ499" s="869"/>
      <c r="AR499" s="869"/>
      <c r="AS499" s="869"/>
      <c r="AT499" s="869"/>
      <c r="AU499" s="869"/>
      <c r="AV499" s="869"/>
      <c r="AW499" s="869"/>
      <c r="AX499" s="869"/>
      <c r="AY499" s="869"/>
      <c r="AZ499" s="869"/>
      <c r="BA499" s="869"/>
      <c r="BB499" s="870" t="s">
        <v>184</v>
      </c>
      <c r="BC499" s="870"/>
      <c r="BD499" s="869"/>
      <c r="BE499" s="869"/>
      <c r="BF499" s="869"/>
      <c r="BG499" s="869"/>
      <c r="BH499" s="869"/>
      <c r="BI499" s="869"/>
      <c r="BJ499" s="869"/>
      <c r="BK499" s="869"/>
      <c r="BL499" s="869"/>
      <c r="BM499" s="869"/>
      <c r="BN499" s="869"/>
      <c r="BO499" s="869"/>
      <c r="BP499" s="869"/>
      <c r="BQ499" s="869"/>
      <c r="BR499" s="869"/>
      <c r="BS499" s="869"/>
      <c r="BT499" s="869"/>
      <c r="BU499" s="869"/>
      <c r="BV499" s="869"/>
      <c r="BW499" s="869"/>
      <c r="BX499" s="872" t="str">
        <f>image("https://i.imgur.com/1QvNsgz.png",4,15,15)</f>
        <v/>
      </c>
      <c r="BY499" s="870" t="s">
        <v>184</v>
      </c>
      <c r="BZ499" s="869"/>
      <c r="CA499" s="869"/>
      <c r="CB499" s="869"/>
      <c r="CC499" s="870" t="s">
        <v>184</v>
      </c>
      <c r="CD499" s="869"/>
      <c r="CE499" s="869"/>
      <c r="CF499" s="870"/>
      <c r="CG499" s="870" t="s">
        <v>184</v>
      </c>
      <c r="CH499" s="870"/>
      <c r="CI499" s="870"/>
      <c r="CJ499" s="870"/>
      <c r="CK499" s="870" t="s">
        <v>184</v>
      </c>
      <c r="CL499" s="870"/>
      <c r="CM499" s="869"/>
      <c r="CN499" s="869"/>
      <c r="CO499" s="869"/>
      <c r="CP499" s="869"/>
      <c r="CQ499" s="869"/>
      <c r="CR499" s="869"/>
      <c r="CS499" s="869"/>
      <c r="CT499" s="869"/>
      <c r="CU499" s="869"/>
      <c r="CV499" s="869"/>
      <c r="CW499" s="869"/>
      <c r="CX499" s="869"/>
      <c r="CY499" s="869"/>
      <c r="CZ499" s="869"/>
      <c r="DA499" s="869"/>
      <c r="DB499" s="869"/>
      <c r="DC499" s="869"/>
      <c r="DD499" s="869"/>
      <c r="DE499" s="869"/>
      <c r="DF499" s="869"/>
    </row>
    <row r="500">
      <c r="A500" s="866" t="s">
        <v>2209</v>
      </c>
      <c r="B500" s="867">
        <f t="shared" si="47"/>
        <v>7</v>
      </c>
      <c r="C500" s="867" t="s">
        <v>4983</v>
      </c>
      <c r="D500" s="618" t="s">
        <v>179</v>
      </c>
      <c r="E500" s="618" t="s">
        <v>179</v>
      </c>
      <c r="F500" s="618" t="s">
        <v>179</v>
      </c>
      <c r="G500" s="868" t="s">
        <v>5442</v>
      </c>
      <c r="H500" s="812"/>
      <c r="I500" s="869"/>
      <c r="J500" s="869"/>
      <c r="K500" s="869"/>
      <c r="L500" s="869"/>
      <c r="M500" s="870"/>
      <c r="N500" s="869"/>
      <c r="O500" s="869"/>
      <c r="P500" s="869"/>
      <c r="Q500" s="869"/>
      <c r="R500" s="869"/>
      <c r="S500" s="869"/>
      <c r="T500" s="869"/>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70" t="s">
        <v>184</v>
      </c>
      <c r="BA500" s="869"/>
      <c r="BB500" s="870" t="s">
        <v>184</v>
      </c>
      <c r="BC500" s="870"/>
      <c r="BD500" s="869"/>
      <c r="BE500" s="869"/>
      <c r="BF500" s="869"/>
      <c r="BG500" s="869"/>
      <c r="BH500" s="869"/>
      <c r="BI500" s="869"/>
      <c r="BJ500" s="869"/>
      <c r="BK500" s="869"/>
      <c r="BL500" s="869"/>
      <c r="BM500" s="869"/>
      <c r="BN500" s="870" t="s">
        <v>184</v>
      </c>
      <c r="BO500" s="869"/>
      <c r="BP500" s="869"/>
      <c r="BQ500" s="869"/>
      <c r="BR500" s="869"/>
      <c r="BS500" s="869"/>
      <c r="BT500" s="869"/>
      <c r="BU500" s="869"/>
      <c r="BV500" s="869"/>
      <c r="BW500" s="869"/>
      <c r="BX500" s="869"/>
      <c r="BY500" s="869"/>
      <c r="BZ500" s="870"/>
      <c r="CA500" s="870"/>
      <c r="CB500" s="870"/>
      <c r="CC500" s="870"/>
      <c r="CD500" s="870"/>
      <c r="CE500" s="870" t="s">
        <v>184</v>
      </c>
      <c r="CF500" s="870"/>
      <c r="CG500" s="870"/>
      <c r="CH500" s="870"/>
      <c r="CI500" s="870"/>
      <c r="CJ500" s="870"/>
      <c r="CK500" s="870" t="s">
        <v>184</v>
      </c>
      <c r="CL500" s="870"/>
      <c r="CM500" s="870" t="s">
        <v>184</v>
      </c>
      <c r="CN500" s="869"/>
      <c r="CO500" s="869"/>
      <c r="CP500" s="869"/>
      <c r="CQ500" s="869"/>
      <c r="CR500" s="870" t="s">
        <v>184</v>
      </c>
      <c r="CS500" s="869"/>
      <c r="CT500" s="869"/>
      <c r="CU500" s="869"/>
      <c r="CV500" s="869"/>
      <c r="CW500" s="869"/>
      <c r="CX500" s="869"/>
      <c r="CY500" s="869"/>
      <c r="CZ500" s="869"/>
      <c r="DA500" s="869"/>
      <c r="DB500" s="869"/>
      <c r="DC500" s="869"/>
      <c r="DD500" s="869"/>
      <c r="DE500" s="869"/>
      <c r="DF500" s="869"/>
    </row>
    <row r="501">
      <c r="A501" s="866" t="s">
        <v>432</v>
      </c>
      <c r="B501" s="867">
        <f t="shared" si="47"/>
        <v>6</v>
      </c>
      <c r="C501" s="867" t="s">
        <v>4983</v>
      </c>
      <c r="D501" s="618" t="s">
        <v>179</v>
      </c>
      <c r="E501" s="618" t="s">
        <v>179</v>
      </c>
      <c r="F501" s="618" t="s">
        <v>179</v>
      </c>
      <c r="G501" s="868" t="s">
        <v>5443</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70" t="s">
        <v>184</v>
      </c>
      <c r="AI501" s="870" t="s">
        <v>184</v>
      </c>
      <c r="AJ501" s="870"/>
      <c r="AK501" s="870"/>
      <c r="AL501" s="870"/>
      <c r="AM501" s="869"/>
      <c r="AN501" s="869"/>
      <c r="AO501" s="869"/>
      <c r="AP501" s="869"/>
      <c r="AQ501" s="869"/>
      <c r="AR501" s="869"/>
      <c r="AS501" s="869"/>
      <c r="AT501" s="869"/>
      <c r="AU501" s="869"/>
      <c r="AV501" s="869"/>
      <c r="AW501" s="869"/>
      <c r="AX501" s="869"/>
      <c r="AY501" s="869"/>
      <c r="AZ501" s="869"/>
      <c r="BA501" s="869"/>
      <c r="BB501" s="869"/>
      <c r="BC501" s="869"/>
      <c r="BD501" s="870"/>
      <c r="BE501" s="870"/>
      <c r="BF501" s="870" t="s">
        <v>184</v>
      </c>
      <c r="BG501" s="869"/>
      <c r="BH501" s="869"/>
      <c r="BI501" s="869"/>
      <c r="BJ501" s="870"/>
      <c r="BK501" s="870" t="s">
        <v>184</v>
      </c>
      <c r="BL501" s="869"/>
      <c r="BM501" s="869"/>
      <c r="BN501" s="869"/>
      <c r="BO501" s="869"/>
      <c r="BP501" s="869"/>
      <c r="BQ501" s="869"/>
      <c r="BR501" s="869"/>
      <c r="BS501" s="869"/>
      <c r="BT501" s="869"/>
      <c r="BU501" s="869"/>
      <c r="BV501" s="869"/>
      <c r="BW501" s="869"/>
      <c r="BX501" s="869"/>
      <c r="BY501" s="869"/>
      <c r="BZ501" s="870"/>
      <c r="CA501" s="870"/>
      <c r="CB501" s="870" t="s">
        <v>184</v>
      </c>
      <c r="CC501" s="869"/>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69"/>
      <c r="CY501" s="869"/>
      <c r="CZ501" s="869"/>
      <c r="DA501" s="869"/>
      <c r="DB501" s="869"/>
      <c r="DC501" s="870"/>
      <c r="DD501" s="870" t="s">
        <v>184</v>
      </c>
      <c r="DE501" s="870"/>
      <c r="DF501" s="869"/>
    </row>
    <row r="502">
      <c r="A502" s="866" t="s">
        <v>542</v>
      </c>
      <c r="B502" s="867">
        <f t="shared" si="47"/>
        <v>5</v>
      </c>
      <c r="C502" s="867" t="s">
        <v>4945</v>
      </c>
      <c r="D502" s="618" t="s">
        <v>179</v>
      </c>
      <c r="E502" s="618" t="s">
        <v>179</v>
      </c>
      <c r="F502" s="618" t="s">
        <v>179</v>
      </c>
      <c r="G502" s="868" t="s">
        <v>5444</v>
      </c>
      <c r="H502" s="812"/>
      <c r="I502" s="869"/>
      <c r="J502" s="869"/>
      <c r="K502" s="869"/>
      <c r="L502" s="869"/>
      <c r="M502" s="870"/>
      <c r="N502" s="869"/>
      <c r="O502" s="870" t="s">
        <v>184</v>
      </c>
      <c r="P502" s="870"/>
      <c r="Q502" s="870"/>
      <c r="R502" s="870"/>
      <c r="S502" s="869"/>
      <c r="T502" s="870"/>
      <c r="U502" s="869"/>
      <c r="V502" s="869"/>
      <c r="W502" s="869"/>
      <c r="X502" s="869"/>
      <c r="Y502" s="869"/>
      <c r="Z502" s="869"/>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70" t="s">
        <v>184</v>
      </c>
      <c r="BR502" s="869"/>
      <c r="BS502" s="869"/>
      <c r="BT502" s="869"/>
      <c r="BU502" s="869"/>
      <c r="BV502" s="870" t="s">
        <v>184</v>
      </c>
      <c r="BW502" s="870"/>
      <c r="BX502" s="869"/>
      <c r="BY502" s="869"/>
      <c r="BZ502" s="869"/>
      <c r="CA502" s="869"/>
      <c r="CB502" s="869"/>
      <c r="CC502" s="869"/>
      <c r="CD502" s="869"/>
      <c r="CE502" s="869"/>
      <c r="CF502" s="869"/>
      <c r="CG502" s="869"/>
      <c r="CH502" s="869"/>
      <c r="CI502" s="869"/>
      <c r="CJ502" s="869"/>
      <c r="CK502" s="869"/>
      <c r="CL502" s="869"/>
      <c r="CM502" s="869"/>
      <c r="CN502" s="869"/>
      <c r="CO502" s="869"/>
      <c r="CP502" s="869"/>
      <c r="CQ502" s="869"/>
      <c r="CR502" s="869"/>
      <c r="CS502" s="869"/>
      <c r="CT502" s="869"/>
      <c r="CU502" s="869"/>
      <c r="CV502" s="869"/>
      <c r="CW502" s="869"/>
      <c r="CX502" s="869"/>
      <c r="CY502" s="869"/>
      <c r="CZ502" s="869"/>
      <c r="DA502" s="870" t="s">
        <v>184</v>
      </c>
      <c r="DB502" s="869"/>
      <c r="DC502" s="869"/>
      <c r="DD502" s="869"/>
      <c r="DE502" s="870" t="s">
        <v>184</v>
      </c>
      <c r="DF502" s="869"/>
    </row>
    <row r="503">
      <c r="A503" s="866" t="s">
        <v>1342</v>
      </c>
      <c r="B503" s="867">
        <f t="shared" si="47"/>
        <v>5</v>
      </c>
      <c r="C503" s="867" t="s">
        <v>4945</v>
      </c>
      <c r="D503" s="618" t="s">
        <v>179</v>
      </c>
      <c r="E503" s="618" t="s">
        <v>179</v>
      </c>
      <c r="F503" s="618" t="s">
        <v>179</v>
      </c>
      <c r="G503" s="868" t="s">
        <v>5445</v>
      </c>
      <c r="H503" s="812"/>
      <c r="I503" s="869"/>
      <c r="J503" s="869"/>
      <c r="K503" s="869"/>
      <c r="L503" s="869"/>
      <c r="M503" s="870"/>
      <c r="N503" s="869"/>
      <c r="O503" s="869"/>
      <c r="P503" s="869"/>
      <c r="Q503" s="869"/>
      <c r="R503" s="869"/>
      <c r="S503" s="869"/>
      <c r="T503" s="869"/>
      <c r="U503" s="869"/>
      <c r="V503" s="869"/>
      <c r="W503" s="869"/>
      <c r="X503" s="869"/>
      <c r="Y503" s="869"/>
      <c r="Z503" s="869"/>
      <c r="AA503" s="869"/>
      <c r="AB503" s="869"/>
      <c r="AC503" s="869"/>
      <c r="AD503" s="869"/>
      <c r="AE503" s="869"/>
      <c r="AF503" s="869"/>
      <c r="AG503" s="869"/>
      <c r="AH503" s="869"/>
      <c r="AI503" s="870" t="s">
        <v>184</v>
      </c>
      <c r="AJ503" s="870"/>
      <c r="AK503" s="870"/>
      <c r="AL503" s="870"/>
      <c r="AM503" s="869"/>
      <c r="AN503" s="869"/>
      <c r="AO503" s="869"/>
      <c r="AP503" s="869"/>
      <c r="AQ503" s="869"/>
      <c r="AR503" s="869"/>
      <c r="AS503" s="869"/>
      <c r="AT503" s="869"/>
      <c r="AU503" s="869"/>
      <c r="AV503" s="869"/>
      <c r="AW503" s="869"/>
      <c r="AX503" s="870"/>
      <c r="AY503" s="870" t="s">
        <v>184</v>
      </c>
      <c r="AZ503" s="869"/>
      <c r="BA503" s="869"/>
      <c r="BB503" s="869"/>
      <c r="BC503" s="869"/>
      <c r="BD503" s="869"/>
      <c r="BE503" s="869"/>
      <c r="BF503" s="869"/>
      <c r="BG503" s="869"/>
      <c r="BH503" s="869"/>
      <c r="BI503" s="870" t="s">
        <v>184</v>
      </c>
      <c r="BJ503" s="870"/>
      <c r="BK503" s="870"/>
      <c r="BL503" s="869"/>
      <c r="BM503" s="869"/>
      <c r="BN503" s="869"/>
      <c r="BO503" s="869"/>
      <c r="BP503" s="869"/>
      <c r="BQ503" s="869"/>
      <c r="BR503" s="869"/>
      <c r="BS503" s="869"/>
      <c r="BT503" s="869"/>
      <c r="BU503" s="869"/>
      <c r="BV503" s="869"/>
      <c r="BW503" s="869"/>
      <c r="BX503" s="869"/>
      <c r="BY503" s="869"/>
      <c r="BZ503" s="869"/>
      <c r="CA503" s="869"/>
      <c r="CB503" s="869"/>
      <c r="CC503" s="870" t="s">
        <v>184</v>
      </c>
      <c r="CD503" s="869"/>
      <c r="CE503" s="869"/>
      <c r="CF503" s="869"/>
      <c r="CG503" s="869"/>
      <c r="CH503" s="869"/>
      <c r="CI503" s="869"/>
      <c r="CJ503" s="869"/>
      <c r="CK503" s="869"/>
      <c r="CL503" s="869"/>
      <c r="CM503" s="869"/>
      <c r="CN503" s="869"/>
      <c r="CO503" s="869"/>
      <c r="CP503" s="869"/>
      <c r="CQ503" s="869"/>
      <c r="CR503" s="869"/>
      <c r="CS503" s="869"/>
      <c r="CT503" s="869"/>
      <c r="CU503" s="869"/>
      <c r="CV503" s="869"/>
      <c r="CW503" s="869"/>
      <c r="CX503" s="870" t="s">
        <v>184</v>
      </c>
      <c r="CY503" s="869"/>
      <c r="CZ503" s="869"/>
      <c r="DA503" s="869"/>
      <c r="DB503" s="869"/>
      <c r="DC503" s="869"/>
      <c r="DD503" s="869"/>
      <c r="DE503" s="869"/>
      <c r="DF503" s="869"/>
    </row>
    <row r="504">
      <c r="A504" s="866" t="s">
        <v>1030</v>
      </c>
      <c r="B504" s="867">
        <f t="shared" si="47"/>
        <v>4</v>
      </c>
      <c r="C504" s="867" t="s">
        <v>4983</v>
      </c>
      <c r="D504" s="618" t="s">
        <v>179</v>
      </c>
      <c r="E504" s="618" t="s">
        <v>179</v>
      </c>
      <c r="F504" s="618" t="s">
        <v>179</v>
      </c>
      <c r="G504" s="868" t="s">
        <v>5446</v>
      </c>
      <c r="H504" s="812"/>
      <c r="I504" s="869"/>
      <c r="J504" s="869"/>
      <c r="K504" s="869"/>
      <c r="L504" s="869"/>
      <c r="M504" s="870"/>
      <c r="N504" s="869"/>
      <c r="O504" s="869"/>
      <c r="P504" s="869"/>
      <c r="Q504" s="869"/>
      <c r="R504" s="869"/>
      <c r="S504" s="869"/>
      <c r="T504" s="869"/>
      <c r="U504" s="869"/>
      <c r="V504" s="869"/>
      <c r="W504" s="869"/>
      <c r="X504" s="869"/>
      <c r="Y504" s="869"/>
      <c r="Z504" s="870" t="s">
        <v>184</v>
      </c>
      <c r="AA504" s="869"/>
      <c r="AB504" s="869"/>
      <c r="AC504" s="869"/>
      <c r="AD504" s="869"/>
      <c r="AE504" s="869"/>
      <c r="AF504" s="869"/>
      <c r="AG504" s="869"/>
      <c r="AH504" s="869"/>
      <c r="AI504" s="869"/>
      <c r="AJ504" s="869"/>
      <c r="AK504" s="869"/>
      <c r="AL504" s="869"/>
      <c r="AM504" s="869"/>
      <c r="AN504" s="869"/>
      <c r="AO504" s="869"/>
      <c r="AP504" s="869"/>
      <c r="AQ504" s="869"/>
      <c r="AR504" s="869"/>
      <c r="AS504" s="869"/>
      <c r="AT504" s="869"/>
      <c r="AU504" s="869"/>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69"/>
      <c r="BR504" s="869"/>
      <c r="BS504" s="869"/>
      <c r="BT504" s="869"/>
      <c r="BU504" s="869"/>
      <c r="BV504" s="869"/>
      <c r="BW504" s="869"/>
      <c r="BX504" s="869"/>
      <c r="BY504" s="869"/>
      <c r="BZ504" s="870"/>
      <c r="CA504" s="870"/>
      <c r="CB504" s="870"/>
      <c r="CC504" s="870"/>
      <c r="CD504" s="870"/>
      <c r="CE504" s="870" t="s">
        <v>184</v>
      </c>
      <c r="CF504" s="869"/>
      <c r="CG504" s="869"/>
      <c r="CH504" s="869"/>
      <c r="CI504" s="869"/>
      <c r="CJ504" s="869"/>
      <c r="CK504" s="869"/>
      <c r="CL504" s="869"/>
      <c r="CM504" s="869"/>
      <c r="CN504" s="869"/>
      <c r="CO504" s="870"/>
      <c r="CP504" s="870" t="s">
        <v>184</v>
      </c>
      <c r="CQ504" s="870"/>
      <c r="CR504" s="869"/>
      <c r="CS504" s="869"/>
      <c r="CT504" s="869"/>
      <c r="CU504" s="869"/>
      <c r="CV504" s="869"/>
      <c r="CW504" s="869"/>
      <c r="CX504" s="869"/>
      <c r="CY504" s="869"/>
      <c r="CZ504" s="869"/>
      <c r="DA504" s="869"/>
      <c r="DB504" s="869"/>
      <c r="DC504" s="870" t="s">
        <v>184</v>
      </c>
      <c r="DD504" s="869"/>
      <c r="DE504" s="869"/>
      <c r="DF504" s="869"/>
    </row>
    <row r="505">
      <c r="A505" s="866" t="s">
        <v>402</v>
      </c>
      <c r="B505" s="867">
        <f t="shared" si="47"/>
        <v>5</v>
      </c>
      <c r="C505" s="867" t="s">
        <v>4945</v>
      </c>
      <c r="D505" s="618" t="s">
        <v>179</v>
      </c>
      <c r="E505" s="618" t="s">
        <v>179</v>
      </c>
      <c r="F505" s="618" t="s">
        <v>179</v>
      </c>
      <c r="G505" s="868" t="s">
        <v>5447</v>
      </c>
      <c r="H505" s="864"/>
      <c r="I505" s="870"/>
      <c r="J505" s="831"/>
      <c r="K505" s="831"/>
      <c r="L505" s="831"/>
      <c r="M505" s="870" t="s">
        <v>184</v>
      </c>
      <c r="N505" s="869"/>
      <c r="O505" s="869"/>
      <c r="P505" s="870"/>
      <c r="Q505" s="870"/>
      <c r="R505" s="870" t="s">
        <v>184</v>
      </c>
      <c r="S505" s="869"/>
      <c r="T505" s="869"/>
      <c r="U505" s="869"/>
      <c r="V505" s="869"/>
      <c r="W505" s="869"/>
      <c r="X505" s="869"/>
      <c r="Y505" s="869"/>
      <c r="Z505" s="869"/>
      <c r="AA505" s="869"/>
      <c r="AB505" s="869"/>
      <c r="AC505" s="869"/>
      <c r="AD505" s="870"/>
      <c r="AE505" s="870"/>
      <c r="AF505" s="869"/>
      <c r="AG505" s="869"/>
      <c r="AH505" s="870"/>
      <c r="AI505" s="869"/>
      <c r="AJ505" s="870" t="s">
        <v>184</v>
      </c>
      <c r="AK505" s="870"/>
      <c r="AL505" s="869"/>
      <c r="AM505" s="869"/>
      <c r="AN505" s="869"/>
      <c r="AO505" s="869"/>
      <c r="AP505" s="869"/>
      <c r="AQ505" s="869"/>
      <c r="AR505" s="869"/>
      <c r="AS505" s="870"/>
      <c r="AT505" s="870"/>
      <c r="AU505" s="870"/>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70"/>
      <c r="BR505" s="869"/>
      <c r="BS505" s="869"/>
      <c r="BT505" s="869"/>
      <c r="BU505" s="869"/>
      <c r="BV505" s="869"/>
      <c r="BW505" s="869"/>
      <c r="BX505" s="869"/>
      <c r="BY505" s="869"/>
      <c r="BZ505" s="869"/>
      <c r="CA505" s="869"/>
      <c r="CB505" s="869"/>
      <c r="CC505" s="869"/>
      <c r="CD505" s="869"/>
      <c r="CE505" s="869"/>
      <c r="CF505" s="869"/>
      <c r="CG505" s="869"/>
      <c r="CH505" s="869"/>
      <c r="CI505" s="869"/>
      <c r="CJ505" s="869"/>
      <c r="CK505" s="869"/>
      <c r="CL505" s="869"/>
      <c r="CM505" s="869"/>
      <c r="CN505" s="869"/>
      <c r="CO505" s="869"/>
      <c r="CP505" s="869"/>
      <c r="CQ505" s="869"/>
      <c r="CR505" s="870"/>
      <c r="CS505" s="870"/>
      <c r="CT505" s="869"/>
      <c r="CU505" s="869"/>
      <c r="CV505" s="869"/>
      <c r="CW505" s="869"/>
      <c r="CX505" s="869"/>
      <c r="CY505" s="869"/>
      <c r="CZ505" s="870" t="s">
        <v>184</v>
      </c>
      <c r="DA505" s="870"/>
      <c r="DB505" s="870" t="s">
        <v>184</v>
      </c>
      <c r="DC505" s="870"/>
      <c r="DD505" s="870"/>
      <c r="DE505" s="870"/>
      <c r="DF505" s="870"/>
    </row>
    <row r="506">
      <c r="A506" s="866" t="s">
        <v>218</v>
      </c>
      <c r="B506" s="867"/>
      <c r="C506" s="867" t="s">
        <v>4983</v>
      </c>
      <c r="D506" s="618" t="s">
        <v>179</v>
      </c>
      <c r="E506" s="618" t="s">
        <v>179</v>
      </c>
      <c r="F506" s="618" t="s">
        <v>179</v>
      </c>
      <c r="G506" s="868" t="s">
        <v>5448</v>
      </c>
      <c r="H506" s="864"/>
      <c r="I506" s="870"/>
      <c r="J506" s="831"/>
      <c r="K506" s="831"/>
      <c r="L506" s="831"/>
      <c r="M506" s="870"/>
      <c r="N506" s="869"/>
      <c r="O506" s="869"/>
      <c r="P506" s="870"/>
      <c r="Q506" s="870"/>
      <c r="R506" s="870"/>
      <c r="S506" s="869"/>
      <c r="T506" s="869"/>
      <c r="U506" s="869"/>
      <c r="V506" s="869"/>
      <c r="W506" s="869"/>
      <c r="X506" s="869"/>
      <c r="Y506" s="869"/>
      <c r="Z506" s="869"/>
      <c r="AA506" s="869"/>
      <c r="AB506" s="869"/>
      <c r="AC506" s="869"/>
      <c r="AD506" s="870"/>
      <c r="AE506" s="870"/>
      <c r="AF506" s="869"/>
      <c r="AG506" s="869"/>
      <c r="AH506" s="870"/>
      <c r="AI506" s="869"/>
      <c r="AJ506" s="870"/>
      <c r="AK506" s="870"/>
      <c r="AL506" s="869"/>
      <c r="AM506" s="869"/>
      <c r="AN506" s="869"/>
      <c r="AO506" s="869"/>
      <c r="AP506" s="869"/>
      <c r="AQ506" s="869"/>
      <c r="AR506" s="869"/>
      <c r="AS506" s="870"/>
      <c r="AT506" s="870"/>
      <c r="AU506" s="870"/>
      <c r="AV506" s="869"/>
      <c r="AW506" s="869"/>
      <c r="AX506" s="869"/>
      <c r="AY506" s="869"/>
      <c r="AZ506" s="869"/>
      <c r="BA506" s="869"/>
      <c r="BB506" s="869"/>
      <c r="BC506" s="869"/>
      <c r="BD506" s="869"/>
      <c r="BE506" s="869"/>
      <c r="BF506" s="869"/>
      <c r="BG506" s="869"/>
      <c r="BH506" s="869"/>
      <c r="BI506" s="869"/>
      <c r="BJ506" s="869"/>
      <c r="BK506" s="869"/>
      <c r="BL506" s="869"/>
      <c r="BM506" s="869"/>
      <c r="BN506" s="869"/>
      <c r="BO506" s="869"/>
      <c r="BP506" s="869"/>
      <c r="BQ506" s="870"/>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c r="CT506" s="869"/>
      <c r="CU506" s="869"/>
      <c r="CV506" s="869"/>
      <c r="CW506" s="869"/>
      <c r="CX506" s="869"/>
      <c r="CY506" s="869"/>
      <c r="CZ506" s="870"/>
      <c r="DA506" s="870"/>
      <c r="DB506" s="870"/>
      <c r="DC506" s="870"/>
      <c r="DD506" s="870"/>
      <c r="DE506" s="870"/>
      <c r="DF506" s="870"/>
    </row>
    <row r="507">
      <c r="A507" s="866" t="s">
        <v>2751</v>
      </c>
      <c r="B507" s="867">
        <f t="shared" ref="B507:B519" si="48">counta($I507:$DF507)</f>
        <v>1</v>
      </c>
      <c r="C507" s="867" t="s">
        <v>4983</v>
      </c>
      <c r="D507" s="618" t="s">
        <v>179</v>
      </c>
      <c r="E507" s="618" t="s">
        <v>179</v>
      </c>
      <c r="F507" s="618" t="s">
        <v>179</v>
      </c>
      <c r="G507" s="868" t="s">
        <v>5449</v>
      </c>
      <c r="H507" s="812"/>
      <c r="I507" s="869"/>
      <c r="J507" s="869"/>
      <c r="K507" s="869"/>
      <c r="L507" s="869"/>
      <c r="M507" s="869"/>
      <c r="N507" s="869"/>
      <c r="O507" s="869"/>
      <c r="P507" s="869"/>
      <c r="Q507" s="869"/>
      <c r="R507" s="869"/>
      <c r="S507" s="869"/>
      <c r="T507" s="869"/>
      <c r="U507" s="869"/>
      <c r="V507" s="869"/>
      <c r="W507" s="869"/>
      <c r="X507" s="869"/>
      <c r="Y507" s="869"/>
      <c r="Z507" s="869"/>
      <c r="AA507" s="869"/>
      <c r="AB507" s="869"/>
      <c r="AC507" s="869"/>
      <c r="AD507" s="869"/>
      <c r="AE507" s="869"/>
      <c r="AF507" s="869"/>
      <c r="AG507" s="870"/>
      <c r="AH507" s="869"/>
      <c r="AI507" s="869"/>
      <c r="AJ507" s="869"/>
      <c r="AK507" s="869"/>
      <c r="AL507" s="869"/>
      <c r="AM507" s="869"/>
      <c r="AN507" s="869"/>
      <c r="AO507" s="870"/>
      <c r="AP507" s="869"/>
      <c r="AQ507" s="869"/>
      <c r="AR507" s="869"/>
      <c r="AS507" s="869"/>
      <c r="AT507" s="869"/>
      <c r="AU507" s="869"/>
      <c r="AV507" s="869"/>
      <c r="AW507" s="869"/>
      <c r="AX507" s="869"/>
      <c r="AY507" s="869"/>
      <c r="AZ507" s="869"/>
      <c r="BA507" s="869"/>
      <c r="BB507" s="869"/>
      <c r="BC507" s="869"/>
      <c r="BD507" s="869"/>
      <c r="BE507" s="869"/>
      <c r="BF507" s="869"/>
      <c r="BG507" s="869"/>
      <c r="BH507" s="869"/>
      <c r="BI507" s="869"/>
      <c r="BJ507" s="869"/>
      <c r="BK507" s="869"/>
      <c r="BL507" s="869"/>
      <c r="BM507" s="869"/>
      <c r="BN507" s="869"/>
      <c r="BO507" s="869"/>
      <c r="BP507" s="869"/>
      <c r="BQ507" s="869"/>
      <c r="BR507" s="869"/>
      <c r="BS507" s="869"/>
      <c r="BT507" s="869"/>
      <c r="BU507" s="870" t="s">
        <v>184</v>
      </c>
      <c r="BV507" s="869"/>
      <c r="BW507" s="869"/>
      <c r="BX507" s="869"/>
      <c r="BY507" s="869"/>
      <c r="BZ507" s="869"/>
      <c r="CA507" s="869"/>
      <c r="CB507" s="869"/>
      <c r="CC507" s="869"/>
      <c r="CD507" s="869"/>
      <c r="CE507" s="869"/>
      <c r="CF507" s="869"/>
      <c r="CG507" s="869"/>
      <c r="CH507" s="869"/>
      <c r="CI507" s="869"/>
      <c r="CJ507" s="869"/>
      <c r="CK507" s="869"/>
      <c r="CL507" s="869"/>
      <c r="CM507" s="869"/>
      <c r="CN507" s="869"/>
      <c r="CO507" s="870"/>
      <c r="CP507" s="870"/>
      <c r="CQ507" s="870"/>
      <c r="CR507" s="869"/>
      <c r="CS507" s="869"/>
      <c r="CT507" s="869"/>
      <c r="CU507" s="869"/>
      <c r="CV507" s="869"/>
      <c r="CW507" s="869"/>
      <c r="CX507" s="869"/>
      <c r="CY507" s="869"/>
      <c r="CZ507" s="869"/>
      <c r="DA507" s="869"/>
      <c r="DB507" s="869"/>
      <c r="DC507" s="869"/>
      <c r="DD507" s="869"/>
      <c r="DE507" s="869"/>
      <c r="DF507" s="869"/>
    </row>
    <row r="508">
      <c r="A508" s="866" t="s">
        <v>198</v>
      </c>
      <c r="B508" s="867">
        <f t="shared" si="48"/>
        <v>9</v>
      </c>
      <c r="C508" s="867" t="s">
        <v>4983</v>
      </c>
      <c r="D508" s="618" t="s">
        <v>179</v>
      </c>
      <c r="E508" s="618" t="s">
        <v>179</v>
      </c>
      <c r="F508" s="618" t="s">
        <v>179</v>
      </c>
      <c r="G508" s="868" t="s">
        <v>5450</v>
      </c>
      <c r="H508" s="864"/>
      <c r="I508" s="870" t="s">
        <v>184</v>
      </c>
      <c r="J508" s="869"/>
      <c r="K508" s="869"/>
      <c r="L508" s="869"/>
      <c r="M508" s="869"/>
      <c r="N508" s="869"/>
      <c r="O508" s="869"/>
      <c r="P508" s="869"/>
      <c r="Q508" s="869"/>
      <c r="R508" s="869"/>
      <c r="S508" s="869"/>
      <c r="T508" s="869"/>
      <c r="U508" s="869"/>
      <c r="V508" s="869"/>
      <c r="W508" s="869"/>
      <c r="X508" s="869"/>
      <c r="Y508" s="869"/>
      <c r="Z508" s="869"/>
      <c r="AA508" s="869"/>
      <c r="AB508" s="869"/>
      <c r="AC508" s="869"/>
      <c r="AD508" s="870"/>
      <c r="AE508" s="870" t="s">
        <v>184</v>
      </c>
      <c r="AF508" s="869"/>
      <c r="AG508" s="869"/>
      <c r="AH508" s="870" t="s">
        <v>184</v>
      </c>
      <c r="AI508" s="869"/>
      <c r="AJ508" s="869"/>
      <c r="AK508" s="869"/>
      <c r="AL508" s="870" t="s">
        <v>184</v>
      </c>
      <c r="AM508" s="869"/>
      <c r="AN508" s="869"/>
      <c r="AO508" s="869"/>
      <c r="AP508" s="869"/>
      <c r="AQ508" s="869"/>
      <c r="AR508" s="869"/>
      <c r="AS508" s="870" t="s">
        <v>184</v>
      </c>
      <c r="AT508" s="870"/>
      <c r="AU508" s="870" t="s">
        <v>184</v>
      </c>
      <c r="AV508" s="869"/>
      <c r="AW508" s="869"/>
      <c r="AX508" s="869"/>
      <c r="AY508" s="869"/>
      <c r="AZ508" s="869"/>
      <c r="BA508" s="869"/>
      <c r="BB508" s="869"/>
      <c r="BC508" s="869"/>
      <c r="BD508" s="869"/>
      <c r="BE508" s="869"/>
      <c r="BF508" s="869"/>
      <c r="BG508" s="869"/>
      <c r="BH508" s="869"/>
      <c r="BI508" s="869"/>
      <c r="BJ508" s="869"/>
      <c r="BK508" s="869"/>
      <c r="BL508" s="869"/>
      <c r="BM508" s="869"/>
      <c r="BN508" s="870" t="s">
        <v>184</v>
      </c>
      <c r="BO508" s="869"/>
      <c r="BP508" s="869"/>
      <c r="BQ508" s="870" t="s">
        <v>184</v>
      </c>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69"/>
      <c r="CN508" s="869"/>
      <c r="CO508" s="869"/>
      <c r="CP508" s="869"/>
      <c r="CQ508" s="869"/>
      <c r="CR508" s="870"/>
      <c r="CS508" s="870" t="s">
        <v>184</v>
      </c>
      <c r="CT508" s="869"/>
      <c r="CU508" s="869"/>
      <c r="CV508" s="869"/>
      <c r="CW508" s="869"/>
      <c r="CX508" s="869"/>
      <c r="CY508" s="869"/>
      <c r="CZ508" s="869"/>
      <c r="DA508" s="869"/>
      <c r="DB508" s="869"/>
      <c r="DC508" s="869"/>
      <c r="DD508" s="869"/>
      <c r="DE508" s="869"/>
      <c r="DF508" s="869"/>
    </row>
    <row r="509">
      <c r="A509" s="866" t="s">
        <v>1890</v>
      </c>
      <c r="B509" s="867">
        <f t="shared" si="48"/>
        <v>0</v>
      </c>
      <c r="C509" s="867"/>
      <c r="D509" s="618"/>
      <c r="E509" s="618"/>
      <c r="F509" s="618"/>
      <c r="G509" s="868" t="s">
        <v>5451</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69"/>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4201</v>
      </c>
      <c r="B510" s="867">
        <f t="shared" si="48"/>
        <v>0</v>
      </c>
      <c r="C510" s="867" t="s">
        <v>4983</v>
      </c>
      <c r="D510" s="618" t="s">
        <v>179</v>
      </c>
      <c r="E510" s="618" t="s">
        <v>179</v>
      </c>
      <c r="F510" s="618" t="s">
        <v>179</v>
      </c>
      <c r="G510" s="868" t="s">
        <v>5452</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4667</v>
      </c>
      <c r="B511" s="867">
        <f t="shared" si="48"/>
        <v>1</v>
      </c>
      <c r="C511" s="867" t="s">
        <v>4983</v>
      </c>
      <c r="D511" s="618" t="s">
        <v>179</v>
      </c>
      <c r="E511" s="618" t="s">
        <v>179</v>
      </c>
      <c r="F511" s="618" t="s">
        <v>179</v>
      </c>
      <c r="G511" s="868" t="s">
        <v>5453</v>
      </c>
      <c r="H511" s="812"/>
      <c r="I511" s="869"/>
      <c r="J511" s="869"/>
      <c r="K511" s="869"/>
      <c r="L511" s="869"/>
      <c r="M511" s="869"/>
      <c r="N511" s="869"/>
      <c r="O511" s="870"/>
      <c r="P511" s="870"/>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c r="BA511" s="870"/>
      <c r="BB511" s="869"/>
      <c r="BC511" s="869"/>
      <c r="BD511" s="869"/>
      <c r="BE511" s="869"/>
      <c r="BF511" s="869"/>
      <c r="BG511" s="869"/>
      <c r="BH511" s="869"/>
      <c r="BI511" s="869"/>
      <c r="BJ511" s="870"/>
      <c r="BK511" s="870"/>
      <c r="BL511" s="869"/>
      <c r="BM511" s="869"/>
      <c r="BN511" s="869"/>
      <c r="BO511" s="869"/>
      <c r="BP511" s="869"/>
      <c r="BQ511" s="870" t="s">
        <v>184</v>
      </c>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c r="CN511" s="869"/>
      <c r="CO511" s="869"/>
      <c r="CP511" s="869"/>
      <c r="CQ511" s="869"/>
      <c r="CR511" s="869"/>
      <c r="CS511" s="869"/>
      <c r="CT511" s="869"/>
      <c r="CU511" s="869"/>
      <c r="CV511" s="870"/>
      <c r="CW511" s="869"/>
      <c r="CX511" s="869"/>
      <c r="CY511" s="869"/>
      <c r="CZ511" s="870"/>
      <c r="DA511" s="870"/>
      <c r="DB511" s="870"/>
      <c r="DC511" s="870"/>
      <c r="DD511" s="870"/>
      <c r="DE511" s="870"/>
      <c r="DF511" s="869"/>
    </row>
    <row r="512">
      <c r="A512" s="866" t="s">
        <v>4582</v>
      </c>
      <c r="B512" s="867">
        <f t="shared" si="48"/>
        <v>0</v>
      </c>
      <c r="C512" s="867" t="s">
        <v>4983</v>
      </c>
      <c r="D512" s="618" t="s">
        <v>179</v>
      </c>
      <c r="E512" s="618" t="s">
        <v>179</v>
      </c>
      <c r="F512" s="618" t="s">
        <v>179</v>
      </c>
      <c r="G512" s="868" t="s">
        <v>5454</v>
      </c>
      <c r="H512" s="812"/>
      <c r="I512" s="869"/>
      <c r="J512" s="869"/>
      <c r="K512" s="869"/>
      <c r="L512" s="869"/>
      <c r="M512" s="869"/>
      <c r="N512" s="869"/>
      <c r="O512" s="870"/>
      <c r="P512" s="870"/>
      <c r="Q512" s="870"/>
      <c r="R512" s="870"/>
      <c r="S512" s="869"/>
      <c r="T512" s="870"/>
      <c r="U512" s="869"/>
      <c r="V512" s="869"/>
      <c r="W512" s="869"/>
      <c r="X512" s="869"/>
      <c r="Y512" s="869"/>
      <c r="Z512" s="869"/>
      <c r="AA512" s="869"/>
      <c r="AB512" s="869"/>
      <c r="AC512" s="869"/>
      <c r="AD512" s="869"/>
      <c r="AE512" s="869"/>
      <c r="AF512" s="869"/>
      <c r="AG512" s="869"/>
      <c r="AH512" s="869"/>
      <c r="AI512" s="869"/>
      <c r="AJ512" s="869"/>
      <c r="AK512" s="869"/>
      <c r="AL512" s="869"/>
      <c r="AM512" s="869"/>
      <c r="AN512" s="869"/>
      <c r="AO512" s="869"/>
      <c r="AP512" s="869"/>
      <c r="AQ512" s="869"/>
      <c r="AR512" s="869"/>
      <c r="AS512" s="869"/>
      <c r="AT512" s="869"/>
      <c r="AU512" s="869"/>
      <c r="AV512" s="869"/>
      <c r="AW512" s="869"/>
      <c r="AX512" s="870"/>
      <c r="AY512" s="870"/>
      <c r="AZ512" s="870"/>
      <c r="BA512" s="870"/>
      <c r="BB512" s="869"/>
      <c r="BC512" s="869"/>
      <c r="BD512" s="869"/>
      <c r="BE512" s="869"/>
      <c r="BF512" s="869"/>
      <c r="BG512" s="869"/>
      <c r="BH512" s="869"/>
      <c r="BI512" s="869"/>
      <c r="BJ512" s="870"/>
      <c r="BK512" s="870"/>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70"/>
      <c r="CN512" s="869"/>
      <c r="CO512" s="869"/>
      <c r="CP512" s="869"/>
      <c r="CQ512" s="869"/>
      <c r="CR512" s="869"/>
      <c r="CS512" s="869"/>
      <c r="CT512" s="869"/>
      <c r="CU512" s="869"/>
      <c r="CV512" s="870"/>
      <c r="CW512" s="869"/>
      <c r="CX512" s="869"/>
      <c r="CY512" s="869"/>
      <c r="CZ512" s="870"/>
      <c r="DA512" s="870"/>
      <c r="DB512" s="870"/>
      <c r="DC512" s="870"/>
      <c r="DD512" s="870"/>
      <c r="DE512" s="870"/>
      <c r="DF512" s="869"/>
    </row>
    <row r="513">
      <c r="A513" s="866" t="s">
        <v>548</v>
      </c>
      <c r="B513" s="867">
        <f t="shared" si="48"/>
        <v>9</v>
      </c>
      <c r="C513" s="867" t="s">
        <v>4983</v>
      </c>
      <c r="D513" s="618" t="s">
        <v>179</v>
      </c>
      <c r="E513" s="618" t="s">
        <v>179</v>
      </c>
      <c r="F513" s="618" t="s">
        <v>179</v>
      </c>
      <c r="G513" s="868" t="s">
        <v>5455</v>
      </c>
      <c r="H513" s="812"/>
      <c r="I513" s="869"/>
      <c r="J513" s="869"/>
      <c r="K513" s="869"/>
      <c r="L513" s="869"/>
      <c r="M513" s="869"/>
      <c r="N513" s="869"/>
      <c r="O513" s="870" t="s">
        <v>184</v>
      </c>
      <c r="P513" s="870" t="s">
        <v>184</v>
      </c>
      <c r="Q513" s="870"/>
      <c r="R513" s="870"/>
      <c r="S513" s="869"/>
      <c r="T513" s="870"/>
      <c r="U513" s="869"/>
      <c r="V513" s="869"/>
      <c r="W513" s="869"/>
      <c r="X513" s="869"/>
      <c r="Y513" s="869"/>
      <c r="Z513" s="869"/>
      <c r="AA513" s="869"/>
      <c r="AB513" s="869"/>
      <c r="AC513" s="869"/>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70"/>
      <c r="AY513" s="870"/>
      <c r="AZ513" s="870" t="s">
        <v>184</v>
      </c>
      <c r="BA513" s="870" t="s">
        <v>184</v>
      </c>
      <c r="BB513" s="869"/>
      <c r="BC513" s="869"/>
      <c r="BD513" s="869"/>
      <c r="BE513" s="869"/>
      <c r="BF513" s="869"/>
      <c r="BG513" s="869"/>
      <c r="BH513" s="869"/>
      <c r="BI513" s="869"/>
      <c r="BJ513" s="870"/>
      <c r="BK513" s="870" t="s">
        <v>184</v>
      </c>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70" t="s">
        <v>184</v>
      </c>
      <c r="CN513" s="869"/>
      <c r="CO513" s="869"/>
      <c r="CP513" s="869"/>
      <c r="CQ513" s="869"/>
      <c r="CR513" s="869"/>
      <c r="CS513" s="869"/>
      <c r="CT513" s="869"/>
      <c r="CU513" s="869"/>
      <c r="CV513" s="870"/>
      <c r="CW513" s="869"/>
      <c r="CX513" s="869"/>
      <c r="CY513" s="869"/>
      <c r="CZ513" s="870" t="s">
        <v>184</v>
      </c>
      <c r="DA513" s="870"/>
      <c r="DB513" s="870" t="s">
        <v>184</v>
      </c>
      <c r="DC513" s="870"/>
      <c r="DD513" s="870" t="s">
        <v>184</v>
      </c>
      <c r="DE513" s="870"/>
      <c r="DF513" s="869"/>
    </row>
    <row r="514">
      <c r="A514" s="866" t="s">
        <v>1933</v>
      </c>
      <c r="B514" s="867">
        <f t="shared" si="48"/>
        <v>1</v>
      </c>
      <c r="C514" s="867" t="s">
        <v>4983</v>
      </c>
      <c r="D514" s="618" t="s">
        <v>179</v>
      </c>
      <c r="E514" s="618" t="s">
        <v>179</v>
      </c>
      <c r="F514" s="618" t="s">
        <v>179</v>
      </c>
      <c r="G514" s="868" t="s">
        <v>5456</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70" t="s">
        <v>184</v>
      </c>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69"/>
      <c r="CR514" s="869"/>
      <c r="CS514" s="869"/>
      <c r="CT514" s="869"/>
      <c r="CU514" s="869"/>
      <c r="CV514" s="869"/>
      <c r="CW514" s="869"/>
      <c r="CX514" s="869"/>
      <c r="CY514" s="869"/>
      <c r="CZ514" s="869"/>
      <c r="DA514" s="869"/>
      <c r="DB514" s="869"/>
      <c r="DC514" s="870"/>
      <c r="DD514" s="870"/>
      <c r="DE514" s="870"/>
      <c r="DF514" s="869"/>
    </row>
    <row r="515">
      <c r="A515" s="866" t="s">
        <v>3578</v>
      </c>
      <c r="B515" s="867">
        <f t="shared" si="48"/>
        <v>1</v>
      </c>
      <c r="C515" s="867" t="s">
        <v>4983</v>
      </c>
      <c r="D515" s="618" t="s">
        <v>179</v>
      </c>
      <c r="E515" s="618" t="s">
        <v>179</v>
      </c>
      <c r="F515" s="618" t="s">
        <v>179</v>
      </c>
      <c r="G515" s="868" t="s">
        <v>5457</v>
      </c>
      <c r="H515" s="812"/>
      <c r="I515" s="869"/>
      <c r="J515" s="869"/>
      <c r="K515" s="869"/>
      <c r="L515" s="869"/>
      <c r="M515" s="869"/>
      <c r="N515" s="869"/>
      <c r="O515" s="869"/>
      <c r="P515" s="869"/>
      <c r="Q515" s="869"/>
      <c r="R515" s="869"/>
      <c r="S515" s="869"/>
      <c r="T515" s="869"/>
      <c r="U515" s="869"/>
      <c r="V515" s="869"/>
      <c r="W515" s="869"/>
      <c r="X515" s="869"/>
      <c r="Y515" s="869"/>
      <c r="Z515" s="869"/>
      <c r="AA515" s="869"/>
      <c r="AB515" s="870"/>
      <c r="AC515" s="870"/>
      <c r="AD515" s="869"/>
      <c r="AE515" s="869"/>
      <c r="AF515" s="869"/>
      <c r="AG515" s="869"/>
      <c r="AH515" s="869"/>
      <c r="AI515" s="869"/>
      <c r="AJ515" s="869"/>
      <c r="AK515" s="869"/>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70" t="s">
        <v>184</v>
      </c>
      <c r="CP515" s="869"/>
      <c r="CQ515" s="869"/>
      <c r="CR515" s="869"/>
      <c r="CS515" s="869"/>
      <c r="CT515" s="869"/>
      <c r="CU515" s="869"/>
      <c r="CV515" s="869"/>
      <c r="CW515" s="869"/>
      <c r="CX515" s="869"/>
      <c r="CY515" s="869"/>
      <c r="CZ515" s="869"/>
      <c r="DA515" s="869"/>
      <c r="DB515" s="869"/>
      <c r="DC515" s="870"/>
      <c r="DD515" s="870"/>
      <c r="DE515" s="870"/>
      <c r="DF515" s="869"/>
    </row>
    <row r="516">
      <c r="A516" s="866" t="s">
        <v>3654</v>
      </c>
      <c r="B516" s="867">
        <f t="shared" si="48"/>
        <v>1</v>
      </c>
      <c r="C516" s="867" t="s">
        <v>4983</v>
      </c>
      <c r="D516" s="618" t="s">
        <v>179</v>
      </c>
      <c r="E516" s="618" t="s">
        <v>179</v>
      </c>
      <c r="F516" s="618" t="s">
        <v>179</v>
      </c>
      <c r="G516" s="868" t="s">
        <v>5458</v>
      </c>
      <c r="H516" s="812"/>
      <c r="I516" s="869"/>
      <c r="J516" s="869"/>
      <c r="K516" s="869"/>
      <c r="L516" s="869"/>
      <c r="M516" s="869"/>
      <c r="N516" s="869"/>
      <c r="O516" s="869"/>
      <c r="P516" s="869"/>
      <c r="Q516" s="869"/>
      <c r="R516" s="869"/>
      <c r="S516" s="869"/>
      <c r="T516" s="869"/>
      <c r="U516" s="869"/>
      <c r="V516" s="869"/>
      <c r="W516" s="869"/>
      <c r="X516" s="869"/>
      <c r="Y516" s="869"/>
      <c r="Z516" s="869"/>
      <c r="AA516" s="869"/>
      <c r="AB516" s="870"/>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70"/>
      <c r="CP516" s="869"/>
      <c r="CQ516" s="870" t="s">
        <v>184</v>
      </c>
      <c r="CR516" s="869"/>
      <c r="CS516" s="869"/>
      <c r="CT516" s="869"/>
      <c r="CU516" s="869"/>
      <c r="CV516" s="869"/>
      <c r="CW516" s="869"/>
      <c r="CX516" s="869"/>
      <c r="CY516" s="869"/>
      <c r="CZ516" s="869"/>
      <c r="DA516" s="869"/>
      <c r="DB516" s="869"/>
      <c r="DC516" s="870"/>
      <c r="DD516" s="870"/>
      <c r="DE516" s="870"/>
      <c r="DF516" s="869"/>
    </row>
    <row r="517">
      <c r="A517" s="866" t="s">
        <v>803</v>
      </c>
      <c r="B517" s="867">
        <f t="shared" si="48"/>
        <v>2</v>
      </c>
      <c r="C517" s="867" t="s">
        <v>4983</v>
      </c>
      <c r="D517" s="618" t="s">
        <v>179</v>
      </c>
      <c r="E517" s="618" t="s">
        <v>179</v>
      </c>
      <c r="F517" s="618" t="s">
        <v>179</v>
      </c>
      <c r="G517" s="868" t="s">
        <v>5459</v>
      </c>
      <c r="H517" s="812"/>
      <c r="I517" s="869"/>
      <c r="J517" s="869"/>
      <c r="K517" s="869"/>
      <c r="L517" s="869"/>
      <c r="M517" s="869"/>
      <c r="N517" s="869"/>
      <c r="O517" s="869"/>
      <c r="P517" s="869"/>
      <c r="Q517" s="869"/>
      <c r="R517" s="869"/>
      <c r="S517" s="869"/>
      <c r="T517" s="869"/>
      <c r="U517" s="870" t="s">
        <v>184</v>
      </c>
      <c r="V517" s="869"/>
      <c r="W517" s="869"/>
      <c r="X517" s="869"/>
      <c r="Y517" s="869"/>
      <c r="Z517" s="869"/>
      <c r="AA517" s="869"/>
      <c r="AB517" s="870"/>
      <c r="AC517" s="870"/>
      <c r="AD517" s="869"/>
      <c r="AE517" s="869"/>
      <c r="AF517" s="869"/>
      <c r="AG517" s="869"/>
      <c r="AH517" s="869"/>
      <c r="AI517" s="869"/>
      <c r="AJ517" s="870" t="s">
        <v>184</v>
      </c>
      <c r="AK517" s="870"/>
      <c r="AL517" s="869"/>
      <c r="AM517" s="869"/>
      <c r="AN517" s="869"/>
      <c r="AO517" s="869"/>
      <c r="AP517" s="869"/>
      <c r="AQ517" s="869"/>
      <c r="AR517" s="869"/>
      <c r="AS517" s="869"/>
      <c r="AT517" s="869"/>
      <c r="AU517" s="869"/>
      <c r="AV517" s="869"/>
      <c r="AW517" s="869"/>
      <c r="AX517" s="869"/>
      <c r="AY517" s="869"/>
      <c r="AZ517" s="869"/>
      <c r="BA517" s="869"/>
      <c r="BB517" s="869"/>
      <c r="BC517" s="870"/>
      <c r="BD517" s="869"/>
      <c r="BE517" s="869"/>
      <c r="BF517" s="869"/>
      <c r="BG517" s="869"/>
      <c r="BH517" s="869"/>
      <c r="BI517" s="869"/>
      <c r="BJ517" s="869"/>
      <c r="BK517" s="869"/>
      <c r="BL517" s="869"/>
      <c r="BM517" s="869"/>
      <c r="BN517" s="869"/>
      <c r="BO517" s="869"/>
      <c r="BP517" s="869"/>
      <c r="BQ517" s="869"/>
      <c r="BR517" s="869"/>
      <c r="BS517" s="869"/>
      <c r="BT517" s="869"/>
      <c r="BU517" s="869"/>
      <c r="BV517" s="869"/>
      <c r="BW517" s="869"/>
      <c r="BX517" s="869"/>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70"/>
      <c r="DD517" s="870"/>
      <c r="DE517" s="870"/>
      <c r="DF517" s="869"/>
    </row>
    <row r="518">
      <c r="A518" s="866" t="s">
        <v>913</v>
      </c>
      <c r="B518" s="867">
        <f t="shared" si="48"/>
        <v>3</v>
      </c>
      <c r="C518" s="867" t="s">
        <v>4983</v>
      </c>
      <c r="D518" s="618" t="s">
        <v>179</v>
      </c>
      <c r="E518" s="618" t="s">
        <v>179</v>
      </c>
      <c r="F518" s="618" t="s">
        <v>179</v>
      </c>
      <c r="G518" s="868" t="s">
        <v>5460</v>
      </c>
      <c r="H518" s="812"/>
      <c r="I518" s="869"/>
      <c r="J518" s="869"/>
      <c r="K518" s="869"/>
      <c r="L518" s="869"/>
      <c r="M518" s="869"/>
      <c r="N518" s="869"/>
      <c r="O518" s="869"/>
      <c r="P518" s="869"/>
      <c r="Q518" s="869"/>
      <c r="R518" s="869"/>
      <c r="S518" s="869"/>
      <c r="T518" s="869"/>
      <c r="U518" s="869"/>
      <c r="V518" s="869"/>
      <c r="W518" s="869"/>
      <c r="X518" s="869"/>
      <c r="Y518" s="869"/>
      <c r="Z518" s="869"/>
      <c r="AA518" s="869"/>
      <c r="AB518" s="870" t="s">
        <v>184</v>
      </c>
      <c r="AC518" s="870"/>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70" t="s">
        <v>184</v>
      </c>
      <c r="BD518" s="869"/>
      <c r="BE518" s="869"/>
      <c r="BF518" s="869"/>
      <c r="BG518" s="869"/>
      <c r="BH518" s="869"/>
      <c r="BI518" s="869"/>
      <c r="BJ518" s="869"/>
      <c r="BK518" s="869"/>
      <c r="BL518" s="869"/>
      <c r="BM518" s="869"/>
      <c r="BN518" s="869"/>
      <c r="BO518" s="869"/>
      <c r="BP518" s="869"/>
      <c r="BQ518" s="869"/>
      <c r="BR518" s="869"/>
      <c r="BS518" s="869"/>
      <c r="BT518" s="869"/>
      <c r="BU518" s="869"/>
      <c r="BV518" s="869"/>
      <c r="BW518" s="869"/>
      <c r="BX518" s="869"/>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70"/>
      <c r="DD518" s="870" t="s">
        <v>184</v>
      </c>
      <c r="DE518" s="870"/>
      <c r="DF518" s="869"/>
    </row>
    <row r="519">
      <c r="A519" s="866" t="s">
        <v>1145</v>
      </c>
      <c r="B519" s="867">
        <f t="shared" si="48"/>
        <v>0</v>
      </c>
      <c r="C519" s="867" t="s">
        <v>4945</v>
      </c>
      <c r="D519" s="618" t="s">
        <v>179</v>
      </c>
      <c r="E519" s="618" t="s">
        <v>179</v>
      </c>
      <c r="F519" s="618" t="s">
        <v>179</v>
      </c>
      <c r="G519" s="868" t="s">
        <v>5461</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3360</v>
      </c>
      <c r="B520" s="867"/>
      <c r="C520" s="867" t="s">
        <v>4983</v>
      </c>
      <c r="D520" s="618" t="s">
        <v>179</v>
      </c>
      <c r="E520" s="618" t="s">
        <v>179</v>
      </c>
      <c r="F520" s="618" t="s">
        <v>179</v>
      </c>
      <c r="G520" s="868" t="s">
        <v>5462</v>
      </c>
      <c r="H520" s="812"/>
      <c r="I520" s="869"/>
      <c r="J520" s="869"/>
      <c r="K520" s="869"/>
      <c r="L520" s="869"/>
      <c r="M520" s="869"/>
      <c r="N520" s="869"/>
      <c r="O520" s="870"/>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c r="BW520" s="870"/>
      <c r="BX520" s="870"/>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4461</v>
      </c>
      <c r="B521" s="867">
        <f t="shared" ref="B521:B523" si="49">counta($I521:$DF521)</f>
        <v>0</v>
      </c>
      <c r="C521" s="867" t="s">
        <v>4983</v>
      </c>
      <c r="D521" s="618" t="s">
        <v>179</v>
      </c>
      <c r="E521" s="618" t="s">
        <v>179</v>
      </c>
      <c r="F521" s="618" t="s">
        <v>179</v>
      </c>
      <c r="G521" s="868" t="s">
        <v>5463</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544</v>
      </c>
      <c r="B522" s="867">
        <f t="shared" si="49"/>
        <v>3</v>
      </c>
      <c r="C522" s="867" t="s">
        <v>4983</v>
      </c>
      <c r="D522" s="618" t="s">
        <v>179</v>
      </c>
      <c r="E522" s="618" t="s">
        <v>179</v>
      </c>
      <c r="F522" s="618" t="s">
        <v>179</v>
      </c>
      <c r="G522" s="868" t="s">
        <v>5464</v>
      </c>
      <c r="H522" s="812"/>
      <c r="I522" s="869"/>
      <c r="J522" s="869"/>
      <c r="K522" s="869"/>
      <c r="L522" s="869"/>
      <c r="M522" s="869"/>
      <c r="N522" s="869"/>
      <c r="O522" s="870" t="s">
        <v>184</v>
      </c>
      <c r="P522" s="870"/>
      <c r="Q522" s="870"/>
      <c r="R522" s="870"/>
      <c r="S522" s="869"/>
      <c r="T522" s="870"/>
      <c r="U522" s="869"/>
      <c r="V522" s="869"/>
      <c r="W522" s="869"/>
      <c r="X522" s="869"/>
      <c r="Y522" s="869"/>
      <c r="Z522" s="869"/>
      <c r="AA522" s="869"/>
      <c r="AB522" s="869"/>
      <c r="AC522" s="869"/>
      <c r="AD522" s="869"/>
      <c r="AE522" s="869"/>
      <c r="AF522" s="869"/>
      <c r="AG522" s="869"/>
      <c r="AH522" s="869"/>
      <c r="AI522" s="869"/>
      <c r="AJ522" s="869"/>
      <c r="AK522" s="869"/>
      <c r="AL522" s="869"/>
      <c r="AM522" s="869"/>
      <c r="AN522" s="869"/>
      <c r="AO522" s="869"/>
      <c r="AP522" s="869"/>
      <c r="AQ522" s="869"/>
      <c r="AR522" s="869"/>
      <c r="AS522" s="869"/>
      <c r="AT522" s="869"/>
      <c r="AU522" s="869"/>
      <c r="AV522" s="869"/>
      <c r="AW522" s="869"/>
      <c r="AX522" s="869"/>
      <c r="AY522" s="869"/>
      <c r="AZ522" s="869"/>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70" t="s">
        <v>184</v>
      </c>
      <c r="BW522" s="870"/>
      <c r="BX522" s="870" t="str">
        <f>image("https://i.imgur.com/J69HZ4b.png",4,15,15)</f>
        <v/>
      </c>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69"/>
      <c r="CY522" s="869"/>
      <c r="CZ522" s="869"/>
      <c r="DA522" s="869"/>
      <c r="DB522" s="869"/>
      <c r="DC522" s="869"/>
      <c r="DD522" s="869"/>
      <c r="DE522" s="869"/>
      <c r="DF522" s="869"/>
    </row>
    <row r="523">
      <c r="A523" s="866" t="s">
        <v>4398</v>
      </c>
      <c r="B523" s="867">
        <f t="shared" si="49"/>
        <v>0</v>
      </c>
      <c r="C523" s="867" t="s">
        <v>4983</v>
      </c>
      <c r="D523" s="618" t="s">
        <v>179</v>
      </c>
      <c r="E523" s="618" t="s">
        <v>179</v>
      </c>
      <c r="F523" s="618" t="s">
        <v>179</v>
      </c>
      <c r="G523" s="868" t="s">
        <v>5465</v>
      </c>
      <c r="H523" s="812"/>
      <c r="I523" s="869"/>
      <c r="J523" s="869"/>
      <c r="K523" s="869"/>
      <c r="L523" s="869"/>
      <c r="M523" s="869"/>
      <c r="N523" s="869"/>
      <c r="O523" s="870"/>
      <c r="P523" s="870"/>
      <c r="Q523" s="870"/>
      <c r="R523" s="870"/>
      <c r="S523" s="869"/>
      <c r="T523" s="870"/>
      <c r="U523" s="869"/>
      <c r="V523" s="869"/>
      <c r="W523" s="869"/>
      <c r="X523" s="869"/>
      <c r="Y523" s="869"/>
      <c r="Z523" s="869"/>
      <c r="AA523" s="869"/>
      <c r="AB523" s="869"/>
      <c r="AC523" s="869"/>
      <c r="AD523" s="869"/>
      <c r="AE523" s="869"/>
      <c r="AF523" s="869"/>
      <c r="AG523" s="869"/>
      <c r="AH523" s="869"/>
      <c r="AI523" s="869"/>
      <c r="AJ523" s="869"/>
      <c r="AK523" s="869"/>
      <c r="AL523" s="869"/>
      <c r="AM523" s="869"/>
      <c r="AN523" s="869"/>
      <c r="AO523" s="869"/>
      <c r="AP523" s="869"/>
      <c r="AQ523" s="869"/>
      <c r="AR523" s="869"/>
      <c r="AS523" s="869"/>
      <c r="AT523" s="869"/>
      <c r="AU523" s="869"/>
      <c r="AV523" s="869"/>
      <c r="AW523" s="869"/>
      <c r="AX523" s="869"/>
      <c r="AY523" s="869"/>
      <c r="AZ523" s="869"/>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70"/>
      <c r="BW523" s="870"/>
      <c r="BX523" s="870"/>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69"/>
      <c r="CY523" s="869"/>
      <c r="CZ523" s="869"/>
      <c r="DA523" s="869"/>
      <c r="DB523" s="869"/>
      <c r="DC523" s="869"/>
      <c r="DD523" s="869"/>
      <c r="DE523" s="869"/>
      <c r="DF523" s="869"/>
    </row>
    <row r="524">
      <c r="A524" s="866" t="s">
        <v>4609</v>
      </c>
      <c r="B524" s="867"/>
      <c r="C524" s="867" t="s">
        <v>4983</v>
      </c>
      <c r="D524" s="618" t="s">
        <v>179</v>
      </c>
      <c r="E524" s="618" t="s">
        <v>179</v>
      </c>
      <c r="F524" s="618" t="s">
        <v>179</v>
      </c>
      <c r="G524" s="868" t="s">
        <v>5466</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c r="CY524" s="870"/>
      <c r="CZ524" s="869"/>
      <c r="DA524" s="869"/>
      <c r="DB524" s="869"/>
      <c r="DC524" s="869"/>
      <c r="DD524" s="869"/>
      <c r="DE524" s="869"/>
      <c r="DF524" s="869"/>
    </row>
    <row r="525">
      <c r="A525" s="866" t="s">
        <v>1459</v>
      </c>
      <c r="B525" s="867">
        <f t="shared" ref="B525:B526" si="50">counta($I525:$DF525)</f>
        <v>0</v>
      </c>
      <c r="C525" s="867" t="s">
        <v>4983</v>
      </c>
      <c r="D525" s="618" t="s">
        <v>179</v>
      </c>
      <c r="E525" s="618" t="s">
        <v>179</v>
      </c>
      <c r="F525" s="618" t="s">
        <v>179</v>
      </c>
      <c r="G525" s="868" t="s">
        <v>5467</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3917</v>
      </c>
      <c r="B526" s="867">
        <f t="shared" si="50"/>
        <v>1</v>
      </c>
      <c r="C526" s="867" t="s">
        <v>4983</v>
      </c>
      <c r="D526" s="618" t="s">
        <v>179</v>
      </c>
      <c r="E526" s="618" t="s">
        <v>179</v>
      </c>
      <c r="F526" s="618" t="s">
        <v>179</v>
      </c>
      <c r="G526" s="868" t="s">
        <v>5468</v>
      </c>
      <c r="H526" s="812"/>
      <c r="I526" s="869"/>
      <c r="J526" s="869"/>
      <c r="K526" s="869"/>
      <c r="L526" s="869"/>
      <c r="M526" s="869"/>
      <c r="N526" s="869"/>
      <c r="O526" s="869"/>
      <c r="P526" s="869"/>
      <c r="Q526" s="869"/>
      <c r="R526" s="869"/>
      <c r="S526" s="869"/>
      <c r="T526" s="869"/>
      <c r="U526" s="869"/>
      <c r="V526" s="870"/>
      <c r="W526" s="870"/>
      <c r="X526" s="869"/>
      <c r="Y526" s="869"/>
      <c r="Z526" s="869"/>
      <c r="AA526" s="869"/>
      <c r="AB526" s="869"/>
      <c r="AC526" s="869"/>
      <c r="AD526" s="869"/>
      <c r="AE526" s="869"/>
      <c r="AF526" s="869"/>
      <c r="AG526" s="869"/>
      <c r="AH526" s="869"/>
      <c r="AI526" s="870"/>
      <c r="AJ526" s="870"/>
      <c r="AK526" s="870"/>
      <c r="AL526" s="870"/>
      <c r="AM526" s="870"/>
      <c r="AN526" s="870"/>
      <c r="AO526" s="869"/>
      <c r="AP526" s="869"/>
      <c r="AQ526" s="869"/>
      <c r="AR526" s="869"/>
      <c r="AS526" s="869"/>
      <c r="AT526" s="869"/>
      <c r="AU526" s="869"/>
      <c r="AV526" s="869"/>
      <c r="AW526" s="869"/>
      <c r="AX526" s="869"/>
      <c r="AY526" s="869"/>
      <c r="AZ526" s="870"/>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t="s">
        <v>184</v>
      </c>
      <c r="CY526" s="870"/>
      <c r="CZ526" s="869"/>
      <c r="DA526" s="869"/>
      <c r="DB526" s="869"/>
      <c r="DC526" s="869"/>
      <c r="DD526" s="869"/>
      <c r="DE526" s="869"/>
      <c r="DF526" s="869"/>
    </row>
    <row r="527">
      <c r="A527" s="866" t="s">
        <v>4520</v>
      </c>
      <c r="B527" s="867"/>
      <c r="C527" s="867" t="s">
        <v>4983</v>
      </c>
      <c r="D527" s="618" t="s">
        <v>179</v>
      </c>
      <c r="E527" s="618" t="s">
        <v>179</v>
      </c>
      <c r="F527" s="618" t="s">
        <v>179</v>
      </c>
      <c r="G527" s="868" t="s">
        <v>5469</v>
      </c>
      <c r="H527" s="812"/>
      <c r="I527" s="869"/>
      <c r="J527" s="869"/>
      <c r="K527" s="869"/>
      <c r="L527" s="869"/>
      <c r="M527" s="869"/>
      <c r="N527" s="869"/>
      <c r="O527" s="869"/>
      <c r="P527" s="869"/>
      <c r="Q527" s="869"/>
      <c r="R527" s="869"/>
      <c r="S527" s="869"/>
      <c r="T527" s="869"/>
      <c r="U527" s="869"/>
      <c r="V527" s="870"/>
      <c r="W527" s="870"/>
      <c r="X527" s="869"/>
      <c r="Y527" s="869"/>
      <c r="Z527" s="869"/>
      <c r="AA527" s="869"/>
      <c r="AB527" s="869"/>
      <c r="AC527" s="869"/>
      <c r="AD527" s="869"/>
      <c r="AE527" s="869"/>
      <c r="AF527" s="869"/>
      <c r="AG527" s="869"/>
      <c r="AH527" s="869"/>
      <c r="AI527" s="870"/>
      <c r="AJ527" s="870"/>
      <c r="AK527" s="870"/>
      <c r="AL527" s="870"/>
      <c r="AM527" s="870"/>
      <c r="AN527" s="870"/>
      <c r="AO527" s="869"/>
      <c r="AP527" s="869"/>
      <c r="AQ527" s="869"/>
      <c r="AR527" s="869"/>
      <c r="AS527" s="869"/>
      <c r="AT527" s="869"/>
      <c r="AU527" s="869"/>
      <c r="AV527" s="869"/>
      <c r="AW527" s="869"/>
      <c r="AX527" s="869"/>
      <c r="AY527" s="869"/>
      <c r="AZ527" s="870"/>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70"/>
      <c r="CY527" s="870"/>
      <c r="CZ527" s="869"/>
      <c r="DA527" s="869"/>
      <c r="DB527" s="869"/>
      <c r="DC527" s="869"/>
      <c r="DD527" s="869"/>
      <c r="DE527" s="869"/>
      <c r="DF527" s="869"/>
    </row>
    <row r="528">
      <c r="A528" s="866" t="s">
        <v>943</v>
      </c>
      <c r="B528" s="867">
        <f t="shared" ref="B528:B562" si="51">counta($I528:$DF528)</f>
        <v>7</v>
      </c>
      <c r="C528" s="867" t="s">
        <v>4945</v>
      </c>
      <c r="D528" s="618" t="s">
        <v>179</v>
      </c>
      <c r="E528" s="618" t="s">
        <v>179</v>
      </c>
      <c r="F528" s="618" t="s">
        <v>179</v>
      </c>
      <c r="G528" s="868" t="s">
        <v>5470</v>
      </c>
      <c r="H528" s="812"/>
      <c r="I528" s="869"/>
      <c r="J528" s="869"/>
      <c r="K528" s="869"/>
      <c r="L528" s="869"/>
      <c r="M528" s="869"/>
      <c r="N528" s="869"/>
      <c r="O528" s="869"/>
      <c r="P528" s="869"/>
      <c r="Q528" s="869"/>
      <c r="R528" s="869"/>
      <c r="S528" s="869"/>
      <c r="T528" s="869"/>
      <c r="U528" s="869"/>
      <c r="V528" s="870"/>
      <c r="W528" s="870" t="s">
        <v>184</v>
      </c>
      <c r="X528" s="869"/>
      <c r="Y528" s="869"/>
      <c r="Z528" s="869"/>
      <c r="AA528" s="869"/>
      <c r="AB528" s="869"/>
      <c r="AC528" s="869"/>
      <c r="AD528" s="869"/>
      <c r="AE528" s="869"/>
      <c r="AF528" s="869"/>
      <c r="AG528" s="869"/>
      <c r="AH528" s="869"/>
      <c r="AI528" s="870" t="s">
        <v>184</v>
      </c>
      <c r="AJ528" s="870"/>
      <c r="AK528" s="870"/>
      <c r="AL528" s="870" t="s">
        <v>184</v>
      </c>
      <c r="AM528" s="870"/>
      <c r="AN528" s="870" t="s">
        <v>184</v>
      </c>
      <c r="AO528" s="869"/>
      <c r="AP528" s="869"/>
      <c r="AQ528" s="869"/>
      <c r="AR528" s="869"/>
      <c r="AS528" s="869"/>
      <c r="AT528" s="870" t="s">
        <v>184</v>
      </c>
      <c r="AU528" s="869"/>
      <c r="AV528" s="869"/>
      <c r="AW528" s="869"/>
      <c r="AX528" s="869"/>
      <c r="AY528" s="869"/>
      <c r="AZ528" s="870" t="s">
        <v>184</v>
      </c>
      <c r="BA528" s="869"/>
      <c r="BB528" s="869"/>
      <c r="BC528" s="869"/>
      <c r="BD528" s="869"/>
      <c r="BE528" s="869"/>
      <c r="BF528" s="869"/>
      <c r="BG528" s="869"/>
      <c r="BH528" s="869"/>
      <c r="BI528" s="869"/>
      <c r="BJ528" s="869"/>
      <c r="BK528" s="869"/>
      <c r="BL528" s="869"/>
      <c r="BM528" s="869"/>
      <c r="BN528" s="869"/>
      <c r="BO528" s="869"/>
      <c r="BP528" s="869"/>
      <c r="BQ528" s="869"/>
      <c r="BR528" s="869"/>
      <c r="BS528" s="869"/>
      <c r="BT528" s="869"/>
      <c r="BU528" s="869"/>
      <c r="BV528" s="869"/>
      <c r="BW528" s="869"/>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70"/>
      <c r="CY528" s="870" t="s">
        <v>184</v>
      </c>
      <c r="CZ528" s="869"/>
      <c r="DA528" s="869"/>
      <c r="DB528" s="869"/>
      <c r="DC528" s="869"/>
      <c r="DD528" s="869"/>
      <c r="DE528" s="869"/>
      <c r="DF528" s="869"/>
    </row>
    <row r="529">
      <c r="A529" s="866" t="s">
        <v>798</v>
      </c>
      <c r="B529" s="867">
        <f t="shared" si="51"/>
        <v>2</v>
      </c>
      <c r="C529" s="867" t="s">
        <v>4945</v>
      </c>
      <c r="D529" s="618" t="s">
        <v>179</v>
      </c>
      <c r="E529" s="618" t="s">
        <v>179</v>
      </c>
      <c r="F529" s="618" t="s">
        <v>179</v>
      </c>
      <c r="G529" s="868" t="s">
        <v>5471</v>
      </c>
      <c r="H529" s="812"/>
      <c r="I529" s="869"/>
      <c r="J529" s="869"/>
      <c r="K529" s="869"/>
      <c r="L529" s="869"/>
      <c r="M529" s="869"/>
      <c r="N529" s="869"/>
      <c r="O529" s="869"/>
      <c r="P529" s="869"/>
      <c r="Q529" s="869"/>
      <c r="R529" s="869"/>
      <c r="S529" s="869"/>
      <c r="T529" s="869"/>
      <c r="U529" s="870" t="s">
        <v>184</v>
      </c>
      <c r="V529" s="870"/>
      <c r="W529" s="870" t="s">
        <v>184</v>
      </c>
      <c r="X529" s="869"/>
      <c r="Y529" s="869"/>
      <c r="Z529" s="869"/>
      <c r="AA529" s="869"/>
      <c r="AB529" s="869"/>
      <c r="AC529" s="869"/>
      <c r="AD529" s="869"/>
      <c r="AE529" s="869"/>
      <c r="AF529" s="869"/>
      <c r="AG529" s="869"/>
      <c r="AH529" s="869"/>
      <c r="AI529" s="869"/>
      <c r="AJ529" s="869"/>
      <c r="AK529" s="869"/>
      <c r="AL529" s="869"/>
      <c r="AM529" s="869"/>
      <c r="AN529" s="869"/>
      <c r="AO529" s="869"/>
      <c r="AP529" s="869"/>
      <c r="AQ529" s="869"/>
      <c r="AR529" s="869"/>
      <c r="AS529" s="869"/>
      <c r="AT529" s="869"/>
      <c r="AU529" s="869"/>
      <c r="AV529" s="869"/>
      <c r="AW529" s="869"/>
      <c r="AX529" s="869"/>
      <c r="AY529" s="869"/>
      <c r="AZ529" s="869"/>
      <c r="BA529" s="869"/>
      <c r="BB529" s="869"/>
      <c r="BC529" s="869"/>
      <c r="BD529" s="869"/>
      <c r="BE529" s="869"/>
      <c r="BF529" s="869"/>
      <c r="BG529" s="869"/>
      <c r="BH529" s="869"/>
      <c r="BI529" s="869"/>
      <c r="BJ529" s="869"/>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920</v>
      </c>
      <c r="B530" s="867">
        <f t="shared" si="51"/>
        <v>4</v>
      </c>
      <c r="C530" s="867" t="s">
        <v>4983</v>
      </c>
      <c r="D530" s="618" t="s">
        <v>179</v>
      </c>
      <c r="E530" s="618" t="s">
        <v>179</v>
      </c>
      <c r="F530" s="618" t="s">
        <v>179</v>
      </c>
      <c r="G530" s="868" t="s">
        <v>5472</v>
      </c>
      <c r="H530" s="812"/>
      <c r="I530" s="869"/>
      <c r="J530" s="869"/>
      <c r="K530" s="869"/>
      <c r="L530" s="869"/>
      <c r="M530" s="869"/>
      <c r="N530" s="869"/>
      <c r="O530" s="869"/>
      <c r="P530" s="869"/>
      <c r="Q530" s="869"/>
      <c r="R530" s="869"/>
      <c r="S530" s="869"/>
      <c r="T530" s="869"/>
      <c r="U530" s="869"/>
      <c r="V530" s="870"/>
      <c r="W530" s="870"/>
      <c r="X530" s="869"/>
      <c r="Y530" s="869"/>
      <c r="Z530" s="869"/>
      <c r="AA530" s="869"/>
      <c r="AB530" s="869"/>
      <c r="AC530" s="869"/>
      <c r="AD530" s="869"/>
      <c r="AE530" s="869"/>
      <c r="AF530" s="869"/>
      <c r="AG530" s="869"/>
      <c r="AH530" s="869"/>
      <c r="AI530" s="869"/>
      <c r="AJ530" s="870" t="s">
        <v>184</v>
      </c>
      <c r="AK530" s="870"/>
      <c r="AL530" s="869"/>
      <c r="AM530" s="869"/>
      <c r="AN530" s="869"/>
      <c r="AO530" s="869"/>
      <c r="AP530" s="869"/>
      <c r="AQ530" s="869"/>
      <c r="AR530" s="869"/>
      <c r="AS530" s="869"/>
      <c r="AT530" s="869"/>
      <c r="AU530" s="869"/>
      <c r="AV530" s="869"/>
      <c r="AW530" s="869"/>
      <c r="AX530" s="869"/>
      <c r="AY530" s="869"/>
      <c r="AZ530" s="869"/>
      <c r="BA530" s="869"/>
      <c r="BB530" s="869"/>
      <c r="BC530" s="869"/>
      <c r="BD530" s="869"/>
      <c r="BE530" s="870" t="s">
        <v>184</v>
      </c>
      <c r="BF530" s="869"/>
      <c r="BG530" s="869"/>
      <c r="BH530" s="869"/>
      <c r="BI530" s="869"/>
      <c r="BJ530" s="870"/>
      <c r="BK530" s="869"/>
      <c r="BL530" s="869"/>
      <c r="BM530" s="869"/>
      <c r="BN530" s="869"/>
      <c r="BO530" s="869"/>
      <c r="BP530" s="869"/>
      <c r="BQ530" s="869"/>
      <c r="BR530" s="869"/>
      <c r="BS530" s="870" t="s">
        <v>184</v>
      </c>
      <c r="BT530" s="869"/>
      <c r="BU530" s="869"/>
      <c r="BV530" s="869"/>
      <c r="BW530" s="870" t="s">
        <v>184</v>
      </c>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69"/>
      <c r="CW530" s="869"/>
      <c r="CX530" s="869"/>
      <c r="CY530" s="869"/>
      <c r="CZ530" s="869"/>
      <c r="DA530" s="869"/>
      <c r="DB530" s="869"/>
      <c r="DC530" s="869"/>
      <c r="DD530" s="869"/>
      <c r="DE530" s="869"/>
      <c r="DF530" s="869"/>
    </row>
    <row r="531">
      <c r="A531" s="866" t="s">
        <v>1456</v>
      </c>
      <c r="B531" s="867">
        <f t="shared" si="51"/>
        <v>1</v>
      </c>
      <c r="C531" s="867" t="s">
        <v>4983</v>
      </c>
      <c r="D531" s="618" t="s">
        <v>179</v>
      </c>
      <c r="E531" s="618" t="s">
        <v>179</v>
      </c>
      <c r="F531" s="618" t="s">
        <v>179</v>
      </c>
      <c r="G531" s="868" t="s">
        <v>5473</v>
      </c>
      <c r="H531" s="812"/>
      <c r="I531" s="869"/>
      <c r="J531" s="869"/>
      <c r="K531" s="869"/>
      <c r="L531" s="869"/>
      <c r="M531" s="869"/>
      <c r="N531" s="869"/>
      <c r="O531" s="869"/>
      <c r="P531" s="869"/>
      <c r="Q531" s="869"/>
      <c r="R531" s="869"/>
      <c r="S531" s="869"/>
      <c r="T531" s="869"/>
      <c r="U531" s="869"/>
      <c r="V531" s="870"/>
      <c r="W531" s="870"/>
      <c r="X531" s="869"/>
      <c r="Y531" s="869"/>
      <c r="Z531" s="869"/>
      <c r="AA531" s="869"/>
      <c r="AB531" s="869"/>
      <c r="AC531" s="869"/>
      <c r="AD531" s="869"/>
      <c r="AE531" s="869"/>
      <c r="AF531" s="869"/>
      <c r="AG531" s="869"/>
      <c r="AH531" s="869"/>
      <c r="AI531" s="869"/>
      <c r="AJ531" s="869"/>
      <c r="AK531" s="869"/>
      <c r="AL531" s="869"/>
      <c r="AM531" s="869"/>
      <c r="AN531" s="869"/>
      <c r="AO531" s="869"/>
      <c r="AP531" s="869"/>
      <c r="AQ531" s="870"/>
      <c r="AR531" s="869"/>
      <c r="AS531" s="869"/>
      <c r="AT531" s="869"/>
      <c r="AU531" s="869"/>
      <c r="AV531" s="869"/>
      <c r="AW531" s="869"/>
      <c r="AX531" s="869"/>
      <c r="AY531" s="869"/>
      <c r="AZ531" s="869"/>
      <c r="BA531" s="869"/>
      <c r="BB531" s="869"/>
      <c r="BC531" s="869"/>
      <c r="BD531" s="869"/>
      <c r="BE531" s="869"/>
      <c r="BF531" s="869"/>
      <c r="BG531" s="869"/>
      <c r="BH531" s="869"/>
      <c r="BI531" s="869"/>
      <c r="BJ531" s="870" t="s">
        <v>184</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69"/>
      <c r="CW531" s="869"/>
      <c r="CX531" s="869"/>
      <c r="CY531" s="869"/>
      <c r="CZ531" s="869"/>
      <c r="DA531" s="869"/>
      <c r="DB531" s="869"/>
      <c r="DC531" s="869"/>
      <c r="DD531" s="869"/>
      <c r="DE531" s="869"/>
      <c r="DF531" s="869"/>
    </row>
    <row r="532">
      <c r="A532" s="866" t="s">
        <v>4005</v>
      </c>
      <c r="B532" s="867">
        <f t="shared" si="51"/>
        <v>0</v>
      </c>
      <c r="C532" s="867" t="s">
        <v>4983</v>
      </c>
      <c r="D532" s="618" t="s">
        <v>179</v>
      </c>
      <c r="E532" s="618" t="s">
        <v>179</v>
      </c>
      <c r="F532" s="618" t="s">
        <v>179</v>
      </c>
      <c r="G532" s="868" t="s">
        <v>5474</v>
      </c>
      <c r="H532" s="812"/>
      <c r="I532" s="869"/>
      <c r="J532" s="869"/>
      <c r="K532" s="869"/>
      <c r="L532" s="869"/>
      <c r="M532" s="869"/>
      <c r="N532" s="869"/>
      <c r="O532" s="869"/>
      <c r="P532" s="869"/>
      <c r="Q532" s="869"/>
      <c r="R532" s="869"/>
      <c r="S532" s="869"/>
      <c r="T532" s="869"/>
      <c r="U532" s="869"/>
      <c r="V532" s="870"/>
      <c r="W532" s="870"/>
      <c r="X532" s="870"/>
      <c r="Y532" s="869"/>
      <c r="Z532" s="869"/>
      <c r="AA532" s="869"/>
      <c r="AB532" s="869"/>
      <c r="AC532" s="869"/>
      <c r="AD532" s="869"/>
      <c r="AE532" s="869"/>
      <c r="AF532" s="869"/>
      <c r="AG532" s="869"/>
      <c r="AH532" s="869"/>
      <c r="AI532" s="869"/>
      <c r="AJ532" s="870"/>
      <c r="AK532" s="870"/>
      <c r="AL532" s="869"/>
      <c r="AM532" s="869"/>
      <c r="AN532" s="869"/>
      <c r="AO532" s="869"/>
      <c r="AP532" s="869"/>
      <c r="AQ532" s="870"/>
      <c r="AR532" s="869"/>
      <c r="AS532" s="869"/>
      <c r="AT532" s="869"/>
      <c r="AU532" s="869"/>
      <c r="AV532" s="869"/>
      <c r="AW532" s="869"/>
      <c r="AX532" s="869"/>
      <c r="AY532" s="869"/>
      <c r="AZ532" s="869"/>
      <c r="BA532" s="869"/>
      <c r="BB532" s="869"/>
      <c r="BC532" s="869"/>
      <c r="BD532" s="869"/>
      <c r="BE532" s="869"/>
      <c r="BF532" s="869"/>
      <c r="BG532" s="869"/>
      <c r="BH532" s="869"/>
      <c r="BI532" s="869"/>
      <c r="BJ532" s="870"/>
      <c r="BK532" s="869"/>
      <c r="BL532" s="869"/>
      <c r="BM532" s="869"/>
      <c r="BN532" s="869"/>
      <c r="BO532" s="869"/>
      <c r="BP532" s="869"/>
      <c r="BQ532" s="869"/>
      <c r="BR532" s="869"/>
      <c r="BS532" s="869"/>
      <c r="BT532" s="869"/>
      <c r="BU532" s="869"/>
      <c r="BV532" s="869"/>
      <c r="BW532" s="869"/>
      <c r="BX532" s="869"/>
      <c r="BY532" s="869"/>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70"/>
      <c r="CW532" s="869"/>
      <c r="CX532" s="869"/>
      <c r="CY532" s="869"/>
      <c r="CZ532" s="869"/>
      <c r="DA532" s="869"/>
      <c r="DB532" s="869"/>
      <c r="DC532" s="869"/>
      <c r="DD532" s="869"/>
      <c r="DE532" s="869"/>
      <c r="DF532" s="869"/>
    </row>
    <row r="533">
      <c r="A533" s="866" t="s">
        <v>974</v>
      </c>
      <c r="B533" s="867">
        <f t="shared" si="51"/>
        <v>5</v>
      </c>
      <c r="C533" s="867" t="s">
        <v>4945</v>
      </c>
      <c r="D533" s="618" t="s">
        <v>179</v>
      </c>
      <c r="E533" s="618" t="s">
        <v>179</v>
      </c>
      <c r="F533" s="618" t="s">
        <v>179</v>
      </c>
      <c r="G533" s="868" t="s">
        <v>5475</v>
      </c>
      <c r="H533" s="812"/>
      <c r="I533" s="869"/>
      <c r="J533" s="869"/>
      <c r="K533" s="869"/>
      <c r="L533" s="869"/>
      <c r="M533" s="869"/>
      <c r="N533" s="869"/>
      <c r="O533" s="869"/>
      <c r="P533" s="869"/>
      <c r="Q533" s="869"/>
      <c r="R533" s="869"/>
      <c r="S533" s="869"/>
      <c r="T533" s="869"/>
      <c r="U533" s="869"/>
      <c r="V533" s="870"/>
      <c r="W533" s="870"/>
      <c r="X533" s="870" t="s">
        <v>184</v>
      </c>
      <c r="Y533" s="869"/>
      <c r="Z533" s="869"/>
      <c r="AA533" s="869"/>
      <c r="AB533" s="869"/>
      <c r="AC533" s="869"/>
      <c r="AD533" s="869"/>
      <c r="AE533" s="869"/>
      <c r="AF533" s="869"/>
      <c r="AG533" s="869"/>
      <c r="AH533" s="869"/>
      <c r="AI533" s="869"/>
      <c r="AJ533" s="870" t="s">
        <v>184</v>
      </c>
      <c r="AK533" s="870"/>
      <c r="AL533" s="869"/>
      <c r="AM533" s="869"/>
      <c r="AN533" s="869"/>
      <c r="AO533" s="869"/>
      <c r="AP533" s="869"/>
      <c r="AQ533" s="870" t="s">
        <v>184</v>
      </c>
      <c r="AR533" s="869"/>
      <c r="AS533" s="869"/>
      <c r="AT533" s="869"/>
      <c r="AU533" s="869"/>
      <c r="AV533" s="869"/>
      <c r="AW533" s="869"/>
      <c r="AX533" s="869"/>
      <c r="AY533" s="869"/>
      <c r="AZ533" s="869"/>
      <c r="BA533" s="869"/>
      <c r="BB533" s="869"/>
      <c r="BC533" s="869"/>
      <c r="BD533" s="869"/>
      <c r="BE533" s="869"/>
      <c r="BF533" s="869"/>
      <c r="BG533" s="869"/>
      <c r="BH533" s="869"/>
      <c r="BI533" s="869"/>
      <c r="BJ533" s="870" t="s">
        <v>184</v>
      </c>
      <c r="BK533" s="869"/>
      <c r="BL533" s="869"/>
      <c r="BM533" s="869"/>
      <c r="BN533" s="869"/>
      <c r="BO533" s="869"/>
      <c r="BP533" s="869"/>
      <c r="BQ533" s="869"/>
      <c r="BR533" s="869"/>
      <c r="BS533" s="869"/>
      <c r="BT533" s="869"/>
      <c r="BU533" s="869"/>
      <c r="BV533" s="869"/>
      <c r="BW533" s="869"/>
      <c r="BX533" s="869"/>
      <c r="BY533" s="869"/>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70" t="s">
        <v>184</v>
      </c>
      <c r="CW533" s="869"/>
      <c r="CX533" s="869"/>
      <c r="CY533" s="869"/>
      <c r="CZ533" s="869"/>
      <c r="DA533" s="869"/>
      <c r="DB533" s="869"/>
      <c r="DC533" s="869"/>
      <c r="DD533" s="869"/>
      <c r="DE533" s="869"/>
      <c r="DF533" s="869"/>
    </row>
    <row r="534">
      <c r="A534" s="866" t="s">
        <v>324</v>
      </c>
      <c r="B534" s="867">
        <f t="shared" si="51"/>
        <v>1</v>
      </c>
      <c r="C534" s="867" t="s">
        <v>4983</v>
      </c>
      <c r="D534" s="618" t="s">
        <v>179</v>
      </c>
      <c r="E534" s="618" t="s">
        <v>179</v>
      </c>
      <c r="F534" s="618" t="s">
        <v>179</v>
      </c>
      <c r="G534" s="868" t="s">
        <v>5476</v>
      </c>
      <c r="H534" s="812"/>
      <c r="I534" s="869"/>
      <c r="J534" s="831"/>
      <c r="K534" s="831" t="s">
        <v>184</v>
      </c>
      <c r="L534" s="831"/>
      <c r="M534" s="870"/>
      <c r="N534" s="869"/>
      <c r="O534" s="869"/>
      <c r="P534" s="869"/>
      <c r="Q534" s="869"/>
      <c r="R534" s="869"/>
      <c r="S534" s="869"/>
      <c r="T534" s="869"/>
      <c r="U534" s="869"/>
      <c r="V534" s="869"/>
      <c r="W534" s="869"/>
      <c r="X534" s="869"/>
      <c r="Y534" s="869"/>
      <c r="Z534" s="869"/>
      <c r="AA534" s="869"/>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70"/>
      <c r="AW534" s="869"/>
      <c r="AX534" s="869"/>
      <c r="AY534" s="869"/>
      <c r="AZ534" s="869"/>
      <c r="BA534" s="869"/>
      <c r="BB534" s="869"/>
      <c r="BC534" s="869"/>
      <c r="BD534" s="870"/>
      <c r="BE534" s="870"/>
      <c r="BF534" s="869"/>
      <c r="BG534" s="869"/>
      <c r="BH534" s="869"/>
      <c r="BI534" s="869"/>
      <c r="BJ534" s="869"/>
      <c r="BK534" s="869"/>
      <c r="BL534" s="869"/>
      <c r="BM534" s="869"/>
      <c r="BN534" s="869"/>
      <c r="BO534" s="869"/>
      <c r="BP534" s="869"/>
      <c r="BQ534" s="869"/>
      <c r="BR534" s="869"/>
      <c r="BS534" s="869"/>
      <c r="BT534" s="869"/>
      <c r="BU534" s="870"/>
      <c r="BV534" s="869"/>
      <c r="BW534" s="869"/>
      <c r="BX534" s="869"/>
      <c r="BY534" s="870"/>
      <c r="BZ534" s="869"/>
      <c r="CA534" s="869"/>
      <c r="CB534" s="869"/>
      <c r="CC534" s="869"/>
      <c r="CD534" s="869"/>
      <c r="CE534" s="869"/>
      <c r="CF534" s="869"/>
      <c r="CG534" s="869"/>
      <c r="CH534" s="869"/>
      <c r="CI534" s="869"/>
      <c r="CJ534" s="869"/>
      <c r="CK534" s="869"/>
      <c r="CL534" s="869"/>
      <c r="CM534" s="869"/>
      <c r="CN534" s="869"/>
      <c r="CO534" s="869"/>
      <c r="CP534" s="869"/>
      <c r="CQ534" s="869"/>
      <c r="CR534" s="869"/>
      <c r="CS534" s="869"/>
      <c r="CT534" s="869"/>
      <c r="CU534" s="869"/>
      <c r="CV534" s="869"/>
      <c r="CW534" s="869"/>
      <c r="CX534" s="870"/>
      <c r="CY534" s="870"/>
      <c r="CZ534" s="869"/>
      <c r="DA534" s="870"/>
      <c r="DB534" s="870"/>
      <c r="DC534" s="869"/>
      <c r="DD534" s="869"/>
      <c r="DE534" s="869"/>
      <c r="DF534" s="869"/>
    </row>
    <row r="535">
      <c r="A535" s="866" t="s">
        <v>395</v>
      </c>
      <c r="B535" s="867">
        <f t="shared" si="51"/>
        <v>9</v>
      </c>
      <c r="C535" s="867" t="s">
        <v>4983</v>
      </c>
      <c r="D535" s="618" t="s">
        <v>179</v>
      </c>
      <c r="E535" s="618" t="s">
        <v>179</v>
      </c>
      <c r="F535" s="618" t="s">
        <v>179</v>
      </c>
      <c r="G535" s="868" t="s">
        <v>5477</v>
      </c>
      <c r="H535" s="812"/>
      <c r="I535" s="869"/>
      <c r="J535" s="831"/>
      <c r="K535" s="831"/>
      <c r="L535" s="831"/>
      <c r="M535" s="870" t="s">
        <v>184</v>
      </c>
      <c r="N535" s="869"/>
      <c r="O535" s="869"/>
      <c r="P535" s="869"/>
      <c r="Q535" s="869"/>
      <c r="R535" s="869"/>
      <c r="S535" s="869"/>
      <c r="T535" s="869"/>
      <c r="U535" s="869"/>
      <c r="V535" s="869"/>
      <c r="W535" s="869"/>
      <c r="X535" s="869"/>
      <c r="Y535" s="869"/>
      <c r="Z535" s="869"/>
      <c r="AA535" s="869"/>
      <c r="AB535" s="869"/>
      <c r="AC535" s="869"/>
      <c r="AD535" s="870" t="s">
        <v>184</v>
      </c>
      <c r="AE535" s="869"/>
      <c r="AF535" s="869"/>
      <c r="AG535" s="869"/>
      <c r="AH535" s="869"/>
      <c r="AI535" s="869"/>
      <c r="AJ535" s="869"/>
      <c r="AK535" s="869"/>
      <c r="AL535" s="869"/>
      <c r="AM535" s="869"/>
      <c r="AN535" s="869"/>
      <c r="AO535" s="869"/>
      <c r="AP535" s="869"/>
      <c r="AQ535" s="869"/>
      <c r="AR535" s="869"/>
      <c r="AS535" s="869"/>
      <c r="AT535" s="869"/>
      <c r="AU535" s="869"/>
      <c r="AV535" s="870" t="s">
        <v>184</v>
      </c>
      <c r="AW535" s="869"/>
      <c r="AX535" s="869"/>
      <c r="AY535" s="869"/>
      <c r="AZ535" s="869"/>
      <c r="BA535" s="869"/>
      <c r="BB535" s="869"/>
      <c r="BC535" s="869"/>
      <c r="BD535" s="870"/>
      <c r="BE535" s="870" t="s">
        <v>184</v>
      </c>
      <c r="BF535" s="869"/>
      <c r="BG535" s="869"/>
      <c r="BH535" s="869"/>
      <c r="BI535" s="869"/>
      <c r="BJ535" s="869"/>
      <c r="BK535" s="869"/>
      <c r="BL535" s="869"/>
      <c r="BM535" s="869"/>
      <c r="BN535" s="869"/>
      <c r="BO535" s="869"/>
      <c r="BP535" s="869"/>
      <c r="BQ535" s="869"/>
      <c r="BR535" s="869"/>
      <c r="BS535" s="869"/>
      <c r="BT535" s="869"/>
      <c r="BU535" s="870" t="s">
        <v>184</v>
      </c>
      <c r="BV535" s="869"/>
      <c r="BW535" s="869"/>
      <c r="BX535" s="869"/>
      <c r="BY535" s="870" t="s">
        <v>184</v>
      </c>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70"/>
      <c r="CY535" s="870" t="s">
        <v>184</v>
      </c>
      <c r="CZ535" s="869"/>
      <c r="DA535" s="870" t="s">
        <v>184</v>
      </c>
      <c r="DB535" s="870" t="s">
        <v>184</v>
      </c>
      <c r="DC535" s="869"/>
      <c r="DD535" s="869"/>
      <c r="DE535" s="869"/>
      <c r="DF535" s="869"/>
    </row>
    <row r="536">
      <c r="A536" s="866" t="s">
        <v>1086</v>
      </c>
      <c r="B536" s="867">
        <f t="shared" si="51"/>
        <v>3</v>
      </c>
      <c r="C536" s="867" t="s">
        <v>4983</v>
      </c>
      <c r="D536" s="618" t="s">
        <v>179</v>
      </c>
      <c r="E536" s="618" t="s">
        <v>179</v>
      </c>
      <c r="F536" s="618" t="s">
        <v>179</v>
      </c>
      <c r="G536" s="868" t="s">
        <v>5478</v>
      </c>
      <c r="H536" s="812"/>
      <c r="I536" s="869"/>
      <c r="J536" s="869"/>
      <c r="K536" s="869"/>
      <c r="L536" s="869"/>
      <c r="M536" s="869"/>
      <c r="N536" s="869"/>
      <c r="O536" s="869"/>
      <c r="P536" s="869"/>
      <c r="Q536" s="869"/>
      <c r="R536" s="869"/>
      <c r="S536" s="869"/>
      <c r="T536" s="869"/>
      <c r="U536" s="869"/>
      <c r="V536" s="869"/>
      <c r="W536" s="869"/>
      <c r="X536" s="869"/>
      <c r="Y536" s="869"/>
      <c r="Z536" s="869"/>
      <c r="AA536" s="870" t="s">
        <v>184</v>
      </c>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70" t="s">
        <v>184</v>
      </c>
      <c r="BN536" s="869"/>
      <c r="BO536" s="869"/>
      <c r="BP536" s="869"/>
      <c r="BQ536" s="869"/>
      <c r="BR536" s="869"/>
      <c r="BS536" s="869"/>
      <c r="BT536" s="869"/>
      <c r="BU536" s="869"/>
      <c r="BV536" s="869"/>
      <c r="BW536" s="869"/>
      <c r="BX536" s="870"/>
      <c r="BY536" s="869"/>
      <c r="BZ536" s="869"/>
      <c r="CA536" s="869"/>
      <c r="CB536" s="869"/>
      <c r="CC536" s="869"/>
      <c r="CD536" s="869"/>
      <c r="CE536" s="869"/>
      <c r="CF536" s="869"/>
      <c r="CG536" s="870" t="s">
        <v>184</v>
      </c>
      <c r="CH536" s="870"/>
      <c r="CI536" s="870"/>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973</v>
      </c>
      <c r="B537" s="867">
        <f t="shared" si="51"/>
        <v>2</v>
      </c>
      <c r="C537" s="867" t="s">
        <v>4983</v>
      </c>
      <c r="D537" s="618" t="s">
        <v>179</v>
      </c>
      <c r="E537" s="618" t="s">
        <v>179</v>
      </c>
      <c r="F537" s="618" t="s">
        <v>179</v>
      </c>
      <c r="G537" s="868" t="s">
        <v>5479</v>
      </c>
      <c r="H537" s="812"/>
      <c r="I537" s="869"/>
      <c r="J537" s="869"/>
      <c r="K537" s="869"/>
      <c r="L537" s="869"/>
      <c r="M537" s="869"/>
      <c r="N537" s="869"/>
      <c r="O537" s="869"/>
      <c r="P537" s="869"/>
      <c r="Q537" s="869"/>
      <c r="R537" s="869"/>
      <c r="S537" s="869"/>
      <c r="T537" s="869"/>
      <c r="U537" s="869"/>
      <c r="V537" s="869"/>
      <c r="W537" s="869"/>
      <c r="X537" s="870" t="s">
        <v>184</v>
      </c>
      <c r="Y537" s="869"/>
      <c r="Z537" s="869"/>
      <c r="AA537" s="869"/>
      <c r="AB537" s="869"/>
      <c r="AC537" s="869"/>
      <c r="AD537" s="869"/>
      <c r="AE537" s="869"/>
      <c r="AF537" s="869"/>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70" t="s">
        <v>184</v>
      </c>
      <c r="BM537" s="869"/>
      <c r="BN537" s="869"/>
      <c r="BO537" s="869"/>
      <c r="BP537" s="869"/>
      <c r="BQ537" s="869"/>
      <c r="BR537" s="869"/>
      <c r="BS537" s="869"/>
      <c r="BT537" s="869"/>
      <c r="BU537" s="869"/>
      <c r="BV537" s="869"/>
      <c r="BW537" s="869"/>
      <c r="BX537" s="870"/>
      <c r="BY537" s="869"/>
      <c r="BZ537" s="869"/>
      <c r="CA537" s="869"/>
      <c r="CB537" s="869"/>
      <c r="CC537" s="869"/>
      <c r="CD537" s="869"/>
      <c r="CE537" s="869"/>
      <c r="CF537" s="869"/>
      <c r="CG537" s="869"/>
      <c r="CH537" s="869"/>
      <c r="CI537" s="869"/>
      <c r="CJ537" s="869"/>
      <c r="CK537" s="869"/>
      <c r="CL537" s="869"/>
      <c r="CM537" s="869"/>
      <c r="CN537" s="869"/>
      <c r="CO537" s="869"/>
      <c r="CP537" s="869"/>
      <c r="CQ537" s="869"/>
      <c r="CR537" s="869"/>
      <c r="CS537" s="869"/>
      <c r="CT537" s="869"/>
      <c r="CU537" s="869"/>
      <c r="CV537" s="869"/>
      <c r="CW537" s="869"/>
      <c r="CX537" s="869"/>
      <c r="CY537" s="869"/>
      <c r="CZ537" s="869"/>
      <c r="DA537" s="869"/>
      <c r="DB537" s="869"/>
      <c r="DC537" s="869"/>
      <c r="DD537" s="869"/>
      <c r="DE537" s="869"/>
      <c r="DF537" s="869"/>
    </row>
    <row r="538">
      <c r="A538" s="866" t="s">
        <v>691</v>
      </c>
      <c r="B538" s="867">
        <f t="shared" si="51"/>
        <v>1</v>
      </c>
      <c r="C538" s="867" t="s">
        <v>4983</v>
      </c>
      <c r="D538" s="618" t="s">
        <v>179</v>
      </c>
      <c r="E538" s="618" t="s">
        <v>179</v>
      </c>
      <c r="F538" s="618" t="s">
        <v>179</v>
      </c>
      <c r="G538" s="868" t="s">
        <v>5480</v>
      </c>
      <c r="H538" s="812"/>
      <c r="I538" s="869"/>
      <c r="J538" s="869"/>
      <c r="K538" s="869"/>
      <c r="L538" s="869"/>
      <c r="M538" s="869"/>
      <c r="N538" s="869"/>
      <c r="O538" s="869"/>
      <c r="P538" s="870"/>
      <c r="Q538" s="870"/>
      <c r="R538" s="870" t="s">
        <v>184</v>
      </c>
      <c r="S538" s="869"/>
      <c r="T538" s="869"/>
      <c r="U538" s="869"/>
      <c r="V538" s="869"/>
      <c r="W538" s="869"/>
      <c r="X538" s="869"/>
      <c r="Y538" s="869"/>
      <c r="Z538" s="869"/>
      <c r="AA538" s="870"/>
      <c r="AB538" s="869"/>
      <c r="AC538" s="869"/>
      <c r="AD538" s="869"/>
      <c r="AE538" s="869"/>
      <c r="AF538" s="869"/>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69"/>
      <c r="BX538" s="869"/>
      <c r="BY538" s="869"/>
      <c r="BZ538" s="869"/>
      <c r="CA538" s="869"/>
      <c r="CB538" s="869"/>
      <c r="CC538" s="869"/>
      <c r="CD538" s="869"/>
      <c r="CE538" s="869"/>
      <c r="CF538" s="869"/>
      <c r="CG538" s="869"/>
      <c r="CH538" s="869"/>
      <c r="CI538" s="869"/>
      <c r="CJ538" s="869"/>
      <c r="CK538" s="869"/>
      <c r="CL538" s="869"/>
      <c r="CM538" s="869"/>
      <c r="CN538" s="869"/>
      <c r="CO538" s="869"/>
      <c r="CP538" s="869"/>
      <c r="CQ538" s="869"/>
      <c r="CR538" s="869"/>
      <c r="CS538" s="869"/>
      <c r="CT538" s="869"/>
      <c r="CU538" s="869"/>
      <c r="CV538" s="869"/>
      <c r="CW538" s="869"/>
      <c r="CX538" s="869"/>
      <c r="CY538" s="869"/>
      <c r="CZ538" s="869"/>
      <c r="DA538" s="869"/>
      <c r="DB538" s="869"/>
      <c r="DC538" s="869"/>
      <c r="DD538" s="869"/>
      <c r="DE538" s="869"/>
      <c r="DF538" s="869"/>
    </row>
    <row r="539">
      <c r="A539" s="866" t="s">
        <v>3058</v>
      </c>
      <c r="B539" s="867">
        <f t="shared" si="51"/>
        <v>0</v>
      </c>
      <c r="C539" s="867" t="s">
        <v>4983</v>
      </c>
      <c r="D539" s="618" t="s">
        <v>179</v>
      </c>
      <c r="E539" s="618" t="s">
        <v>179</v>
      </c>
      <c r="F539" s="618" t="s">
        <v>179</v>
      </c>
      <c r="G539" s="868" t="s">
        <v>5481</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70"/>
      <c r="AE539" s="869"/>
      <c r="AF539" s="870"/>
      <c r="AG539" s="869"/>
      <c r="AH539" s="869"/>
      <c r="AI539" s="869"/>
      <c r="AJ539" s="869"/>
      <c r="AK539" s="869"/>
      <c r="AL539" s="869"/>
      <c r="AM539" s="869"/>
      <c r="AN539" s="869"/>
      <c r="AO539" s="869"/>
      <c r="AP539" s="869"/>
      <c r="AQ539" s="869"/>
      <c r="AR539" s="869"/>
      <c r="AS539" s="869"/>
      <c r="AT539" s="869"/>
      <c r="AU539" s="869"/>
      <c r="AV539" s="869"/>
      <c r="AW539" s="869"/>
      <c r="AX539" s="869"/>
      <c r="AY539" s="869"/>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70"/>
      <c r="BX539" s="869"/>
      <c r="BY539" s="869"/>
      <c r="BZ539" s="869"/>
      <c r="CA539" s="869"/>
      <c r="CB539" s="869"/>
      <c r="CC539" s="869"/>
      <c r="CD539" s="869"/>
      <c r="CE539" s="869"/>
      <c r="CF539" s="869"/>
      <c r="CG539" s="869"/>
      <c r="CH539" s="869"/>
      <c r="CI539" s="869"/>
      <c r="CJ539" s="869"/>
      <c r="CK539" s="869"/>
      <c r="CL539" s="869"/>
      <c r="CM539" s="869"/>
      <c r="CN539" s="869"/>
      <c r="CO539" s="870"/>
      <c r="CP539" s="870"/>
      <c r="CQ539" s="870"/>
      <c r="CR539" s="869"/>
      <c r="CS539" s="869"/>
      <c r="CT539" s="869"/>
      <c r="CU539" s="869"/>
      <c r="CV539" s="869"/>
      <c r="CW539" s="869"/>
      <c r="CX539" s="869"/>
      <c r="CY539" s="869"/>
      <c r="CZ539" s="869"/>
      <c r="DA539" s="869"/>
      <c r="DB539" s="869"/>
      <c r="DC539" s="869"/>
      <c r="DD539" s="869"/>
      <c r="DE539" s="869"/>
      <c r="DF539" s="869"/>
    </row>
    <row r="540">
      <c r="A540" s="866" t="s">
        <v>819</v>
      </c>
      <c r="B540" s="867">
        <f t="shared" si="51"/>
        <v>4</v>
      </c>
      <c r="C540" s="867" t="s">
        <v>4983</v>
      </c>
      <c r="D540" s="618" t="s">
        <v>179</v>
      </c>
      <c r="E540" s="618" t="s">
        <v>179</v>
      </c>
      <c r="F540" s="618" t="s">
        <v>179</v>
      </c>
      <c r="G540" s="868" t="s">
        <v>5482</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70" t="s">
        <v>184</v>
      </c>
      <c r="AE540" s="869"/>
      <c r="AF540" s="870" t="s">
        <v>184</v>
      </c>
      <c r="AG540" s="869"/>
      <c r="AH540" s="869"/>
      <c r="AI540" s="869"/>
      <c r="AJ540" s="869"/>
      <c r="AK540" s="869"/>
      <c r="AL540" s="869"/>
      <c r="AM540" s="869"/>
      <c r="AN540" s="869"/>
      <c r="AO540" s="869"/>
      <c r="AP540" s="869"/>
      <c r="AQ540" s="869"/>
      <c r="AR540" s="869"/>
      <c r="AS540" s="869"/>
      <c r="AT540" s="869"/>
      <c r="AU540" s="869"/>
      <c r="AV540" s="869"/>
      <c r="AW540" s="869"/>
      <c r="AX540" s="869"/>
      <c r="AY540" s="869"/>
      <c r="AZ540" s="869"/>
      <c r="BA540" s="869"/>
      <c r="BB540" s="869"/>
      <c r="BC540" s="869"/>
      <c r="BD540" s="869"/>
      <c r="BE540" s="869"/>
      <c r="BF540" s="869"/>
      <c r="BG540" s="869"/>
      <c r="BH540" s="869"/>
      <c r="BI540" s="869"/>
      <c r="BJ540" s="869"/>
      <c r="BK540" s="869"/>
      <c r="BL540" s="869"/>
      <c r="BM540" s="869"/>
      <c r="BN540" s="869"/>
      <c r="BO540" s="869"/>
      <c r="BP540" s="869"/>
      <c r="BQ540" s="869"/>
      <c r="BR540" s="869"/>
      <c r="BS540" s="869"/>
      <c r="BT540" s="869"/>
      <c r="BU540" s="869"/>
      <c r="BV540" s="869"/>
      <c r="BW540" s="870" t="s">
        <v>184</v>
      </c>
      <c r="BX540" s="869"/>
      <c r="BY540" s="869"/>
      <c r="BZ540" s="869"/>
      <c r="CA540" s="869"/>
      <c r="CB540" s="869"/>
      <c r="CC540" s="869"/>
      <c r="CD540" s="869"/>
      <c r="CE540" s="869"/>
      <c r="CF540" s="869"/>
      <c r="CG540" s="869"/>
      <c r="CH540" s="869"/>
      <c r="CI540" s="869"/>
      <c r="CJ540" s="869"/>
      <c r="CK540" s="869"/>
      <c r="CL540" s="869"/>
      <c r="CM540" s="869"/>
      <c r="CN540" s="869"/>
      <c r="CO540" s="870"/>
      <c r="CP540" s="870" t="s">
        <v>184</v>
      </c>
      <c r="CQ540" s="870"/>
      <c r="CR540" s="869"/>
      <c r="CS540" s="869"/>
      <c r="CT540" s="869"/>
      <c r="CU540" s="869"/>
      <c r="CV540" s="869"/>
      <c r="CW540" s="869"/>
      <c r="CX540" s="869"/>
      <c r="CY540" s="869"/>
      <c r="CZ540" s="869"/>
      <c r="DA540" s="869"/>
      <c r="DB540" s="869"/>
      <c r="DC540" s="869"/>
      <c r="DD540" s="869"/>
      <c r="DE540" s="869"/>
      <c r="DF540" s="869"/>
    </row>
    <row r="541">
      <c r="A541" s="866" t="s">
        <v>1141</v>
      </c>
      <c r="B541" s="867">
        <f t="shared" si="51"/>
        <v>3</v>
      </c>
      <c r="C541" s="867" t="s">
        <v>4945</v>
      </c>
      <c r="D541" s="618" t="s">
        <v>179</v>
      </c>
      <c r="E541" s="618" t="s">
        <v>179</v>
      </c>
      <c r="F541" s="618" t="s">
        <v>179</v>
      </c>
      <c r="G541" s="868" t="s">
        <v>5483</v>
      </c>
      <c r="H541" s="812"/>
      <c r="I541" s="869"/>
      <c r="J541" s="869"/>
      <c r="K541" s="869"/>
      <c r="L541" s="869"/>
      <c r="M541" s="869"/>
      <c r="N541" s="869"/>
      <c r="O541" s="869"/>
      <c r="P541" s="869"/>
      <c r="Q541" s="869"/>
      <c r="R541" s="869"/>
      <c r="S541" s="869"/>
      <c r="T541" s="869"/>
      <c r="U541" s="869"/>
      <c r="V541" s="869"/>
      <c r="W541" s="869"/>
      <c r="X541" s="869"/>
      <c r="Y541" s="869"/>
      <c r="Z541" s="869"/>
      <c r="AA541" s="869"/>
      <c r="AB541" s="869"/>
      <c r="AC541" s="869"/>
      <c r="AD541" s="869"/>
      <c r="AE541" s="869"/>
      <c r="AF541" s="869"/>
      <c r="AG541" s="869"/>
      <c r="AH541" s="869"/>
      <c r="AI541" s="869"/>
      <c r="AJ541" s="869"/>
      <c r="AK541" s="869"/>
      <c r="AL541" s="869"/>
      <c r="AM541" s="869"/>
      <c r="AN541" s="869"/>
      <c r="AO541" s="869"/>
      <c r="AP541" s="869"/>
      <c r="AQ541" s="869"/>
      <c r="AR541" s="869"/>
      <c r="AS541" s="869"/>
      <c r="AT541" s="869"/>
      <c r="AU541" s="869"/>
      <c r="AV541" s="870" t="s">
        <v>184</v>
      </c>
      <c r="AW541" s="869"/>
      <c r="AX541" s="870"/>
      <c r="AY541" s="870" t="s">
        <v>184</v>
      </c>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69"/>
      <c r="BU541" s="869"/>
      <c r="BV541" s="869"/>
      <c r="BW541" s="869"/>
      <c r="BX541" s="869"/>
      <c r="BY541" s="870" t="s">
        <v>184</v>
      </c>
      <c r="BZ541" s="869"/>
      <c r="CA541" s="869"/>
      <c r="CB541" s="869"/>
      <c r="CC541" s="869"/>
      <c r="CD541" s="869"/>
      <c r="CE541" s="869"/>
      <c r="CF541" s="869"/>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1582</v>
      </c>
      <c r="B542" s="867">
        <f t="shared" si="51"/>
        <v>2</v>
      </c>
      <c r="C542" s="867" t="s">
        <v>4945</v>
      </c>
      <c r="D542" s="618" t="s">
        <v>179</v>
      </c>
      <c r="E542" s="618" t="s">
        <v>179</v>
      </c>
      <c r="F542" s="618" t="s">
        <v>179</v>
      </c>
      <c r="G542" s="868" t="s">
        <v>5484</v>
      </c>
      <c r="H542" s="812"/>
      <c r="I542" s="869"/>
      <c r="J542" s="869"/>
      <c r="K542" s="869"/>
      <c r="L542" s="869"/>
      <c r="M542" s="869"/>
      <c r="N542" s="869"/>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70" t="s">
        <v>184</v>
      </c>
      <c r="AN542" s="869"/>
      <c r="AO542" s="869"/>
      <c r="AP542" s="869"/>
      <c r="AQ542" s="869"/>
      <c r="AR542" s="869"/>
      <c r="AS542" s="869"/>
      <c r="AT542" s="869"/>
      <c r="AU542" s="869"/>
      <c r="AV542" s="869"/>
      <c r="AW542" s="869"/>
      <c r="AX542" s="869"/>
      <c r="AY542" s="869"/>
      <c r="AZ542" s="869"/>
      <c r="BA542" s="869"/>
      <c r="BB542" s="869"/>
      <c r="BC542" s="869"/>
      <c r="BD542" s="869"/>
      <c r="BE542" s="869"/>
      <c r="BF542" s="869"/>
      <c r="BG542" s="870"/>
      <c r="BH542" s="870" t="s">
        <v>184</v>
      </c>
      <c r="BI542" s="869"/>
      <c r="BJ542" s="869"/>
      <c r="BK542" s="869"/>
      <c r="BL542" s="869"/>
      <c r="BM542" s="869"/>
      <c r="BN542" s="869"/>
      <c r="BO542" s="869"/>
      <c r="BP542" s="869"/>
      <c r="BQ542" s="869"/>
      <c r="BR542" s="869"/>
      <c r="BS542" s="869"/>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294</v>
      </c>
      <c r="B543" s="867">
        <f t="shared" si="51"/>
        <v>6</v>
      </c>
      <c r="C543" s="867" t="s">
        <v>4983</v>
      </c>
      <c r="D543" s="618" t="s">
        <v>179</v>
      </c>
      <c r="E543" s="618" t="s">
        <v>179</v>
      </c>
      <c r="F543" s="618" t="s">
        <v>179</v>
      </c>
      <c r="G543" s="868" t="s">
        <v>5485</v>
      </c>
      <c r="H543" s="812"/>
      <c r="I543" s="869"/>
      <c r="J543" s="811" t="s">
        <v>184</v>
      </c>
      <c r="K543" s="869"/>
      <c r="L543" s="869"/>
      <c r="M543" s="869"/>
      <c r="N543" s="869"/>
      <c r="O543" s="869"/>
      <c r="P543" s="869"/>
      <c r="Q543" s="869"/>
      <c r="R543" s="869"/>
      <c r="S543" s="869"/>
      <c r="T543" s="869"/>
      <c r="U543" s="869"/>
      <c r="V543" s="869"/>
      <c r="W543" s="869"/>
      <c r="X543" s="869"/>
      <c r="Y543" s="869"/>
      <c r="Z543" s="869"/>
      <c r="AA543" s="869"/>
      <c r="AB543" s="870" t="s">
        <v>184</v>
      </c>
      <c r="AC543" s="870"/>
      <c r="AD543" s="869"/>
      <c r="AE543" s="869"/>
      <c r="AF543" s="869"/>
      <c r="AG543" s="869"/>
      <c r="AH543" s="869"/>
      <c r="AI543" s="869"/>
      <c r="AJ543" s="870" t="s">
        <v>184</v>
      </c>
      <c r="AK543" s="870"/>
      <c r="AL543" s="869"/>
      <c r="AM543" s="869"/>
      <c r="AN543" s="869"/>
      <c r="AO543" s="869"/>
      <c r="AP543" s="869"/>
      <c r="AQ543" s="869"/>
      <c r="AR543" s="869"/>
      <c r="AS543" s="869"/>
      <c r="AT543" s="869"/>
      <c r="AU543" s="869"/>
      <c r="AV543" s="870"/>
      <c r="AW543" s="870" t="s">
        <v>184</v>
      </c>
      <c r="AX543" s="869"/>
      <c r="AY543" s="869"/>
      <c r="AZ543" s="869"/>
      <c r="BA543" s="869"/>
      <c r="BB543" s="869"/>
      <c r="BC543" s="869"/>
      <c r="BD543" s="869"/>
      <c r="BE543" s="869"/>
      <c r="BF543" s="869"/>
      <c r="BG543" s="869"/>
      <c r="BH543" s="869"/>
      <c r="BI543" s="869"/>
      <c r="BJ543" s="869"/>
      <c r="BK543" s="869"/>
      <c r="BL543" s="869"/>
      <c r="BM543" s="869"/>
      <c r="BN543" s="869"/>
      <c r="BO543" s="869"/>
      <c r="BP543" s="869"/>
      <c r="BQ543" s="869"/>
      <c r="BR543" s="869"/>
      <c r="BS543" s="869"/>
      <c r="BT543" s="870" t="s">
        <v>184</v>
      </c>
      <c r="BU543" s="870"/>
      <c r="BV543" s="869"/>
      <c r="BW543" s="869"/>
      <c r="BX543" s="869"/>
      <c r="BY543" s="869"/>
      <c r="BZ543" s="869"/>
      <c r="CA543" s="869"/>
      <c r="CB543" s="869"/>
      <c r="CC543" s="869"/>
      <c r="CD543" s="869"/>
      <c r="CE543" s="869"/>
      <c r="CF543" s="870" t="s">
        <v>184</v>
      </c>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464</v>
      </c>
      <c r="B544" s="867">
        <f t="shared" si="51"/>
        <v>3</v>
      </c>
      <c r="C544" s="867" t="s">
        <v>4983</v>
      </c>
      <c r="D544" s="618" t="s">
        <v>179</v>
      </c>
      <c r="E544" s="618" t="s">
        <v>179</v>
      </c>
      <c r="F544" s="618" t="s">
        <v>179</v>
      </c>
      <c r="G544" s="868" t="s">
        <v>5486</v>
      </c>
      <c r="H544" s="812"/>
      <c r="I544" s="869"/>
      <c r="J544" s="870"/>
      <c r="K544" s="870"/>
      <c r="L544" s="870"/>
      <c r="M544" s="870"/>
      <c r="N544" s="870" t="s">
        <v>184</v>
      </c>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70" t="s">
        <v>184</v>
      </c>
      <c r="AP544" s="869"/>
      <c r="AQ544" s="869"/>
      <c r="AR544" s="869"/>
      <c r="AS544" s="869"/>
      <c r="AT544" s="869"/>
      <c r="AU544" s="869"/>
      <c r="AV544" s="869"/>
      <c r="AW544" s="869"/>
      <c r="AX544" s="869"/>
      <c r="AY544" s="869"/>
      <c r="AZ544" s="869"/>
      <c r="BA544" s="869"/>
      <c r="BB544" s="869"/>
      <c r="BC544" s="869"/>
      <c r="BD544" s="869"/>
      <c r="BE544" s="869"/>
      <c r="BF544" s="869"/>
      <c r="BG544" s="869"/>
      <c r="BH544" s="869"/>
      <c r="BI544" s="869"/>
      <c r="BJ544" s="869"/>
      <c r="BK544" s="869"/>
      <c r="BL544" s="869"/>
      <c r="BM544" s="869"/>
      <c r="BN544" s="869"/>
      <c r="BO544" s="869"/>
      <c r="BP544" s="869"/>
      <c r="BQ544" s="869"/>
      <c r="BR544" s="870" t="s">
        <v>184</v>
      </c>
      <c r="BS544" s="870"/>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3493</v>
      </c>
      <c r="B545" s="867">
        <f t="shared" si="51"/>
        <v>0</v>
      </c>
      <c r="C545" s="867" t="s">
        <v>4945</v>
      </c>
      <c r="D545" s="618" t="s">
        <v>179</v>
      </c>
      <c r="E545" s="618" t="s">
        <v>179</v>
      </c>
      <c r="F545" s="618" t="s">
        <v>179</v>
      </c>
      <c r="G545" s="868" t="s">
        <v>5487</v>
      </c>
      <c r="H545" s="812"/>
      <c r="I545" s="869"/>
      <c r="J545" s="869"/>
      <c r="K545" s="869"/>
      <c r="L545" s="869"/>
      <c r="M545" s="869"/>
      <c r="N545" s="869"/>
      <c r="O545" s="869"/>
      <c r="P545" s="869"/>
      <c r="Q545" s="869"/>
      <c r="R545" s="869"/>
      <c r="S545" s="869"/>
      <c r="T545" s="869"/>
      <c r="U545" s="869"/>
      <c r="V545" s="869"/>
      <c r="W545" s="869"/>
      <c r="X545" s="869"/>
      <c r="Y545" s="869"/>
      <c r="Z545" s="869"/>
      <c r="AA545" s="869"/>
      <c r="AB545" s="869"/>
      <c r="AC545" s="869"/>
      <c r="AD545" s="869"/>
      <c r="AE545" s="869"/>
      <c r="AF545" s="869"/>
      <c r="AG545" s="869"/>
      <c r="AH545" s="869"/>
      <c r="AI545" s="869"/>
      <c r="AJ545" s="869"/>
      <c r="AK545" s="869"/>
      <c r="AL545" s="869"/>
      <c r="AM545" s="869"/>
      <c r="AN545" s="869"/>
      <c r="AO545" s="869"/>
      <c r="AP545" s="869"/>
      <c r="AQ545" s="869"/>
      <c r="AR545" s="869"/>
      <c r="AS545" s="869"/>
      <c r="AT545" s="869"/>
      <c r="AU545" s="869"/>
      <c r="AV545" s="869"/>
      <c r="AW545" s="869"/>
      <c r="AX545" s="869"/>
      <c r="AY545" s="869"/>
      <c r="AZ545" s="869"/>
      <c r="BA545" s="869"/>
      <c r="BB545" s="870"/>
      <c r="BC545" s="870"/>
      <c r="BD545" s="869"/>
      <c r="BE545" s="869"/>
      <c r="BF545" s="869"/>
      <c r="BG545" s="869"/>
      <c r="BH545" s="869"/>
      <c r="BI545" s="869"/>
      <c r="BJ545" s="869"/>
      <c r="BK545" s="870"/>
      <c r="BL545" s="869"/>
      <c r="BM545" s="869"/>
      <c r="BN545" s="869"/>
      <c r="BO545" s="869"/>
      <c r="BP545" s="869"/>
      <c r="BQ545" s="869"/>
      <c r="BR545" s="869"/>
      <c r="BS545" s="869"/>
      <c r="BT545" s="869"/>
      <c r="BU545" s="869"/>
      <c r="BV545" s="869"/>
      <c r="BW545" s="869"/>
      <c r="BX545" s="869"/>
      <c r="BY545" s="869"/>
      <c r="BZ545" s="869"/>
      <c r="CA545" s="869"/>
      <c r="CB545" s="869"/>
      <c r="CC545" s="869"/>
      <c r="CD545" s="869"/>
      <c r="CE545" s="869"/>
      <c r="CF545" s="869"/>
      <c r="CG545" s="869"/>
      <c r="CH545" s="869"/>
      <c r="CI545" s="869"/>
      <c r="CJ545" s="869"/>
      <c r="CK545" s="869"/>
      <c r="CL545" s="869"/>
      <c r="CM545" s="869"/>
      <c r="CN545" s="869"/>
      <c r="CO545" s="869"/>
      <c r="CP545" s="869"/>
      <c r="CQ545" s="869"/>
      <c r="CR545" s="869"/>
      <c r="CS545" s="869"/>
      <c r="CT545" s="869"/>
      <c r="CU545" s="869"/>
      <c r="CV545" s="869"/>
      <c r="CW545" s="869"/>
      <c r="CX545" s="869"/>
      <c r="CY545" s="869"/>
      <c r="CZ545" s="869"/>
      <c r="DA545" s="869"/>
      <c r="DB545" s="869"/>
      <c r="DC545" s="869"/>
      <c r="DD545" s="869"/>
      <c r="DE545" s="869"/>
      <c r="DF545" s="869"/>
    </row>
    <row r="546">
      <c r="A546" s="866" t="s">
        <v>1319</v>
      </c>
      <c r="B546" s="867">
        <f t="shared" si="51"/>
        <v>2</v>
      </c>
      <c r="C546" s="867" t="s">
        <v>4983</v>
      </c>
      <c r="D546" s="618" t="s">
        <v>179</v>
      </c>
      <c r="E546" s="618" t="s">
        <v>179</v>
      </c>
      <c r="F546" s="618" t="s">
        <v>179</v>
      </c>
      <c r="G546" s="868" t="s">
        <v>5488</v>
      </c>
      <c r="H546" s="812"/>
      <c r="I546" s="869"/>
      <c r="J546" s="869"/>
      <c r="K546" s="869"/>
      <c r="L546" s="869"/>
      <c r="M546" s="869"/>
      <c r="N546" s="869"/>
      <c r="O546" s="869"/>
      <c r="P546" s="869"/>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69"/>
      <c r="AY546" s="869"/>
      <c r="AZ546" s="869"/>
      <c r="BA546" s="869"/>
      <c r="BB546" s="870" t="s">
        <v>184</v>
      </c>
      <c r="BC546" s="870"/>
      <c r="BD546" s="869"/>
      <c r="BE546" s="869"/>
      <c r="BF546" s="869"/>
      <c r="BG546" s="869"/>
      <c r="BH546" s="869"/>
      <c r="BI546" s="869"/>
      <c r="BJ546" s="869"/>
      <c r="BK546" s="870" t="s">
        <v>184</v>
      </c>
      <c r="BL546" s="869"/>
      <c r="BM546" s="869"/>
      <c r="BN546" s="869"/>
      <c r="BO546" s="869"/>
      <c r="BP546" s="869"/>
      <c r="BQ546" s="869"/>
      <c r="BR546" s="869"/>
      <c r="BS546" s="869"/>
      <c r="BT546" s="869"/>
      <c r="BU546" s="869"/>
      <c r="BV546" s="869"/>
      <c r="BW546" s="869"/>
      <c r="BX546" s="869"/>
      <c r="BY546" s="869"/>
      <c r="BZ546" s="869"/>
      <c r="CA546" s="869"/>
      <c r="CB546" s="869"/>
      <c r="CC546" s="869"/>
      <c r="CD546" s="869"/>
      <c r="CE546" s="869"/>
      <c r="CF546" s="869"/>
      <c r="CG546" s="869"/>
      <c r="CH546" s="869"/>
      <c r="CI546" s="869"/>
      <c r="CJ546" s="869"/>
      <c r="CK546" s="869"/>
      <c r="CL546" s="869"/>
      <c r="CM546" s="869"/>
      <c r="CN546" s="869"/>
      <c r="CO546" s="869"/>
      <c r="CP546" s="869"/>
      <c r="CQ546" s="869"/>
      <c r="CR546" s="869"/>
      <c r="CS546" s="869"/>
      <c r="CT546" s="869"/>
      <c r="CU546" s="869"/>
      <c r="CV546" s="869"/>
      <c r="CW546" s="869"/>
      <c r="CX546" s="869"/>
      <c r="CY546" s="869"/>
      <c r="CZ546" s="869"/>
      <c r="DA546" s="869"/>
      <c r="DB546" s="869"/>
      <c r="DC546" s="869"/>
      <c r="DD546" s="869"/>
      <c r="DE546" s="869"/>
      <c r="DF546" s="869"/>
    </row>
    <row r="547">
      <c r="A547" s="866" t="s">
        <v>1031</v>
      </c>
      <c r="B547" s="867">
        <f t="shared" si="51"/>
        <v>11</v>
      </c>
      <c r="C547" s="867" t="s">
        <v>4983</v>
      </c>
      <c r="D547" s="618" t="s">
        <v>179</v>
      </c>
      <c r="E547" s="618" t="s">
        <v>179</v>
      </c>
      <c r="F547" s="618" t="s">
        <v>179</v>
      </c>
      <c r="G547" s="868" t="s">
        <v>5489</v>
      </c>
      <c r="H547" s="812"/>
      <c r="I547" s="869"/>
      <c r="J547" s="869"/>
      <c r="K547" s="869"/>
      <c r="L547" s="869"/>
      <c r="M547" s="869"/>
      <c r="N547" s="869"/>
      <c r="O547" s="869"/>
      <c r="P547" s="869"/>
      <c r="Q547" s="869"/>
      <c r="R547" s="869"/>
      <c r="S547" s="869"/>
      <c r="T547" s="869"/>
      <c r="U547" s="869"/>
      <c r="V547" s="869"/>
      <c r="W547" s="869"/>
      <c r="X547" s="869"/>
      <c r="Y547" s="869"/>
      <c r="Z547" s="870" t="s">
        <v>184</v>
      </c>
      <c r="AA547" s="869"/>
      <c r="AB547" s="869"/>
      <c r="AC547" s="869"/>
      <c r="AD547" s="870"/>
      <c r="AE547" s="870" t="s">
        <v>184</v>
      </c>
      <c r="AF547" s="869"/>
      <c r="AG547" s="869"/>
      <c r="AH547" s="869"/>
      <c r="AI547" s="870" t="s">
        <v>184</v>
      </c>
      <c r="AJ547" s="870"/>
      <c r="AK547" s="870"/>
      <c r="AL547" s="870"/>
      <c r="AM547" s="869"/>
      <c r="AN547" s="869"/>
      <c r="AO547" s="870" t="s">
        <v>184</v>
      </c>
      <c r="AP547" s="869"/>
      <c r="AQ547" s="869"/>
      <c r="AR547" s="869"/>
      <c r="AS547" s="869"/>
      <c r="AT547" s="869"/>
      <c r="AU547" s="869"/>
      <c r="AV547" s="869"/>
      <c r="AW547" s="869"/>
      <c r="AX547" s="869"/>
      <c r="AY547" s="869"/>
      <c r="AZ547" s="869"/>
      <c r="BA547" s="869"/>
      <c r="BB547" s="869"/>
      <c r="BC547" s="869"/>
      <c r="BD547" s="869"/>
      <c r="BE547" s="869"/>
      <c r="BF547" s="869"/>
      <c r="BG547" s="869"/>
      <c r="BH547" s="869"/>
      <c r="BI547" s="869"/>
      <c r="BJ547" s="870" t="s">
        <v>184</v>
      </c>
      <c r="BK547" s="869"/>
      <c r="BL547" s="869"/>
      <c r="BM547" s="869"/>
      <c r="BN547" s="870"/>
      <c r="BO547" s="870" t="s">
        <v>184</v>
      </c>
      <c r="BP547" s="870" t="s">
        <v>184</v>
      </c>
      <c r="BQ547" s="869"/>
      <c r="BR547" s="869"/>
      <c r="BS547" s="869"/>
      <c r="BT547" s="869"/>
      <c r="BU547" s="869"/>
      <c r="BV547" s="870" t="s">
        <v>184</v>
      </c>
      <c r="BW547" s="870"/>
      <c r="BX547" s="870" t="str">
        <f>image("https://i.imgur.com/Le4Ot7B.png",4,15,15)</f>
        <v/>
      </c>
      <c r="BY547" s="869"/>
      <c r="BZ547" s="870"/>
      <c r="CA547" s="870" t="s">
        <v>184</v>
      </c>
      <c r="CB547" s="869"/>
      <c r="CC547" s="869"/>
      <c r="CD547" s="869"/>
      <c r="CE547" s="869"/>
      <c r="CF547" s="869"/>
      <c r="CG547" s="869"/>
      <c r="CH547" s="869"/>
      <c r="CI547" s="869"/>
      <c r="CJ547" s="869"/>
      <c r="CK547" s="869"/>
      <c r="CL547" s="869"/>
      <c r="CM547" s="870"/>
      <c r="CN547" s="870" t="s">
        <v>184</v>
      </c>
      <c r="CO547" s="870"/>
      <c r="CP547" s="870"/>
      <c r="CQ547" s="870"/>
      <c r="CR547" s="869"/>
      <c r="CS547" s="869"/>
      <c r="CT547" s="869"/>
      <c r="CU547" s="869"/>
      <c r="CV547" s="869"/>
      <c r="CW547" s="869"/>
      <c r="CX547" s="869"/>
      <c r="CY547" s="869"/>
      <c r="CZ547" s="869"/>
      <c r="DA547" s="869"/>
      <c r="DB547" s="869"/>
      <c r="DC547" s="869"/>
      <c r="DD547" s="869"/>
      <c r="DE547" s="869"/>
      <c r="DF547" s="869"/>
    </row>
    <row r="548">
      <c r="A548" s="866" t="s">
        <v>601</v>
      </c>
      <c r="B548" s="867">
        <f t="shared" si="51"/>
        <v>1</v>
      </c>
      <c r="C548" s="867" t="s">
        <v>4983</v>
      </c>
      <c r="D548" s="618" t="s">
        <v>179</v>
      </c>
      <c r="E548" s="618" t="s">
        <v>179</v>
      </c>
      <c r="F548" s="618" t="s">
        <v>179</v>
      </c>
      <c r="G548" s="868" t="s">
        <v>5490</v>
      </c>
      <c r="H548" s="812"/>
      <c r="I548" s="869"/>
      <c r="J548" s="869"/>
      <c r="K548" s="869"/>
      <c r="L548" s="869"/>
      <c r="M548" s="869"/>
      <c r="N548" s="869"/>
      <c r="O548" s="869"/>
      <c r="P548" s="871" t="s">
        <v>184</v>
      </c>
      <c r="Q548" s="869"/>
      <c r="R548" s="869"/>
      <c r="S548" s="869"/>
      <c r="T548" s="869"/>
      <c r="U548" s="869"/>
      <c r="V548" s="869"/>
      <c r="W548" s="869"/>
      <c r="X548" s="869"/>
      <c r="Y548" s="869"/>
      <c r="Z548" s="869"/>
      <c r="AA548" s="869"/>
      <c r="AB548" s="869"/>
      <c r="AC548" s="869"/>
      <c r="AD548" s="869"/>
      <c r="AE548" s="869"/>
      <c r="AF548" s="869"/>
      <c r="AG548" s="869"/>
      <c r="AH548" s="869"/>
      <c r="AI548" s="869"/>
      <c r="AJ548" s="869"/>
      <c r="AK548" s="869"/>
      <c r="AL548" s="869"/>
      <c r="AM548" s="869"/>
      <c r="AN548" s="869"/>
      <c r="AO548" s="869"/>
      <c r="AP548" s="869"/>
      <c r="AQ548" s="869"/>
      <c r="AR548" s="869"/>
      <c r="AS548" s="869"/>
      <c r="AT548" s="869"/>
      <c r="AU548" s="869"/>
      <c r="AV548" s="869"/>
      <c r="AW548" s="869"/>
      <c r="AX548" s="870"/>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70"/>
      <c r="BY548" s="869"/>
      <c r="BZ548" s="869"/>
      <c r="CA548" s="869"/>
      <c r="CB548" s="869"/>
      <c r="CC548" s="869"/>
      <c r="CD548" s="869"/>
      <c r="CE548" s="869"/>
      <c r="CF548" s="870"/>
      <c r="CG548" s="870"/>
      <c r="CH548" s="870"/>
      <c r="CI548" s="870"/>
      <c r="CJ548" s="870"/>
      <c r="CK548" s="870"/>
      <c r="CL548" s="870"/>
      <c r="CM548" s="869"/>
      <c r="CN548" s="869"/>
      <c r="CO548" s="869"/>
      <c r="CP548" s="869"/>
      <c r="CQ548" s="869"/>
      <c r="CR548" s="869"/>
      <c r="CS548" s="869"/>
      <c r="CT548" s="870"/>
      <c r="CU548" s="869"/>
      <c r="CV548" s="869"/>
      <c r="CW548" s="869"/>
      <c r="CX548" s="869"/>
      <c r="CY548" s="869"/>
      <c r="CZ548" s="869"/>
      <c r="DA548" s="869"/>
      <c r="DB548" s="869"/>
      <c r="DC548" s="869"/>
      <c r="DD548" s="869"/>
      <c r="DE548" s="869"/>
      <c r="DF548" s="869"/>
    </row>
    <row r="549">
      <c r="A549" s="866" t="s">
        <v>2078</v>
      </c>
      <c r="B549" s="867">
        <f t="shared" si="51"/>
        <v>5</v>
      </c>
      <c r="C549" s="867" t="s">
        <v>4983</v>
      </c>
      <c r="D549" s="618" t="s">
        <v>179</v>
      </c>
      <c r="E549" s="618" t="s">
        <v>179</v>
      </c>
      <c r="F549" s="618" t="s">
        <v>179</v>
      </c>
      <c r="G549" s="868" t="s">
        <v>5491</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69"/>
      <c r="AP549" s="869"/>
      <c r="AQ549" s="869"/>
      <c r="AR549" s="869"/>
      <c r="AS549" s="869"/>
      <c r="AT549" s="869"/>
      <c r="AU549" s="869"/>
      <c r="AV549" s="869"/>
      <c r="AW549" s="869"/>
      <c r="AX549" s="870" t="s">
        <v>184</v>
      </c>
      <c r="AY549" s="869"/>
      <c r="AZ549" s="869"/>
      <c r="BA549" s="869"/>
      <c r="BB549" s="869"/>
      <c r="BC549" s="869"/>
      <c r="BD549" s="869"/>
      <c r="BE549" s="869"/>
      <c r="BF549" s="869"/>
      <c r="BG549" s="869"/>
      <c r="BH549" s="869"/>
      <c r="BI549" s="869"/>
      <c r="BJ549" s="869"/>
      <c r="BK549" s="869"/>
      <c r="BL549" s="869"/>
      <c r="BM549" s="869"/>
      <c r="BN549" s="869"/>
      <c r="BO549" s="869"/>
      <c r="BP549" s="869"/>
      <c r="BQ549" s="869"/>
      <c r="BR549" s="869"/>
      <c r="BS549" s="869"/>
      <c r="BT549" s="869"/>
      <c r="BU549" s="869"/>
      <c r="BV549" s="869"/>
      <c r="BW549" s="869"/>
      <c r="BX549" s="870" t="str">
        <f>image("https://i.imgur.com/O6u431F.png",4,15,15)</f>
        <v/>
      </c>
      <c r="BY549" s="869"/>
      <c r="BZ549" s="870"/>
      <c r="CA549" s="870" t="s">
        <v>184</v>
      </c>
      <c r="CB549" s="869"/>
      <c r="CC549" s="869"/>
      <c r="CD549" s="869"/>
      <c r="CE549" s="869"/>
      <c r="CF549" s="870"/>
      <c r="CG549" s="870"/>
      <c r="CH549" s="870"/>
      <c r="CI549" s="870"/>
      <c r="CJ549" s="870"/>
      <c r="CK549" s="870" t="s">
        <v>184</v>
      </c>
      <c r="CL549" s="870"/>
      <c r="CM549" s="869"/>
      <c r="CN549" s="869"/>
      <c r="CO549" s="869"/>
      <c r="CP549" s="869"/>
      <c r="CQ549" s="869"/>
      <c r="CR549" s="869"/>
      <c r="CS549" s="869"/>
      <c r="CT549" s="870" t="s">
        <v>184</v>
      </c>
      <c r="CU549" s="869"/>
      <c r="CV549" s="869"/>
      <c r="CW549" s="869"/>
      <c r="CX549" s="869"/>
      <c r="CY549" s="869"/>
      <c r="CZ549" s="869"/>
      <c r="DA549" s="869"/>
      <c r="DB549" s="869"/>
      <c r="DC549" s="869"/>
      <c r="DD549" s="869"/>
      <c r="DE549" s="869"/>
      <c r="DF549" s="869"/>
    </row>
    <row r="550">
      <c r="A550" s="866" t="s">
        <v>506</v>
      </c>
      <c r="B550" s="867">
        <f t="shared" si="51"/>
        <v>3</v>
      </c>
      <c r="C550" s="867" t="s">
        <v>4983</v>
      </c>
      <c r="D550" s="618" t="s">
        <v>179</v>
      </c>
      <c r="E550" s="618" t="s">
        <v>179</v>
      </c>
      <c r="F550" s="618" t="s">
        <v>179</v>
      </c>
      <c r="G550" s="868" t="s">
        <v>5492</v>
      </c>
      <c r="H550" s="812"/>
      <c r="I550" s="869"/>
      <c r="J550" s="869"/>
      <c r="K550" s="869"/>
      <c r="L550" s="869"/>
      <c r="M550" s="869"/>
      <c r="N550" s="869"/>
      <c r="O550" s="870" t="s">
        <v>184</v>
      </c>
      <c r="P550" s="870"/>
      <c r="Q550" s="870"/>
      <c r="R550" s="870"/>
      <c r="S550" s="869"/>
      <c r="T550" s="870"/>
      <c r="U550" s="869"/>
      <c r="V550" s="870"/>
      <c r="W550" s="870" t="s">
        <v>184</v>
      </c>
      <c r="X550" s="869"/>
      <c r="Y550" s="869"/>
      <c r="Z550" s="869"/>
      <c r="AA550" s="869"/>
      <c r="AB550" s="869"/>
      <c r="AC550" s="869"/>
      <c r="AD550" s="869"/>
      <c r="AE550" s="869"/>
      <c r="AF550" s="869"/>
      <c r="AG550" s="869"/>
      <c r="AH550" s="869"/>
      <c r="AI550" s="870" t="s">
        <v>184</v>
      </c>
      <c r="AJ550" s="870"/>
      <c r="AK550" s="870"/>
      <c r="AL550" s="870"/>
      <c r="AM550" s="869"/>
      <c r="AN550" s="869"/>
      <c r="AO550" s="869"/>
      <c r="AP550" s="869"/>
      <c r="AQ550" s="869"/>
      <c r="AR550" s="869"/>
      <c r="AS550" s="869"/>
      <c r="AT550" s="869"/>
      <c r="AU550" s="869"/>
      <c r="AV550" s="869"/>
      <c r="AW550" s="869"/>
      <c r="AX550" s="869"/>
      <c r="AY550" s="869"/>
      <c r="AZ550" s="869"/>
      <c r="BA550" s="869"/>
      <c r="BB550" s="869"/>
      <c r="BC550" s="869"/>
      <c r="BD550" s="869"/>
      <c r="BE550" s="869"/>
      <c r="BF550" s="869"/>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69"/>
      <c r="CD550" s="869"/>
      <c r="CE550" s="869"/>
      <c r="CF550" s="869"/>
      <c r="CG550" s="869"/>
      <c r="CH550" s="869"/>
      <c r="CI550" s="869"/>
      <c r="CJ550" s="869"/>
      <c r="CK550" s="869"/>
      <c r="CL550" s="869"/>
      <c r="CM550" s="869"/>
      <c r="CN550" s="869"/>
      <c r="CO550" s="869"/>
      <c r="CP550" s="869"/>
      <c r="CQ550" s="869"/>
      <c r="CR550" s="869"/>
      <c r="CS550" s="869"/>
      <c r="CT550" s="869"/>
      <c r="CU550" s="869"/>
      <c r="CV550" s="869"/>
      <c r="CW550" s="869"/>
      <c r="CX550" s="869"/>
      <c r="CY550" s="869"/>
      <c r="CZ550" s="869"/>
      <c r="DA550" s="869"/>
      <c r="DB550" s="869"/>
      <c r="DC550" s="869"/>
      <c r="DD550" s="869"/>
      <c r="DE550" s="869"/>
      <c r="DF550" s="869"/>
    </row>
    <row r="551">
      <c r="A551" s="866" t="s">
        <v>1847</v>
      </c>
      <c r="B551" s="867">
        <f t="shared" si="51"/>
        <v>0</v>
      </c>
      <c r="C551" s="867" t="s">
        <v>4983</v>
      </c>
      <c r="D551" s="618" t="s">
        <v>179</v>
      </c>
      <c r="E551" s="618" t="s">
        <v>179</v>
      </c>
      <c r="F551" s="618" t="s">
        <v>179</v>
      </c>
      <c r="G551" s="868" t="s">
        <v>5493</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c r="AR551" s="869"/>
      <c r="AS551" s="869"/>
      <c r="AT551" s="869"/>
      <c r="AU551" s="869"/>
      <c r="AV551" s="869"/>
      <c r="AW551" s="869"/>
      <c r="AX551" s="870"/>
      <c r="AY551" s="870"/>
      <c r="AZ551" s="869"/>
      <c r="BA551" s="869"/>
      <c r="BB551" s="869"/>
      <c r="BC551" s="869"/>
      <c r="BD551" s="870"/>
      <c r="BE551" s="870"/>
      <c r="BF551" s="870"/>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c r="CD551" s="869"/>
      <c r="CE551" s="869"/>
      <c r="CF551" s="869"/>
      <c r="CG551" s="869"/>
      <c r="CH551" s="869"/>
      <c r="CI551" s="869"/>
      <c r="CJ551" s="869"/>
      <c r="CK551" s="869"/>
      <c r="CL551" s="869"/>
      <c r="CM551" s="869"/>
      <c r="CN551" s="869"/>
      <c r="CO551" s="869"/>
      <c r="CP551" s="869"/>
      <c r="CQ551" s="869"/>
      <c r="CR551" s="869"/>
      <c r="CS551" s="869"/>
      <c r="CT551" s="869"/>
      <c r="CU551" s="869"/>
      <c r="CV551" s="870"/>
      <c r="CW551" s="869"/>
      <c r="CX551" s="870"/>
      <c r="CY551" s="869"/>
      <c r="CZ551" s="869"/>
      <c r="DA551" s="870"/>
      <c r="DB551" s="869"/>
      <c r="DC551" s="869"/>
      <c r="DD551" s="869"/>
      <c r="DE551" s="869"/>
      <c r="DF551" s="869"/>
    </row>
    <row r="552">
      <c r="A552" s="866" t="s">
        <v>3013</v>
      </c>
      <c r="B552" s="867">
        <f t="shared" si="51"/>
        <v>0</v>
      </c>
      <c r="C552" s="867" t="s">
        <v>4983</v>
      </c>
      <c r="D552" s="618" t="s">
        <v>179</v>
      </c>
      <c r="E552" s="618" t="s">
        <v>179</v>
      </c>
      <c r="F552" s="618" t="s">
        <v>179</v>
      </c>
      <c r="G552" s="868" t="s">
        <v>5494</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70"/>
      <c r="CY552" s="869"/>
      <c r="CZ552" s="869"/>
      <c r="DA552" s="870"/>
      <c r="DB552" s="869"/>
      <c r="DC552" s="869"/>
      <c r="DD552" s="869"/>
      <c r="DE552" s="869"/>
      <c r="DF552" s="869"/>
    </row>
    <row r="553">
      <c r="A553" s="866" t="s">
        <v>580</v>
      </c>
      <c r="B553" s="867">
        <f t="shared" si="51"/>
        <v>7</v>
      </c>
      <c r="C553" s="867" t="s">
        <v>4983</v>
      </c>
      <c r="D553" s="618" t="s">
        <v>179</v>
      </c>
      <c r="E553" s="618" t="s">
        <v>179</v>
      </c>
      <c r="F553" s="618" t="s">
        <v>179</v>
      </c>
      <c r="G553" s="868" t="s">
        <v>5495</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69"/>
      <c r="AN553" s="869"/>
      <c r="AO553" s="870"/>
      <c r="AP553" s="870"/>
      <c r="AQ553" s="870" t="s">
        <v>184</v>
      </c>
      <c r="AR553" s="869"/>
      <c r="AS553" s="869"/>
      <c r="AT553" s="869"/>
      <c r="AU553" s="869"/>
      <c r="AV553" s="869"/>
      <c r="AW553" s="869"/>
      <c r="AX553" s="870"/>
      <c r="AY553" s="870" t="s">
        <v>184</v>
      </c>
      <c r="AZ553" s="869"/>
      <c r="BA553" s="869"/>
      <c r="BB553" s="869"/>
      <c r="BC553" s="869"/>
      <c r="BD553" s="870"/>
      <c r="BE553" s="870"/>
      <c r="BF553" s="870" t="s">
        <v>184</v>
      </c>
      <c r="BG553" s="869"/>
      <c r="BH553" s="869"/>
      <c r="BI553" s="869"/>
      <c r="BJ553" s="869"/>
      <c r="BK553" s="869"/>
      <c r="BL553" s="869"/>
      <c r="BM553" s="869"/>
      <c r="BN553" s="869"/>
      <c r="BO553" s="869"/>
      <c r="BP553" s="869"/>
      <c r="BQ553" s="869"/>
      <c r="BR553" s="869"/>
      <c r="BS553" s="869"/>
      <c r="BT553" s="869"/>
      <c r="BU553" s="869"/>
      <c r="BV553" s="869"/>
      <c r="BW553" s="869"/>
      <c r="BX553" s="869"/>
      <c r="BY553" s="869"/>
      <c r="BZ553" s="869"/>
      <c r="CA553" s="869"/>
      <c r="CB553" s="869"/>
      <c r="CC553" s="870" t="s">
        <v>184</v>
      </c>
      <c r="CD553" s="869"/>
      <c r="CE553" s="869"/>
      <c r="CF553" s="869"/>
      <c r="CG553" s="869"/>
      <c r="CH553" s="869"/>
      <c r="CI553" s="869"/>
      <c r="CJ553" s="869"/>
      <c r="CK553" s="869"/>
      <c r="CL553" s="869"/>
      <c r="CM553" s="869"/>
      <c r="CN553" s="869"/>
      <c r="CO553" s="869"/>
      <c r="CP553" s="869"/>
      <c r="CQ553" s="869"/>
      <c r="CR553" s="869"/>
      <c r="CS553" s="869"/>
      <c r="CT553" s="869"/>
      <c r="CU553" s="869"/>
      <c r="CV553" s="870" t="s">
        <v>184</v>
      </c>
      <c r="CW553" s="869"/>
      <c r="CX553" s="870" t="s">
        <v>184</v>
      </c>
      <c r="CY553" s="869"/>
      <c r="CZ553" s="869"/>
      <c r="DA553" s="870" t="s">
        <v>184</v>
      </c>
      <c r="DB553" s="869"/>
      <c r="DC553" s="869"/>
      <c r="DD553" s="869"/>
      <c r="DE553" s="869"/>
      <c r="DF553" s="869"/>
    </row>
    <row r="554">
      <c r="A554" s="866" t="s">
        <v>1765</v>
      </c>
      <c r="B554" s="867">
        <f t="shared" si="51"/>
        <v>1</v>
      </c>
      <c r="C554" s="867" t="s">
        <v>4983</v>
      </c>
      <c r="D554" s="618" t="s">
        <v>179</v>
      </c>
      <c r="E554" s="618" t="s">
        <v>179</v>
      </c>
      <c r="F554" s="618" t="s">
        <v>179</v>
      </c>
      <c r="G554" s="868" t="s">
        <v>5496</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70"/>
      <c r="AP554" s="870"/>
      <c r="AQ554" s="870" t="s">
        <v>184</v>
      </c>
      <c r="AR554" s="869"/>
      <c r="AS554" s="869"/>
      <c r="AT554" s="869"/>
      <c r="AU554" s="869"/>
      <c r="AV554" s="869"/>
      <c r="AW554" s="869"/>
      <c r="AX554" s="870"/>
      <c r="AY554" s="870"/>
      <c r="AZ554" s="869"/>
      <c r="BA554" s="869"/>
      <c r="BB554" s="869"/>
      <c r="BC554" s="869"/>
      <c r="BD554" s="870"/>
      <c r="BE554" s="870"/>
      <c r="BF554" s="870"/>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70"/>
      <c r="CD554" s="869"/>
      <c r="CE554" s="869"/>
      <c r="CF554" s="869"/>
      <c r="CG554" s="869"/>
      <c r="CH554" s="869"/>
      <c r="CI554" s="869"/>
      <c r="CJ554" s="869"/>
      <c r="CK554" s="869"/>
      <c r="CL554" s="869"/>
      <c r="CM554" s="869"/>
      <c r="CN554" s="869"/>
      <c r="CO554" s="869"/>
      <c r="CP554" s="869"/>
      <c r="CQ554" s="869"/>
      <c r="CR554" s="869"/>
      <c r="CS554" s="869"/>
      <c r="CT554" s="869"/>
      <c r="CU554" s="869"/>
      <c r="CV554" s="870"/>
      <c r="CW554" s="869"/>
      <c r="CX554" s="869"/>
      <c r="CY554" s="869"/>
      <c r="CZ554" s="869"/>
      <c r="DA554" s="869"/>
      <c r="DB554" s="869"/>
      <c r="DC554" s="869"/>
      <c r="DD554" s="869"/>
      <c r="DE554" s="869"/>
      <c r="DF554" s="869"/>
    </row>
    <row r="555">
      <c r="A555" s="866" t="s">
        <v>1636</v>
      </c>
      <c r="B555" s="867">
        <f t="shared" si="51"/>
        <v>3</v>
      </c>
      <c r="C555" s="867" t="s">
        <v>4983</v>
      </c>
      <c r="D555" s="618" t="s">
        <v>179</v>
      </c>
      <c r="E555" s="618" t="s">
        <v>179</v>
      </c>
      <c r="F555" s="618" t="s">
        <v>179</v>
      </c>
      <c r="G555" s="868" t="s">
        <v>5497</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70"/>
      <c r="AN555" s="870" t="s">
        <v>184</v>
      </c>
      <c r="AO555" s="869"/>
      <c r="AP555" s="869"/>
      <c r="AQ555" s="869"/>
      <c r="AR555" s="869"/>
      <c r="AS555" s="869"/>
      <c r="AT555" s="869"/>
      <c r="AU555" s="869"/>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70" t="s">
        <v>184</v>
      </c>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70"/>
      <c r="CY555" s="870" t="s">
        <v>184</v>
      </c>
      <c r="CZ555" s="869"/>
      <c r="DA555" s="869"/>
      <c r="DB555" s="869"/>
      <c r="DC555" s="869"/>
      <c r="DD555" s="869"/>
      <c r="DE555" s="869"/>
      <c r="DF555" s="869"/>
    </row>
    <row r="556">
      <c r="A556" s="866" t="s">
        <v>3323</v>
      </c>
      <c r="B556" s="867">
        <f t="shared" si="51"/>
        <v>0</v>
      </c>
      <c r="C556" s="867" t="s">
        <v>4983</v>
      </c>
      <c r="D556" s="618" t="s">
        <v>179</v>
      </c>
      <c r="E556" s="618" t="s">
        <v>179</v>
      </c>
      <c r="F556" s="618" t="s">
        <v>179</v>
      </c>
      <c r="G556" s="868" t="s">
        <v>5498</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503</v>
      </c>
      <c r="B557" s="867">
        <f t="shared" si="51"/>
        <v>0</v>
      </c>
      <c r="C557" s="867" t="s">
        <v>4983</v>
      </c>
      <c r="D557" s="618" t="s">
        <v>179</v>
      </c>
      <c r="E557" s="618" t="s">
        <v>179</v>
      </c>
      <c r="F557" s="618" t="s">
        <v>179</v>
      </c>
      <c r="G557" s="868" t="s">
        <v>5499</v>
      </c>
      <c r="H557" s="812"/>
      <c r="I557" s="869"/>
      <c r="J557" s="869"/>
      <c r="K557" s="869"/>
      <c r="L557" s="869"/>
      <c r="M557" s="869"/>
      <c r="N557" s="869"/>
      <c r="O557" s="869"/>
      <c r="P557" s="869"/>
      <c r="Q557" s="869"/>
      <c r="R557" s="869"/>
      <c r="S557" s="869"/>
      <c r="T557" s="869"/>
      <c r="U557" s="869"/>
      <c r="V557" s="869"/>
      <c r="W557" s="869"/>
      <c r="X557" s="869"/>
      <c r="Y557" s="869"/>
      <c r="Z557" s="869"/>
      <c r="AA557" s="869"/>
      <c r="AB557" s="869"/>
      <c r="AC557" s="869"/>
      <c r="AD557" s="869"/>
      <c r="AE557" s="869"/>
      <c r="AF557" s="869"/>
      <c r="AG557" s="869"/>
      <c r="AH557" s="869"/>
      <c r="AI557" s="869"/>
      <c r="AJ557" s="869"/>
      <c r="AK557" s="869"/>
      <c r="AL557" s="869"/>
      <c r="AM557" s="869"/>
      <c r="AN557" s="869"/>
      <c r="AO557" s="869"/>
      <c r="AP557" s="869"/>
      <c r="AQ557" s="869"/>
      <c r="AR557" s="869"/>
      <c r="AS557" s="870"/>
      <c r="AT557" s="870"/>
      <c r="AU557" s="870"/>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69"/>
      <c r="CP557" s="869"/>
      <c r="CQ557" s="869"/>
      <c r="CR557" s="869"/>
      <c r="CS557" s="869"/>
      <c r="CT557" s="869"/>
      <c r="CU557" s="869"/>
      <c r="CV557" s="869"/>
      <c r="CW557" s="869"/>
      <c r="CX557" s="869"/>
      <c r="CY557" s="869"/>
      <c r="CZ557" s="869"/>
      <c r="DA557" s="869"/>
      <c r="DB557" s="869"/>
      <c r="DC557" s="869"/>
      <c r="DD557" s="869"/>
      <c r="DE557" s="869"/>
      <c r="DF557" s="869"/>
    </row>
    <row r="558">
      <c r="A558" s="866" t="s">
        <v>1964</v>
      </c>
      <c r="B558" s="867">
        <f t="shared" si="51"/>
        <v>1</v>
      </c>
      <c r="C558" s="867" t="s">
        <v>4945</v>
      </c>
      <c r="D558" s="618" t="s">
        <v>179</v>
      </c>
      <c r="E558" s="618" t="s">
        <v>179</v>
      </c>
      <c r="F558" s="618" t="s">
        <v>179</v>
      </c>
      <c r="G558" s="868" t="s">
        <v>5500</v>
      </c>
      <c r="H558" s="812"/>
      <c r="I558" s="869"/>
      <c r="J558" s="869"/>
      <c r="K558" s="869"/>
      <c r="L558" s="869"/>
      <c r="M558" s="869"/>
      <c r="N558" s="869"/>
      <c r="O558" s="869"/>
      <c r="P558" s="869"/>
      <c r="Q558" s="869"/>
      <c r="R558" s="869"/>
      <c r="S558" s="869"/>
      <c r="T558" s="869"/>
      <c r="U558" s="869"/>
      <c r="V558" s="869"/>
      <c r="W558" s="869"/>
      <c r="X558" s="869"/>
      <c r="Y558" s="869"/>
      <c r="Z558" s="869"/>
      <c r="AA558" s="869"/>
      <c r="AB558" s="869"/>
      <c r="AC558" s="869"/>
      <c r="AD558" s="869"/>
      <c r="AE558" s="869"/>
      <c r="AF558" s="869"/>
      <c r="AG558" s="869"/>
      <c r="AH558" s="869"/>
      <c r="AI558" s="869"/>
      <c r="AJ558" s="869"/>
      <c r="AK558" s="869"/>
      <c r="AL558" s="869"/>
      <c r="AM558" s="869"/>
      <c r="AN558" s="869"/>
      <c r="AO558" s="869"/>
      <c r="AP558" s="869"/>
      <c r="AQ558" s="869"/>
      <c r="AR558" s="869"/>
      <c r="AS558" s="870"/>
      <c r="AT558" s="870"/>
      <c r="AU558" s="870" t="s">
        <v>184</v>
      </c>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69"/>
      <c r="CP558" s="869"/>
      <c r="CQ558" s="869"/>
      <c r="CR558" s="869"/>
      <c r="CS558" s="869"/>
      <c r="CT558" s="869"/>
      <c r="CU558" s="869"/>
      <c r="CV558" s="869"/>
      <c r="CW558" s="869"/>
      <c r="CX558" s="869"/>
      <c r="CY558" s="869"/>
      <c r="CZ558" s="869"/>
      <c r="DA558" s="869"/>
      <c r="DB558" s="869"/>
      <c r="DC558" s="869"/>
      <c r="DD558" s="869"/>
      <c r="DE558" s="869"/>
      <c r="DF558" s="869"/>
    </row>
    <row r="559">
      <c r="A559" s="866" t="s">
        <v>193</v>
      </c>
      <c r="B559" s="867">
        <f t="shared" si="51"/>
        <v>9</v>
      </c>
      <c r="C559" s="867" t="s">
        <v>4983</v>
      </c>
      <c r="D559" s="618" t="s">
        <v>179</v>
      </c>
      <c r="E559" s="618" t="s">
        <v>179</v>
      </c>
      <c r="F559" s="618" t="s">
        <v>179</v>
      </c>
      <c r="G559" s="868" t="s">
        <v>5501</v>
      </c>
      <c r="H559" s="864"/>
      <c r="I559" s="870" t="s">
        <v>184</v>
      </c>
      <c r="J559" s="869"/>
      <c r="K559" s="869"/>
      <c r="L559" s="869"/>
      <c r="M559" s="869"/>
      <c r="N559" s="869"/>
      <c r="O559" s="870" t="s">
        <v>184</v>
      </c>
      <c r="P559" s="870"/>
      <c r="Q559" s="870"/>
      <c r="R559" s="870"/>
      <c r="S559" s="869"/>
      <c r="T559" s="870" t="s">
        <v>184</v>
      </c>
      <c r="U559" s="869"/>
      <c r="V559" s="870" t="s">
        <v>184</v>
      </c>
      <c r="W559" s="869"/>
      <c r="X559" s="869"/>
      <c r="Y559" s="869"/>
      <c r="Z559" s="869"/>
      <c r="AA559" s="870" t="s">
        <v>184</v>
      </c>
      <c r="AB559" s="869"/>
      <c r="AC559" s="869"/>
      <c r="AD559" s="869"/>
      <c r="AE559" s="869"/>
      <c r="AF559" s="869"/>
      <c r="AG559" s="870" t="s">
        <v>184</v>
      </c>
      <c r="AH559" s="869"/>
      <c r="AI559" s="869"/>
      <c r="AJ559" s="869"/>
      <c r="AK559" s="869"/>
      <c r="AL559" s="869"/>
      <c r="AM559" s="870" t="s">
        <v>184</v>
      </c>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t="s">
        <v>184</v>
      </c>
      <c r="CQ559" s="870"/>
      <c r="CR559" s="869"/>
      <c r="CS559" s="869"/>
      <c r="CT559" s="869"/>
      <c r="CU559" s="869"/>
      <c r="CV559" s="869"/>
      <c r="CW559" s="869"/>
      <c r="CX559" s="869"/>
      <c r="CY559" s="869"/>
      <c r="CZ559" s="870" t="s">
        <v>184</v>
      </c>
      <c r="DA559" s="870"/>
      <c r="DB559" s="870"/>
      <c r="DC559" s="870"/>
      <c r="DD559" s="870"/>
      <c r="DE559" s="870"/>
      <c r="DF559" s="870"/>
    </row>
    <row r="560">
      <c r="A560" s="866" t="s">
        <v>1166</v>
      </c>
      <c r="B560" s="867">
        <f t="shared" si="51"/>
        <v>1</v>
      </c>
      <c r="C560" s="867" t="s">
        <v>4983</v>
      </c>
      <c r="D560" s="618" t="s">
        <v>179</v>
      </c>
      <c r="E560" s="618" t="s">
        <v>179</v>
      </c>
      <c r="F560" s="618" t="s">
        <v>179</v>
      </c>
      <c r="G560" s="868" t="s">
        <v>5502</v>
      </c>
      <c r="H560" s="864"/>
      <c r="I560" s="870"/>
      <c r="J560" s="869"/>
      <c r="K560" s="869"/>
      <c r="L560" s="869"/>
      <c r="M560" s="869"/>
      <c r="N560" s="869"/>
      <c r="O560" s="870"/>
      <c r="P560" s="870"/>
      <c r="Q560" s="870"/>
      <c r="R560" s="870"/>
      <c r="S560" s="869"/>
      <c r="T560" s="870"/>
      <c r="U560" s="869"/>
      <c r="V560" s="869"/>
      <c r="W560" s="869"/>
      <c r="X560" s="869"/>
      <c r="Y560" s="869"/>
      <c r="Z560" s="869"/>
      <c r="AA560" s="870"/>
      <c r="AB560" s="869"/>
      <c r="AC560" s="870" t="s">
        <v>184</v>
      </c>
      <c r="AD560" s="869"/>
      <c r="AE560" s="869"/>
      <c r="AF560" s="869"/>
      <c r="AG560" s="870"/>
      <c r="AH560" s="869"/>
      <c r="AI560" s="869"/>
      <c r="AJ560" s="869"/>
      <c r="AK560" s="869"/>
      <c r="AL560" s="869"/>
      <c r="AM560" s="870"/>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69"/>
      <c r="BY560" s="869"/>
      <c r="BZ560" s="869"/>
      <c r="CA560" s="869"/>
      <c r="CB560" s="869"/>
      <c r="CC560" s="869"/>
      <c r="CD560" s="869"/>
      <c r="CE560" s="869"/>
      <c r="CF560" s="869"/>
      <c r="CG560" s="869"/>
      <c r="CH560" s="869"/>
      <c r="CI560" s="869"/>
      <c r="CJ560" s="869"/>
      <c r="CK560" s="869"/>
      <c r="CL560" s="869"/>
      <c r="CM560" s="869"/>
      <c r="CN560" s="869"/>
      <c r="CO560" s="870"/>
      <c r="CP560" s="870"/>
      <c r="CQ560" s="870"/>
      <c r="CR560" s="869"/>
      <c r="CS560" s="869"/>
      <c r="CT560" s="869"/>
      <c r="CU560" s="869"/>
      <c r="CV560" s="869"/>
      <c r="CW560" s="869"/>
      <c r="CX560" s="869"/>
      <c r="CY560" s="869"/>
      <c r="CZ560" s="870"/>
      <c r="DA560" s="870"/>
      <c r="DB560" s="870"/>
      <c r="DC560" s="870"/>
      <c r="DD560" s="870"/>
      <c r="DE560" s="870"/>
      <c r="DF560" s="870"/>
    </row>
    <row r="561">
      <c r="A561" s="866" t="s">
        <v>767</v>
      </c>
      <c r="B561" s="867">
        <f t="shared" si="51"/>
        <v>1</v>
      </c>
      <c r="C561" s="867" t="s">
        <v>4983</v>
      </c>
      <c r="D561" s="618" t="s">
        <v>179</v>
      </c>
      <c r="E561" s="618" t="s">
        <v>179</v>
      </c>
      <c r="F561" s="618" t="s">
        <v>179</v>
      </c>
      <c r="G561" s="868" t="s">
        <v>5503</v>
      </c>
      <c r="H561" s="864"/>
      <c r="I561" s="870"/>
      <c r="J561" s="869"/>
      <c r="K561" s="869"/>
      <c r="L561" s="869"/>
      <c r="M561" s="869"/>
      <c r="N561" s="869"/>
      <c r="O561" s="870"/>
      <c r="P561" s="870"/>
      <c r="Q561" s="870"/>
      <c r="R561" s="870"/>
      <c r="S561" s="869"/>
      <c r="T561" s="870" t="s">
        <v>184</v>
      </c>
      <c r="U561" s="869"/>
      <c r="V561" s="869"/>
      <c r="W561" s="869"/>
      <c r="X561" s="869"/>
      <c r="Y561" s="869"/>
      <c r="Z561" s="869"/>
      <c r="AA561" s="870"/>
      <c r="AB561" s="869"/>
      <c r="AC561" s="870"/>
      <c r="AD561" s="869"/>
      <c r="AE561" s="869"/>
      <c r="AF561" s="869"/>
      <c r="AG561" s="870"/>
      <c r="AH561" s="869"/>
      <c r="AI561" s="869"/>
      <c r="AJ561" s="869"/>
      <c r="AK561" s="869"/>
      <c r="AL561" s="869"/>
      <c r="AM561" s="870"/>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70"/>
      <c r="CP561" s="870"/>
      <c r="CQ561" s="870"/>
      <c r="CR561" s="869"/>
      <c r="CS561" s="869"/>
      <c r="CT561" s="869"/>
      <c r="CU561" s="869"/>
      <c r="CV561" s="869"/>
      <c r="CW561" s="869"/>
      <c r="CX561" s="869"/>
      <c r="CY561" s="869"/>
      <c r="CZ561" s="870"/>
      <c r="DA561" s="870"/>
      <c r="DB561" s="870"/>
      <c r="DC561" s="870"/>
      <c r="DD561" s="870"/>
      <c r="DE561" s="870"/>
      <c r="DF561" s="870"/>
    </row>
    <row r="562">
      <c r="A562" s="866" t="s">
        <v>605</v>
      </c>
      <c r="B562" s="867">
        <f t="shared" si="51"/>
        <v>4</v>
      </c>
      <c r="C562" s="867" t="s">
        <v>4983</v>
      </c>
      <c r="D562" s="618" t="s">
        <v>179</v>
      </c>
      <c r="E562" s="618" t="s">
        <v>179</v>
      </c>
      <c r="F562" s="618" t="s">
        <v>179</v>
      </c>
      <c r="G562" s="868" t="s">
        <v>5504</v>
      </c>
      <c r="H562" s="812"/>
      <c r="I562" s="869"/>
      <c r="J562" s="869"/>
      <c r="K562" s="869"/>
      <c r="L562" s="869"/>
      <c r="M562" s="869"/>
      <c r="N562" s="869"/>
      <c r="O562" s="869"/>
      <c r="P562" s="870" t="s">
        <v>184</v>
      </c>
      <c r="Q562" s="869"/>
      <c r="R562" s="869"/>
      <c r="S562" s="869"/>
      <c r="T562" s="869"/>
      <c r="U562" s="869"/>
      <c r="V562" s="869"/>
      <c r="W562" s="869"/>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72" t="str">
        <f>image("https://i.imgur.com/1QvNsgz.png",4,15,15)</f>
        <v/>
      </c>
      <c r="BY562" s="870" t="s">
        <v>184</v>
      </c>
      <c r="BZ562" s="869"/>
      <c r="CA562" s="869"/>
      <c r="CB562" s="869"/>
      <c r="CC562" s="869"/>
      <c r="CD562" s="869"/>
      <c r="CE562" s="869"/>
      <c r="CF562" s="869"/>
      <c r="CG562" s="869"/>
      <c r="CH562" s="869"/>
      <c r="CI562" s="869"/>
      <c r="CJ562" s="869"/>
      <c r="CK562" s="869"/>
      <c r="CL562" s="869"/>
      <c r="CM562" s="869"/>
      <c r="CN562" s="869"/>
      <c r="CO562" s="869"/>
      <c r="CP562" s="869"/>
      <c r="CQ562" s="869"/>
      <c r="CR562" s="870" t="s">
        <v>184</v>
      </c>
      <c r="CS562" s="869"/>
      <c r="CT562" s="869"/>
      <c r="CU562" s="869"/>
      <c r="CV562" s="869"/>
      <c r="CW562" s="869"/>
      <c r="CX562" s="869"/>
      <c r="CY562" s="869"/>
      <c r="CZ562" s="869"/>
      <c r="DA562" s="869"/>
      <c r="DB562" s="869"/>
      <c r="DC562" s="869"/>
      <c r="DD562" s="869"/>
      <c r="DE562" s="869"/>
      <c r="DF562" s="869"/>
    </row>
    <row r="563">
      <c r="A563" s="866" t="s">
        <v>3675</v>
      </c>
      <c r="B563" s="867"/>
      <c r="C563" s="867" t="s">
        <v>4983</v>
      </c>
      <c r="D563" s="618" t="s">
        <v>179</v>
      </c>
      <c r="E563" s="618" t="s">
        <v>179</v>
      </c>
      <c r="F563" s="618" t="s">
        <v>179</v>
      </c>
      <c r="G563" s="868" t="s">
        <v>5505</v>
      </c>
      <c r="H563" s="812"/>
      <c r="I563" s="869"/>
      <c r="J563" s="869"/>
      <c r="K563" s="869"/>
      <c r="L563" s="869"/>
      <c r="M563" s="869"/>
      <c r="N563" s="869"/>
      <c r="O563" s="869"/>
      <c r="P563" s="869"/>
      <c r="Q563" s="869"/>
      <c r="R563" s="869"/>
      <c r="S563" s="869"/>
      <c r="T563" s="869"/>
      <c r="U563" s="869"/>
      <c r="V563" s="870"/>
      <c r="W563" s="870"/>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69"/>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69"/>
      <c r="CH563" s="869"/>
      <c r="CI563" s="869"/>
      <c r="CJ563" s="869"/>
      <c r="CK563" s="869"/>
      <c r="CL563" s="869"/>
      <c r="CM563" s="869"/>
      <c r="CN563" s="869"/>
      <c r="CO563" s="869"/>
      <c r="CP563" s="869"/>
      <c r="CQ563" s="869"/>
      <c r="CR563" s="869"/>
      <c r="CS563" s="869"/>
      <c r="CT563" s="869"/>
      <c r="CU563" s="869"/>
      <c r="CV563" s="869"/>
      <c r="CW563" s="869"/>
      <c r="CX563" s="869"/>
      <c r="CY563" s="869"/>
      <c r="CZ563" s="869"/>
      <c r="DA563" s="869"/>
      <c r="DB563" s="869"/>
      <c r="DC563" s="869"/>
      <c r="DD563" s="869"/>
      <c r="DE563" s="869"/>
      <c r="DF563" s="869"/>
    </row>
    <row r="564">
      <c r="A564" s="866" t="s">
        <v>945</v>
      </c>
      <c r="B564" s="867">
        <f t="shared" ref="B564:B576" si="52">counta($I564:$DF564)</f>
        <v>1</v>
      </c>
      <c r="C564" s="867" t="s">
        <v>4983</v>
      </c>
      <c r="D564" s="618" t="s">
        <v>179</v>
      </c>
      <c r="E564" s="618" t="s">
        <v>179</v>
      </c>
      <c r="F564" s="618" t="s">
        <v>179</v>
      </c>
      <c r="G564" s="868" t="s">
        <v>5506</v>
      </c>
      <c r="H564" s="812"/>
      <c r="I564" s="869"/>
      <c r="J564" s="869"/>
      <c r="K564" s="869"/>
      <c r="L564" s="869"/>
      <c r="M564" s="869"/>
      <c r="N564" s="869"/>
      <c r="O564" s="869"/>
      <c r="P564" s="869"/>
      <c r="Q564" s="869"/>
      <c r="R564" s="869"/>
      <c r="S564" s="869"/>
      <c r="T564" s="869"/>
      <c r="U564" s="869"/>
      <c r="V564" s="870"/>
      <c r="W564" s="870" t="s">
        <v>184</v>
      </c>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69"/>
      <c r="AY564" s="869"/>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69"/>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2076</v>
      </c>
      <c r="B565" s="867">
        <f t="shared" si="52"/>
        <v>3</v>
      </c>
      <c r="C565" s="867" t="s">
        <v>4945</v>
      </c>
      <c r="D565" s="618" t="s">
        <v>179</v>
      </c>
      <c r="E565" s="618" t="s">
        <v>179</v>
      </c>
      <c r="F565" s="618" t="s">
        <v>179</v>
      </c>
      <c r="G565" s="868" t="s">
        <v>5507</v>
      </c>
      <c r="H565" s="812"/>
      <c r="I565" s="869"/>
      <c r="J565" s="869"/>
      <c r="K565" s="869"/>
      <c r="L565" s="869"/>
      <c r="M565" s="869"/>
      <c r="N565" s="869"/>
      <c r="O565" s="869"/>
      <c r="P565" s="869"/>
      <c r="Q565" s="869"/>
      <c r="R565" s="869"/>
      <c r="S565" s="869"/>
      <c r="T565" s="869"/>
      <c r="U565" s="869"/>
      <c r="V565" s="869"/>
      <c r="W565" s="869"/>
      <c r="X565" s="869"/>
      <c r="Y565" s="869"/>
      <c r="Z565" s="869"/>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70" t="s">
        <v>184</v>
      </c>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69"/>
      <c r="BV565" s="869"/>
      <c r="BW565" s="869"/>
      <c r="BX565" s="869"/>
      <c r="BY565" s="869"/>
      <c r="BZ565" s="869"/>
      <c r="CA565" s="869"/>
      <c r="CB565" s="869"/>
      <c r="CC565" s="869"/>
      <c r="CD565" s="869"/>
      <c r="CE565" s="869"/>
      <c r="CF565" s="869"/>
      <c r="CG565" s="870" t="s">
        <v>184</v>
      </c>
      <c r="CH565" s="870"/>
      <c r="CI565" s="870"/>
      <c r="CJ565" s="869"/>
      <c r="CK565" s="869"/>
      <c r="CL565" s="869"/>
      <c r="CM565" s="869"/>
      <c r="CN565" s="869"/>
      <c r="CO565" s="869"/>
      <c r="CP565" s="869"/>
      <c r="CQ565" s="869"/>
      <c r="CR565" s="870"/>
      <c r="CS565" s="870" t="s">
        <v>184</v>
      </c>
      <c r="CT565" s="869"/>
      <c r="CU565" s="869"/>
      <c r="CV565" s="869"/>
      <c r="CW565" s="869"/>
      <c r="CX565" s="869"/>
      <c r="CY565" s="869"/>
      <c r="CZ565" s="869"/>
      <c r="DA565" s="869"/>
      <c r="DB565" s="869"/>
      <c r="DC565" s="869"/>
      <c r="DD565" s="869"/>
      <c r="DE565" s="869"/>
      <c r="DF565" s="869"/>
    </row>
    <row r="566">
      <c r="A566" s="866" t="s">
        <v>2113</v>
      </c>
      <c r="B566" s="867">
        <f t="shared" si="52"/>
        <v>1</v>
      </c>
      <c r="C566" s="867" t="s">
        <v>4983</v>
      </c>
      <c r="D566" s="618" t="s">
        <v>179</v>
      </c>
      <c r="E566" s="618" t="s">
        <v>179</v>
      </c>
      <c r="F566" s="618" t="s">
        <v>179</v>
      </c>
      <c r="G566" s="868" t="s">
        <v>5508</v>
      </c>
      <c r="H566" s="812"/>
      <c r="I566" s="869"/>
      <c r="J566" s="869"/>
      <c r="K566" s="869"/>
      <c r="L566" s="869"/>
      <c r="M566" s="869"/>
      <c r="N566" s="869"/>
      <c r="O566" s="869"/>
      <c r="P566" s="869"/>
      <c r="Q566" s="869"/>
      <c r="R566" s="869"/>
      <c r="S566" s="869"/>
      <c r="T566" s="869"/>
      <c r="U566" s="869"/>
      <c r="V566" s="869"/>
      <c r="W566" s="869"/>
      <c r="X566" s="869"/>
      <c r="Y566" s="869"/>
      <c r="Z566" s="869"/>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70"/>
      <c r="AY566" s="870" t="s">
        <v>184</v>
      </c>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69"/>
      <c r="BV566" s="869"/>
      <c r="BW566" s="869"/>
      <c r="BX566" s="870"/>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999</v>
      </c>
      <c r="B567" s="867">
        <f t="shared" si="52"/>
        <v>2</v>
      </c>
      <c r="C567" s="867" t="s">
        <v>4983</v>
      </c>
      <c r="D567" s="618" t="s">
        <v>179</v>
      </c>
      <c r="E567" s="618" t="s">
        <v>179</v>
      </c>
      <c r="F567" s="618" t="s">
        <v>179</v>
      </c>
      <c r="G567" s="868" t="s">
        <v>5509</v>
      </c>
      <c r="H567" s="812"/>
      <c r="I567" s="869"/>
      <c r="J567" s="869"/>
      <c r="K567" s="869"/>
      <c r="L567" s="869"/>
      <c r="M567" s="869"/>
      <c r="N567" s="869"/>
      <c r="O567" s="869"/>
      <c r="P567" s="869"/>
      <c r="Q567" s="869"/>
      <c r="R567" s="869"/>
      <c r="S567" s="869"/>
      <c r="T567" s="869"/>
      <c r="U567" s="869"/>
      <c r="V567" s="869"/>
      <c r="W567" s="869"/>
      <c r="X567" s="870"/>
      <c r="Y567" s="870" t="s">
        <v>184</v>
      </c>
      <c r="Z567" s="870"/>
      <c r="AA567" s="869"/>
      <c r="AB567" s="869"/>
      <c r="AC567" s="869"/>
      <c r="AD567" s="869"/>
      <c r="AE567" s="869"/>
      <c r="AF567" s="869"/>
      <c r="AG567" s="869"/>
      <c r="AH567" s="869"/>
      <c r="AI567" s="869"/>
      <c r="AJ567" s="869"/>
      <c r="AK567" s="869"/>
      <c r="AL567" s="869"/>
      <c r="AM567" s="869"/>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70" t="s">
        <v>184</v>
      </c>
      <c r="BV567" s="869"/>
      <c r="BW567" s="869"/>
      <c r="BX567" s="869"/>
      <c r="BY567" s="869"/>
      <c r="BZ567" s="869"/>
      <c r="CA567" s="869"/>
      <c r="CB567" s="869"/>
      <c r="CC567" s="869"/>
      <c r="CD567" s="869"/>
      <c r="CE567" s="869"/>
      <c r="CF567" s="869"/>
      <c r="CG567" s="869"/>
      <c r="CH567" s="869"/>
      <c r="CI567" s="869"/>
      <c r="CJ567" s="869"/>
      <c r="CK567" s="869"/>
      <c r="CL567" s="869"/>
      <c r="CM567" s="869"/>
      <c r="CN567" s="869"/>
      <c r="CO567" s="869"/>
      <c r="CP567" s="869"/>
      <c r="CQ567" s="869"/>
      <c r="CR567" s="869"/>
      <c r="CS567" s="869"/>
      <c r="CT567" s="869"/>
      <c r="CU567" s="869"/>
      <c r="CV567" s="869"/>
      <c r="CW567" s="869"/>
      <c r="CX567" s="869"/>
      <c r="CY567" s="869"/>
      <c r="CZ567" s="869"/>
      <c r="DA567" s="869"/>
      <c r="DB567" s="869"/>
      <c r="DC567" s="869"/>
      <c r="DD567" s="869"/>
      <c r="DE567" s="869"/>
      <c r="DF567" s="869"/>
    </row>
    <row r="568">
      <c r="A568" s="866" t="s">
        <v>4725</v>
      </c>
      <c r="B568" s="867">
        <f t="shared" si="52"/>
        <v>0</v>
      </c>
      <c r="C568" s="867" t="s">
        <v>4983</v>
      </c>
      <c r="D568" s="618" t="s">
        <v>179</v>
      </c>
      <c r="E568" s="618" t="s">
        <v>179</v>
      </c>
      <c r="F568" s="618" t="s">
        <v>179</v>
      </c>
      <c r="G568" s="868" t="s">
        <v>5510</v>
      </c>
      <c r="H568" s="812"/>
      <c r="I568" s="869"/>
      <c r="J568" s="869"/>
      <c r="K568" s="869"/>
      <c r="L568" s="869"/>
      <c r="M568" s="869"/>
      <c r="N568" s="869"/>
      <c r="O568" s="869"/>
      <c r="P568" s="869"/>
      <c r="Q568" s="869"/>
      <c r="R568" s="869"/>
      <c r="S568" s="869"/>
      <c r="T568" s="869"/>
      <c r="U568" s="869"/>
      <c r="V568" s="869"/>
      <c r="W568" s="869"/>
      <c r="X568" s="870"/>
      <c r="Y568" s="870"/>
      <c r="Z568" s="870"/>
      <c r="AA568" s="869"/>
      <c r="AB568" s="869"/>
      <c r="AC568" s="869"/>
      <c r="AD568" s="869"/>
      <c r="AE568" s="869"/>
      <c r="AF568" s="869"/>
      <c r="AG568" s="869"/>
      <c r="AH568" s="869"/>
      <c r="AI568" s="869"/>
      <c r="AJ568" s="869"/>
      <c r="AK568" s="869"/>
      <c r="AL568" s="869"/>
      <c r="AM568" s="869"/>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70"/>
      <c r="BV568" s="869"/>
      <c r="BW568" s="869"/>
      <c r="BX568" s="869"/>
      <c r="BY568" s="869"/>
      <c r="BZ568" s="869"/>
      <c r="CA568" s="869"/>
      <c r="CB568" s="869"/>
      <c r="CC568" s="869"/>
      <c r="CD568" s="869"/>
      <c r="CE568" s="869"/>
      <c r="CF568" s="869"/>
      <c r="CG568" s="869"/>
      <c r="CH568" s="869"/>
      <c r="CI568" s="869"/>
      <c r="CJ568" s="869"/>
      <c r="CK568" s="869"/>
      <c r="CL568" s="869"/>
      <c r="CM568" s="869"/>
      <c r="CN568" s="869"/>
      <c r="CO568" s="869"/>
      <c r="CP568" s="869"/>
      <c r="CQ568" s="869"/>
      <c r="CR568" s="869"/>
      <c r="CS568" s="869"/>
      <c r="CT568" s="869"/>
      <c r="CU568" s="869"/>
      <c r="CV568" s="869"/>
      <c r="CW568" s="869"/>
      <c r="CX568" s="869"/>
      <c r="CY568" s="869"/>
      <c r="CZ568" s="869"/>
      <c r="DA568" s="869"/>
      <c r="DB568" s="869"/>
      <c r="DC568" s="869"/>
      <c r="DD568" s="869"/>
      <c r="DE568" s="869"/>
      <c r="DF568" s="869"/>
    </row>
    <row r="569">
      <c r="A569" s="866" t="s">
        <v>4755</v>
      </c>
      <c r="B569" s="867">
        <f t="shared" si="52"/>
        <v>0</v>
      </c>
      <c r="C569" s="867" t="s">
        <v>4983</v>
      </c>
      <c r="D569" s="618" t="s">
        <v>179</v>
      </c>
      <c r="E569" s="618" t="s">
        <v>179</v>
      </c>
      <c r="F569" s="618" t="s">
        <v>179</v>
      </c>
      <c r="G569" s="868" t="s">
        <v>5511</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1483</v>
      </c>
      <c r="B570" s="867">
        <f t="shared" si="52"/>
        <v>0</v>
      </c>
      <c r="C570" s="867" t="s">
        <v>4983</v>
      </c>
      <c r="D570" s="618" t="s">
        <v>179</v>
      </c>
      <c r="E570" s="618"/>
      <c r="F570" s="618" t="s">
        <v>179</v>
      </c>
      <c r="G570" s="868" t="s">
        <v>5512</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2802</v>
      </c>
      <c r="B571" s="867">
        <f t="shared" si="52"/>
        <v>0</v>
      </c>
      <c r="C571" s="867" t="s">
        <v>4983</v>
      </c>
      <c r="D571" s="618" t="s">
        <v>179</v>
      </c>
      <c r="E571" s="618" t="s">
        <v>179</v>
      </c>
      <c r="F571" s="618" t="s">
        <v>179</v>
      </c>
      <c r="G571" s="868" t="s">
        <v>5513</v>
      </c>
      <c r="H571" s="812"/>
      <c r="I571" s="869"/>
      <c r="J571" s="869"/>
      <c r="K571" s="869"/>
      <c r="L571" s="869"/>
      <c r="M571" s="869"/>
      <c r="N571" s="869"/>
      <c r="O571" s="869"/>
      <c r="P571" s="870"/>
      <c r="Q571" s="869"/>
      <c r="R571" s="869"/>
      <c r="S571" s="869"/>
      <c r="T571" s="869"/>
      <c r="U571" s="869"/>
      <c r="V571" s="869"/>
      <c r="W571" s="869"/>
      <c r="X571" s="870"/>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c r="DB571" s="870"/>
      <c r="DC571" s="870"/>
      <c r="DD571" s="870"/>
      <c r="DE571" s="870"/>
      <c r="DF571" s="870"/>
    </row>
    <row r="572">
      <c r="A572" s="866" t="s">
        <v>4362</v>
      </c>
      <c r="B572" s="867">
        <f t="shared" si="52"/>
        <v>0</v>
      </c>
      <c r="C572" s="867" t="s">
        <v>4945</v>
      </c>
      <c r="D572" s="618" t="s">
        <v>179</v>
      </c>
      <c r="E572" s="618" t="s">
        <v>179</v>
      </c>
      <c r="F572" s="618" t="s">
        <v>179</v>
      </c>
      <c r="G572" s="868" t="s">
        <v>5514</v>
      </c>
      <c r="H572" s="812"/>
      <c r="I572" s="869"/>
      <c r="J572" s="869"/>
      <c r="K572" s="869"/>
      <c r="L572" s="869"/>
      <c r="M572" s="869"/>
      <c r="N572" s="869"/>
      <c r="O572" s="869"/>
      <c r="P572" s="870"/>
      <c r="Q572" s="869"/>
      <c r="R572" s="869"/>
      <c r="S572" s="869"/>
      <c r="T572" s="869"/>
      <c r="U572" s="869"/>
      <c r="V572" s="869"/>
      <c r="W572" s="869"/>
      <c r="X572" s="870"/>
      <c r="Y572" s="869"/>
      <c r="Z572" s="869"/>
      <c r="AA572" s="869"/>
      <c r="AB572" s="869"/>
      <c r="AC572" s="870"/>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977</v>
      </c>
      <c r="B573" s="867">
        <f t="shared" si="52"/>
        <v>2</v>
      </c>
      <c r="C573" s="867" t="s">
        <v>4983</v>
      </c>
      <c r="D573" s="618" t="s">
        <v>179</v>
      </c>
      <c r="E573" s="618" t="s">
        <v>179</v>
      </c>
      <c r="F573" s="618" t="s">
        <v>179</v>
      </c>
      <c r="G573" s="868" t="s">
        <v>5515</v>
      </c>
      <c r="H573" s="812"/>
      <c r="I573" s="869"/>
      <c r="J573" s="869"/>
      <c r="K573" s="869"/>
      <c r="L573" s="869"/>
      <c r="M573" s="869"/>
      <c r="N573" s="869"/>
      <c r="O573" s="869"/>
      <c r="P573" s="870"/>
      <c r="Q573" s="869"/>
      <c r="R573" s="869"/>
      <c r="S573" s="869"/>
      <c r="T573" s="869"/>
      <c r="U573" s="869"/>
      <c r="V573" s="869"/>
      <c r="W573" s="869"/>
      <c r="X573" s="870" t="s">
        <v>184</v>
      </c>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69"/>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69"/>
      <c r="CA573" s="869"/>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t="s">
        <v>184</v>
      </c>
      <c r="DB573" s="870"/>
      <c r="DC573" s="870"/>
      <c r="DD573" s="870"/>
      <c r="DE573" s="870"/>
      <c r="DF573" s="870"/>
    </row>
    <row r="574">
      <c r="A574" s="866" t="s">
        <v>607</v>
      </c>
      <c r="B574" s="867">
        <f t="shared" si="52"/>
        <v>3</v>
      </c>
      <c r="C574" s="867" t="s">
        <v>4945</v>
      </c>
      <c r="D574" s="618" t="s">
        <v>179</v>
      </c>
      <c r="E574" s="618" t="s">
        <v>179</v>
      </c>
      <c r="F574" s="618" t="s">
        <v>179</v>
      </c>
      <c r="G574" s="868" t="s">
        <v>5516</v>
      </c>
      <c r="H574" s="812"/>
      <c r="I574" s="869"/>
      <c r="J574" s="869"/>
      <c r="K574" s="869"/>
      <c r="L574" s="869"/>
      <c r="M574" s="869"/>
      <c r="N574" s="869"/>
      <c r="O574" s="869"/>
      <c r="P574" s="870" t="s">
        <v>184</v>
      </c>
      <c r="Q574" s="869"/>
      <c r="R574" s="869"/>
      <c r="S574" s="869"/>
      <c r="T574" s="869"/>
      <c r="U574" s="869"/>
      <c r="V574" s="869"/>
      <c r="W574" s="869"/>
      <c r="X574" s="869"/>
      <c r="Y574" s="869"/>
      <c r="Z574" s="869"/>
      <c r="AA574" s="869"/>
      <c r="AB574" s="869"/>
      <c r="AC574" s="870" t="s">
        <v>184</v>
      </c>
      <c r="AD574" s="869"/>
      <c r="AE574" s="869"/>
      <c r="AF574" s="869"/>
      <c r="AG574" s="869"/>
      <c r="AH574" s="869"/>
      <c r="AI574" s="869"/>
      <c r="AJ574" s="869"/>
      <c r="AK574" s="869"/>
      <c r="AL574" s="869"/>
      <c r="AM574" s="870"/>
      <c r="AN574" s="869"/>
      <c r="AO574" s="869"/>
      <c r="AP574" s="869"/>
      <c r="AQ574" s="869"/>
      <c r="AR574" s="869"/>
      <c r="AS574" s="869"/>
      <c r="AT574" s="869"/>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69"/>
      <c r="CA574" s="869"/>
      <c r="CB574" s="869"/>
      <c r="CC574" s="869"/>
      <c r="CD574" s="869"/>
      <c r="CE574" s="869"/>
      <c r="CF574" s="869"/>
      <c r="CG574" s="870" t="s">
        <v>184</v>
      </c>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5517</v>
      </c>
      <c r="B575" s="867">
        <f t="shared" si="52"/>
        <v>0</v>
      </c>
      <c r="C575" s="867" t="s">
        <v>4983</v>
      </c>
      <c r="D575" s="618" t="s">
        <v>179</v>
      </c>
      <c r="E575" s="618" t="s">
        <v>179</v>
      </c>
      <c r="F575" s="618" t="s">
        <v>179</v>
      </c>
      <c r="G575" s="868" t="s">
        <v>5518</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976</v>
      </c>
      <c r="B576" s="867">
        <f t="shared" si="52"/>
        <v>3</v>
      </c>
      <c r="C576" s="867" t="s">
        <v>4945</v>
      </c>
      <c r="D576" s="618" t="s">
        <v>179</v>
      </c>
      <c r="E576" s="618" t="s">
        <v>179</v>
      </c>
      <c r="F576" s="618" t="s">
        <v>179</v>
      </c>
      <c r="G576" s="868" t="s">
        <v>5519</v>
      </c>
      <c r="H576" s="812"/>
      <c r="I576" s="869"/>
      <c r="J576" s="869"/>
      <c r="K576" s="869"/>
      <c r="L576" s="869"/>
      <c r="M576" s="869"/>
      <c r="N576" s="869"/>
      <c r="O576" s="869"/>
      <c r="P576" s="870"/>
      <c r="Q576" s="869"/>
      <c r="R576" s="869"/>
      <c r="S576" s="869"/>
      <c r="T576" s="869"/>
      <c r="U576" s="869"/>
      <c r="V576" s="869"/>
      <c r="W576" s="869"/>
      <c r="X576" s="870" t="s">
        <v>184</v>
      </c>
      <c r="Y576" s="869"/>
      <c r="Z576" s="869"/>
      <c r="AA576" s="869"/>
      <c r="AB576" s="869"/>
      <c r="AC576" s="870"/>
      <c r="AD576" s="869"/>
      <c r="AE576" s="869"/>
      <c r="AF576" s="869"/>
      <c r="AG576" s="869"/>
      <c r="AH576" s="869"/>
      <c r="AI576" s="869"/>
      <c r="AJ576" s="869"/>
      <c r="AK576" s="869"/>
      <c r="AL576" s="869"/>
      <c r="AM576" s="870"/>
      <c r="AN576" s="869"/>
      <c r="AO576" s="869"/>
      <c r="AP576" s="869"/>
      <c r="AQ576" s="869"/>
      <c r="AR576" s="869"/>
      <c r="AS576" s="869"/>
      <c r="AT576" s="870" t="s">
        <v>184</v>
      </c>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70"/>
      <c r="CA576" s="870" t="s">
        <v>184</v>
      </c>
      <c r="CB576" s="869"/>
      <c r="CC576" s="869"/>
      <c r="CD576" s="869"/>
      <c r="CE576" s="869"/>
      <c r="CF576" s="869"/>
      <c r="CG576" s="870"/>
      <c r="CH576" s="870"/>
      <c r="CI576" s="870"/>
      <c r="CJ576" s="869"/>
      <c r="CK576" s="869"/>
      <c r="CL576" s="869"/>
      <c r="CM576" s="869"/>
      <c r="CN576" s="869"/>
      <c r="CO576" s="869"/>
      <c r="CP576" s="869"/>
      <c r="CQ576" s="869"/>
      <c r="CR576" s="870"/>
      <c r="CS576" s="870"/>
      <c r="CT576" s="869"/>
      <c r="CU576" s="869"/>
      <c r="CV576" s="869"/>
      <c r="CW576" s="869"/>
      <c r="CX576" s="869"/>
      <c r="CY576" s="869"/>
      <c r="CZ576" s="869"/>
      <c r="DA576" s="870"/>
      <c r="DB576" s="870"/>
      <c r="DC576" s="870"/>
      <c r="DD576" s="870"/>
      <c r="DE576" s="870"/>
      <c r="DF576" s="870"/>
    </row>
    <row r="577">
      <c r="A577" s="866" t="s">
        <v>3722</v>
      </c>
      <c r="B577" s="867"/>
      <c r="C577" s="867" t="s">
        <v>4983</v>
      </c>
      <c r="D577" s="618" t="s">
        <v>179</v>
      </c>
      <c r="E577" s="618" t="s">
        <v>179</v>
      </c>
      <c r="F577" s="618" t="s">
        <v>179</v>
      </c>
      <c r="G577" s="868" t="s">
        <v>5520</v>
      </c>
      <c r="H577" s="812"/>
      <c r="I577" s="869"/>
      <c r="J577" s="869"/>
      <c r="K577" s="869"/>
      <c r="L577" s="869"/>
      <c r="M577" s="869"/>
      <c r="N577" s="869"/>
      <c r="O577" s="869"/>
      <c r="P577" s="870"/>
      <c r="Q577" s="869"/>
      <c r="R577" s="869"/>
      <c r="S577" s="869"/>
      <c r="T577" s="869"/>
      <c r="U577" s="869"/>
      <c r="V577" s="869"/>
      <c r="W577" s="869"/>
      <c r="X577" s="870"/>
      <c r="Y577" s="869"/>
      <c r="Z577" s="869"/>
      <c r="AA577" s="869"/>
      <c r="AB577" s="869"/>
      <c r="AC577" s="870"/>
      <c r="AD577" s="869"/>
      <c r="AE577" s="869"/>
      <c r="AF577" s="869"/>
      <c r="AG577" s="869"/>
      <c r="AH577" s="869"/>
      <c r="AI577" s="869"/>
      <c r="AJ577" s="869"/>
      <c r="AK577" s="869"/>
      <c r="AL577" s="869"/>
      <c r="AM577" s="870"/>
      <c r="AN577" s="869"/>
      <c r="AO577" s="869"/>
      <c r="AP577" s="869"/>
      <c r="AQ577" s="869"/>
      <c r="AR577" s="869"/>
      <c r="AS577" s="869"/>
      <c r="AT577" s="870"/>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70"/>
      <c r="CA577" s="870"/>
      <c r="CB577" s="869"/>
      <c r="CC577" s="869"/>
      <c r="CD577" s="869"/>
      <c r="CE577" s="869"/>
      <c r="CF577" s="869"/>
      <c r="CG577" s="870"/>
      <c r="CH577" s="870"/>
      <c r="CI577" s="870"/>
      <c r="CJ577" s="869"/>
      <c r="CK577" s="869"/>
      <c r="CL577" s="869"/>
      <c r="CM577" s="869"/>
      <c r="CN577" s="869"/>
      <c r="CO577" s="869"/>
      <c r="CP577" s="869"/>
      <c r="CQ577" s="869"/>
      <c r="CR577" s="870"/>
      <c r="CS577" s="870"/>
      <c r="CT577" s="869"/>
      <c r="CU577" s="869"/>
      <c r="CV577" s="869"/>
      <c r="CW577" s="869"/>
      <c r="CX577" s="869"/>
      <c r="CY577" s="869"/>
      <c r="CZ577" s="869"/>
      <c r="DA577" s="870"/>
      <c r="DB577" s="870"/>
      <c r="DC577" s="870"/>
      <c r="DD577" s="870"/>
      <c r="DE577" s="870"/>
      <c r="DF577" s="870"/>
    </row>
    <row r="578">
      <c r="A578" s="866" t="s">
        <v>1576</v>
      </c>
      <c r="B578" s="867">
        <f t="shared" ref="B578:B597" si="53">counta($I578:$DF578)</f>
        <v>4</v>
      </c>
      <c r="C578" s="867" t="s">
        <v>4983</v>
      </c>
      <c r="D578" s="618" t="s">
        <v>179</v>
      </c>
      <c r="E578" s="618" t="s">
        <v>179</v>
      </c>
      <c r="F578" s="618" t="s">
        <v>179</v>
      </c>
      <c r="G578" s="868" t="s">
        <v>5521</v>
      </c>
      <c r="H578" s="812"/>
      <c r="I578" s="869"/>
      <c r="J578" s="869"/>
      <c r="K578" s="869"/>
      <c r="L578" s="869"/>
      <c r="M578" s="869"/>
      <c r="N578" s="869"/>
      <c r="O578" s="869"/>
      <c r="P578" s="869"/>
      <c r="Q578" s="869"/>
      <c r="R578" s="869"/>
      <c r="S578" s="869"/>
      <c r="T578" s="869"/>
      <c r="U578" s="869"/>
      <c r="V578" s="869"/>
      <c r="W578" s="869"/>
      <c r="X578" s="869"/>
      <c r="Y578" s="869"/>
      <c r="Z578" s="869"/>
      <c r="AA578" s="869"/>
      <c r="AB578" s="869"/>
      <c r="AC578" s="869"/>
      <c r="AD578" s="869"/>
      <c r="AE578" s="869"/>
      <c r="AF578" s="869"/>
      <c r="AG578" s="869"/>
      <c r="AH578" s="869"/>
      <c r="AI578" s="869"/>
      <c r="AJ578" s="869"/>
      <c r="AK578" s="869"/>
      <c r="AL578" s="869"/>
      <c r="AM578" s="870" t="s">
        <v>184</v>
      </c>
      <c r="AN578" s="869"/>
      <c r="AO578" s="869"/>
      <c r="AP578" s="869"/>
      <c r="AQ578" s="869"/>
      <c r="AR578" s="869"/>
      <c r="AS578" s="869"/>
      <c r="AT578" s="869"/>
      <c r="AU578" s="869"/>
      <c r="AV578" s="869"/>
      <c r="AW578" s="869"/>
      <c r="AX578" s="869"/>
      <c r="AY578" s="869"/>
      <c r="AZ578" s="869"/>
      <c r="BA578" s="869"/>
      <c r="BB578" s="869"/>
      <c r="BC578" s="869"/>
      <c r="BD578" s="869"/>
      <c r="BE578" s="869"/>
      <c r="BF578" s="869"/>
      <c r="BG578" s="869"/>
      <c r="BH578" s="869"/>
      <c r="BI578" s="869"/>
      <c r="BJ578" s="869"/>
      <c r="BK578" s="869"/>
      <c r="BL578" s="869"/>
      <c r="BM578" s="869"/>
      <c r="BN578" s="869"/>
      <c r="BO578" s="869"/>
      <c r="BP578" s="869"/>
      <c r="BQ578" s="869"/>
      <c r="BR578" s="869"/>
      <c r="BS578" s="869"/>
      <c r="BT578" s="869"/>
      <c r="BU578" s="869"/>
      <c r="BV578" s="869"/>
      <c r="BW578" s="869"/>
      <c r="BX578" s="869"/>
      <c r="BY578" s="869"/>
      <c r="BZ578" s="869"/>
      <c r="CA578" s="869"/>
      <c r="CB578" s="869"/>
      <c r="CC578" s="869"/>
      <c r="CD578" s="869"/>
      <c r="CE578" s="869"/>
      <c r="CF578" s="869"/>
      <c r="CG578" s="870" t="s">
        <v>184</v>
      </c>
      <c r="CH578" s="870"/>
      <c r="CI578" s="870"/>
      <c r="CJ578" s="869"/>
      <c r="CK578" s="869"/>
      <c r="CL578" s="869"/>
      <c r="CM578" s="869"/>
      <c r="CN578" s="869"/>
      <c r="CO578" s="869"/>
      <c r="CP578" s="869"/>
      <c r="CQ578" s="869"/>
      <c r="CR578" s="870"/>
      <c r="CS578" s="870" t="s">
        <v>184</v>
      </c>
      <c r="CT578" s="869"/>
      <c r="CU578" s="869"/>
      <c r="CV578" s="869"/>
      <c r="CW578" s="869"/>
      <c r="CX578" s="869"/>
      <c r="CY578" s="869"/>
      <c r="CZ578" s="869"/>
      <c r="DA578" s="870"/>
      <c r="DB578" s="870"/>
      <c r="DC578" s="870"/>
      <c r="DD578" s="870"/>
      <c r="DE578" s="870"/>
      <c r="DF578" s="870" t="s">
        <v>184</v>
      </c>
    </row>
    <row r="579">
      <c r="A579" s="866" t="s">
        <v>1091</v>
      </c>
      <c r="B579" s="867">
        <f t="shared" si="53"/>
        <v>5</v>
      </c>
      <c r="C579" s="867" t="s">
        <v>4983</v>
      </c>
      <c r="D579" s="618" t="s">
        <v>179</v>
      </c>
      <c r="E579" s="618" t="s">
        <v>179</v>
      </c>
      <c r="F579" s="618" t="s">
        <v>179</v>
      </c>
      <c r="G579" s="868" t="s">
        <v>5522</v>
      </c>
      <c r="H579" s="812"/>
      <c r="I579" s="869"/>
      <c r="J579" s="869"/>
      <c r="K579" s="869"/>
      <c r="L579" s="869"/>
      <c r="M579" s="869"/>
      <c r="N579" s="869"/>
      <c r="O579" s="869"/>
      <c r="P579" s="869"/>
      <c r="Q579" s="869"/>
      <c r="R579" s="869"/>
      <c r="S579" s="869"/>
      <c r="T579" s="869"/>
      <c r="U579" s="869"/>
      <c r="V579" s="869"/>
      <c r="W579" s="869"/>
      <c r="X579" s="869"/>
      <c r="Y579" s="869"/>
      <c r="Z579" s="869"/>
      <c r="AA579" s="870" t="s">
        <v>184</v>
      </c>
      <c r="AB579" s="869"/>
      <c r="AC579" s="869"/>
      <c r="AD579" s="869"/>
      <c r="AE579" s="869"/>
      <c r="AF579" s="869"/>
      <c r="AG579" s="869"/>
      <c r="AH579" s="869"/>
      <c r="AI579" s="869"/>
      <c r="AJ579" s="869"/>
      <c r="AK579" s="869"/>
      <c r="AL579" s="869"/>
      <c r="AM579" s="870" t="s">
        <v>184</v>
      </c>
      <c r="AN579" s="869"/>
      <c r="AO579" s="869"/>
      <c r="AP579" s="869"/>
      <c r="AQ579" s="869"/>
      <c r="AR579" s="869"/>
      <c r="AS579" s="869"/>
      <c r="AT579" s="869"/>
      <c r="AU579" s="869"/>
      <c r="AV579" s="869"/>
      <c r="AW579" s="869"/>
      <c r="AX579" s="869"/>
      <c r="AY579" s="869"/>
      <c r="AZ579" s="869"/>
      <c r="BA579" s="869"/>
      <c r="BB579" s="869"/>
      <c r="BC579" s="869"/>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70" t="s">
        <v>184</v>
      </c>
      <c r="CD579" s="869"/>
      <c r="CE579" s="869"/>
      <c r="CF579" s="870"/>
      <c r="CG579" s="870"/>
      <c r="CH579" s="870"/>
      <c r="CI579" s="870"/>
      <c r="CJ579" s="870"/>
      <c r="CK579" s="870" t="s">
        <v>184</v>
      </c>
      <c r="CL579" s="870"/>
      <c r="CM579" s="869"/>
      <c r="CN579" s="869"/>
      <c r="CO579" s="869"/>
      <c r="CP579" s="869"/>
      <c r="CQ579" s="869"/>
      <c r="CR579" s="869"/>
      <c r="CS579" s="869"/>
      <c r="CT579" s="869"/>
      <c r="CU579" s="869"/>
      <c r="CV579" s="869"/>
      <c r="CW579" s="869"/>
      <c r="CX579" s="869"/>
      <c r="CY579" s="869"/>
      <c r="CZ579" s="869"/>
      <c r="DA579" s="870"/>
      <c r="DB579" s="870"/>
      <c r="DC579" s="870"/>
      <c r="DD579" s="870"/>
      <c r="DE579" s="870"/>
      <c r="DF579" s="870" t="s">
        <v>184</v>
      </c>
    </row>
    <row r="580">
      <c r="A580" s="866" t="s">
        <v>434</v>
      </c>
      <c r="B580" s="867">
        <f t="shared" si="53"/>
        <v>8</v>
      </c>
      <c r="C580" s="867" t="s">
        <v>4983</v>
      </c>
      <c r="D580" s="618" t="s">
        <v>179</v>
      </c>
      <c r="E580" s="618" t="s">
        <v>179</v>
      </c>
      <c r="F580" s="618" t="s">
        <v>179</v>
      </c>
      <c r="G580" s="868" t="s">
        <v>5523</v>
      </c>
      <c r="H580" s="812"/>
      <c r="I580" s="869"/>
      <c r="J580" s="869"/>
      <c r="K580" s="869"/>
      <c r="L580" s="869"/>
      <c r="M580" s="869"/>
      <c r="N580" s="869"/>
      <c r="O580" s="869"/>
      <c r="P580" s="869"/>
      <c r="Q580" s="869"/>
      <c r="R580" s="869"/>
      <c r="S580" s="869"/>
      <c r="T580" s="869"/>
      <c r="U580" s="869"/>
      <c r="V580" s="869"/>
      <c r="W580" s="869"/>
      <c r="X580" s="869"/>
      <c r="Y580" s="869"/>
      <c r="Z580" s="870" t="s">
        <v>184</v>
      </c>
      <c r="AA580" s="870" t="s">
        <v>184</v>
      </c>
      <c r="AB580" s="869"/>
      <c r="AC580" s="869"/>
      <c r="AD580" s="870"/>
      <c r="AE580" s="870"/>
      <c r="AF580" s="869"/>
      <c r="AG580" s="869"/>
      <c r="AH580" s="869"/>
      <c r="AI580" s="869"/>
      <c r="AJ580" s="869"/>
      <c r="AK580" s="869"/>
      <c r="AL580" s="869"/>
      <c r="AM580" s="869"/>
      <c r="AN580" s="869"/>
      <c r="AO580" s="869"/>
      <c r="AP580" s="869"/>
      <c r="AQ580" s="869"/>
      <c r="AR580" s="869"/>
      <c r="AS580" s="870" t="s">
        <v>184</v>
      </c>
      <c r="AT580" s="869"/>
      <c r="AU580" s="869"/>
      <c r="AV580" s="869"/>
      <c r="AW580" s="869"/>
      <c r="AX580" s="870" t="s">
        <v>184</v>
      </c>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70" t="s">
        <v>184</v>
      </c>
      <c r="BX580" s="870" t="str">
        <f>image("https://i.imgur.com/O6u431F.png",4,15,15)</f>
        <v/>
      </c>
      <c r="BY580" s="869"/>
      <c r="BZ580" s="870"/>
      <c r="CA580" s="870" t="s">
        <v>184</v>
      </c>
      <c r="CB580" s="869"/>
      <c r="CC580" s="869"/>
      <c r="CD580" s="869"/>
      <c r="CE580" s="869"/>
      <c r="CF580" s="869"/>
      <c r="CG580" s="869"/>
      <c r="CH580" s="869"/>
      <c r="CI580" s="869"/>
      <c r="CJ580" s="869"/>
      <c r="CK580" s="869"/>
      <c r="CL580" s="869"/>
      <c r="CM580" s="869"/>
      <c r="CN580" s="869"/>
      <c r="CO580" s="869"/>
      <c r="CP580" s="869"/>
      <c r="CQ580" s="869"/>
      <c r="CR580" s="870" t="s">
        <v>184</v>
      </c>
      <c r="CS580" s="870"/>
      <c r="CT580" s="869"/>
      <c r="CU580" s="869"/>
      <c r="CV580" s="869"/>
      <c r="CW580" s="869"/>
      <c r="CX580" s="869"/>
      <c r="CY580" s="869"/>
      <c r="CZ580" s="869"/>
      <c r="DA580" s="869"/>
      <c r="DB580" s="869"/>
      <c r="DC580" s="869"/>
      <c r="DD580" s="869"/>
      <c r="DE580" s="869"/>
      <c r="DF580" s="869"/>
    </row>
    <row r="581">
      <c r="A581" s="866" t="s">
        <v>1246</v>
      </c>
      <c r="B581" s="867">
        <f t="shared" si="53"/>
        <v>3</v>
      </c>
      <c r="C581" s="867" t="s">
        <v>4983</v>
      </c>
      <c r="D581" s="618" t="s">
        <v>179</v>
      </c>
      <c r="E581" s="618" t="s">
        <v>179</v>
      </c>
      <c r="F581" s="618" t="s">
        <v>179</v>
      </c>
      <c r="G581" s="868" t="s">
        <v>5524</v>
      </c>
      <c r="H581" s="812"/>
      <c r="I581" s="869"/>
      <c r="J581" s="869"/>
      <c r="K581" s="869"/>
      <c r="L581" s="869"/>
      <c r="M581" s="869"/>
      <c r="N581" s="869"/>
      <c r="O581" s="869"/>
      <c r="P581" s="869"/>
      <c r="Q581" s="869"/>
      <c r="R581" s="869"/>
      <c r="S581" s="869"/>
      <c r="T581" s="869"/>
      <c r="U581" s="869"/>
      <c r="V581" s="869"/>
      <c r="W581" s="869"/>
      <c r="X581" s="869"/>
      <c r="Y581" s="869"/>
      <c r="Z581" s="869"/>
      <c r="AA581" s="869"/>
      <c r="AB581" s="869"/>
      <c r="AC581" s="869"/>
      <c r="AD581" s="870"/>
      <c r="AE581" s="870" t="s">
        <v>184</v>
      </c>
      <c r="AF581" s="869"/>
      <c r="AG581" s="869"/>
      <c r="AH581" s="869"/>
      <c r="AI581" s="869"/>
      <c r="AJ581" s="869"/>
      <c r="AK581" s="869"/>
      <c r="AL581" s="869"/>
      <c r="AM581" s="869"/>
      <c r="AN581" s="869"/>
      <c r="AO581" s="869"/>
      <c r="AP581" s="869"/>
      <c r="AQ581" s="869"/>
      <c r="AR581" s="869"/>
      <c r="AS581" s="869"/>
      <c r="AT581" s="869"/>
      <c r="AU581" s="869"/>
      <c r="AV581" s="869"/>
      <c r="AW581" s="869"/>
      <c r="AX581" s="869"/>
      <c r="AY581" s="869"/>
      <c r="AZ581" s="869"/>
      <c r="BA581" s="869"/>
      <c r="BB581" s="870" t="s">
        <v>184</v>
      </c>
      <c r="BC581" s="870"/>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70"/>
      <c r="CS581" s="870" t="s">
        <v>184</v>
      </c>
      <c r="CT581" s="869"/>
      <c r="CU581" s="869"/>
      <c r="CV581" s="869"/>
      <c r="CW581" s="869"/>
      <c r="CX581" s="869"/>
      <c r="CY581" s="869"/>
      <c r="CZ581" s="869"/>
      <c r="DA581" s="869"/>
      <c r="DB581" s="869"/>
      <c r="DC581" s="869"/>
      <c r="DD581" s="869"/>
      <c r="DE581" s="869"/>
      <c r="DF581" s="869"/>
    </row>
    <row r="582">
      <c r="A582" s="866" t="s">
        <v>975</v>
      </c>
      <c r="B582" s="867">
        <f t="shared" si="53"/>
        <v>3</v>
      </c>
      <c r="C582" s="867" t="s">
        <v>4983</v>
      </c>
      <c r="D582" s="618" t="s">
        <v>179</v>
      </c>
      <c r="E582" s="618" t="s">
        <v>179</v>
      </c>
      <c r="F582" s="618" t="s">
        <v>179</v>
      </c>
      <c r="G582" s="868" t="s">
        <v>5525</v>
      </c>
      <c r="H582" s="812"/>
      <c r="I582" s="869"/>
      <c r="J582" s="869"/>
      <c r="K582" s="869"/>
      <c r="L582" s="869"/>
      <c r="M582" s="869"/>
      <c r="N582" s="869"/>
      <c r="O582" s="869"/>
      <c r="P582" s="869"/>
      <c r="Q582" s="869"/>
      <c r="R582" s="869"/>
      <c r="S582" s="869"/>
      <c r="T582" s="869"/>
      <c r="U582" s="869"/>
      <c r="V582" s="869"/>
      <c r="W582" s="869"/>
      <c r="X582" s="870" t="s">
        <v>184</v>
      </c>
      <c r="Y582" s="869"/>
      <c r="Z582" s="869"/>
      <c r="AA582" s="869"/>
      <c r="AB582" s="869"/>
      <c r="AC582" s="869"/>
      <c r="AD582" s="870"/>
      <c r="AE582" s="870"/>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70"/>
      <c r="BC582" s="870"/>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69"/>
      <c r="BY582" s="869"/>
      <c r="BZ582" s="869"/>
      <c r="CA582" s="869"/>
      <c r="CB582" s="869"/>
      <c r="CC582" s="869"/>
      <c r="CD582" s="869"/>
      <c r="CE582" s="869"/>
      <c r="CF582" s="869"/>
      <c r="CG582" s="869"/>
      <c r="CH582" s="869"/>
      <c r="CI582" s="869"/>
      <c r="CJ582" s="869"/>
      <c r="CK582" s="869"/>
      <c r="CL582" s="869"/>
      <c r="CM582" s="869"/>
      <c r="CN582" s="869"/>
      <c r="CO582" s="870" t="s">
        <v>184</v>
      </c>
      <c r="CP582" s="869"/>
      <c r="CQ582" s="869"/>
      <c r="CR582" s="870"/>
      <c r="CS582" s="870"/>
      <c r="CT582" s="869"/>
      <c r="CU582" s="869"/>
      <c r="CV582" s="869"/>
      <c r="CW582" s="869"/>
      <c r="CX582" s="869"/>
      <c r="CY582" s="869"/>
      <c r="CZ582" s="869"/>
      <c r="DA582" s="869"/>
      <c r="DB582" s="869"/>
      <c r="DC582" s="869"/>
      <c r="DD582" s="869"/>
      <c r="DE582" s="870" t="s">
        <v>184</v>
      </c>
      <c r="DF582" s="869"/>
    </row>
    <row r="583">
      <c r="A583" s="866" t="s">
        <v>1512</v>
      </c>
      <c r="B583" s="867">
        <f t="shared" si="53"/>
        <v>1</v>
      </c>
      <c r="C583" s="867" t="s">
        <v>4983</v>
      </c>
      <c r="D583" s="618" t="s">
        <v>179</v>
      </c>
      <c r="E583" s="618" t="s">
        <v>179</v>
      </c>
      <c r="F583" s="618" t="s">
        <v>179</v>
      </c>
      <c r="G583" s="868" t="s">
        <v>5526</v>
      </c>
      <c r="H583" s="812"/>
      <c r="I583" s="869"/>
      <c r="J583" s="869"/>
      <c r="K583" s="869"/>
      <c r="L583" s="869"/>
      <c r="M583" s="869"/>
      <c r="N583" s="869"/>
      <c r="O583" s="869"/>
      <c r="P583" s="869"/>
      <c r="Q583" s="869"/>
      <c r="R583" s="869"/>
      <c r="S583" s="870"/>
      <c r="T583" s="869"/>
      <c r="U583" s="870"/>
      <c r="V583" s="869"/>
      <c r="W583" s="869"/>
      <c r="X583" s="869"/>
      <c r="Y583" s="869"/>
      <c r="Z583" s="869"/>
      <c r="AA583" s="869"/>
      <c r="AB583" s="870"/>
      <c r="AC583" s="870"/>
      <c r="AD583" s="869"/>
      <c r="AE583" s="869"/>
      <c r="AF583" s="869"/>
      <c r="AG583" s="869"/>
      <c r="AH583" s="869"/>
      <c r="AI583" s="869"/>
      <c r="AJ583" s="869"/>
      <c r="AK583" s="869"/>
      <c r="AL583" s="870" t="s">
        <v>184</v>
      </c>
      <c r="AM583" s="869"/>
      <c r="AN583" s="869"/>
      <c r="AO583" s="869"/>
      <c r="AP583" s="869"/>
      <c r="AQ583" s="869"/>
      <c r="AR583" s="870"/>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69"/>
      <c r="BY583" s="869"/>
      <c r="BZ583" s="869"/>
      <c r="CA583" s="869"/>
      <c r="CB583" s="869"/>
      <c r="CC583" s="869"/>
      <c r="CD583" s="869"/>
      <c r="CE583" s="869"/>
      <c r="CF583" s="869"/>
      <c r="CG583" s="869"/>
      <c r="CH583" s="869"/>
      <c r="CI583" s="869"/>
      <c r="CJ583" s="869"/>
      <c r="CK583" s="869"/>
      <c r="CL583" s="869"/>
      <c r="CM583" s="869"/>
      <c r="CN583" s="869"/>
      <c r="CO583" s="869"/>
      <c r="CP583" s="869"/>
      <c r="CQ583" s="869"/>
      <c r="CR583" s="869"/>
      <c r="CS583" s="869"/>
      <c r="CT583" s="869"/>
      <c r="CU583" s="870"/>
      <c r="CV583" s="869"/>
      <c r="CW583" s="869"/>
      <c r="CX583" s="869"/>
      <c r="CY583" s="869"/>
      <c r="CZ583" s="869"/>
      <c r="DA583" s="869"/>
      <c r="DB583" s="869"/>
      <c r="DC583" s="869"/>
      <c r="DD583" s="869"/>
      <c r="DE583" s="869"/>
      <c r="DF583" s="869"/>
    </row>
    <row r="584">
      <c r="A584" s="866" t="s">
        <v>2190</v>
      </c>
      <c r="B584" s="867">
        <f t="shared" si="53"/>
        <v>0</v>
      </c>
      <c r="C584" s="867" t="s">
        <v>4983</v>
      </c>
      <c r="D584" s="618" t="s">
        <v>179</v>
      </c>
      <c r="E584" s="618" t="s">
        <v>179</v>
      </c>
      <c r="F584" s="618" t="s">
        <v>179</v>
      </c>
      <c r="G584" s="868" t="s">
        <v>5527</v>
      </c>
      <c r="H584" s="812"/>
      <c r="I584" s="869"/>
      <c r="J584" s="869"/>
      <c r="K584" s="869"/>
      <c r="L584" s="869"/>
      <c r="M584" s="869"/>
      <c r="N584" s="869"/>
      <c r="O584" s="869"/>
      <c r="P584" s="869"/>
      <c r="Q584" s="869"/>
      <c r="R584" s="869"/>
      <c r="S584" s="869"/>
      <c r="T584" s="870"/>
      <c r="U584" s="869"/>
      <c r="V584" s="870"/>
      <c r="W584" s="870"/>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c r="BY584" s="869"/>
      <c r="BZ584" s="869"/>
      <c r="CA584" s="869"/>
      <c r="CB584" s="869"/>
      <c r="CC584" s="869"/>
      <c r="CD584" s="869"/>
      <c r="CE584" s="869"/>
      <c r="CF584" s="869"/>
      <c r="CG584" s="869"/>
      <c r="CH584" s="869"/>
      <c r="CI584" s="869"/>
      <c r="CJ584" s="869"/>
      <c r="CK584" s="869"/>
      <c r="CL584" s="869"/>
      <c r="CM584" s="870"/>
      <c r="CN584" s="869"/>
      <c r="CO584" s="869"/>
      <c r="CP584" s="869"/>
      <c r="CQ584" s="869"/>
      <c r="CR584" s="869"/>
      <c r="CS584" s="869"/>
      <c r="CT584" s="869"/>
      <c r="CU584" s="869"/>
      <c r="CV584" s="869"/>
      <c r="CW584" s="869"/>
      <c r="CX584" s="869"/>
      <c r="CY584" s="869"/>
      <c r="CZ584" s="869"/>
      <c r="DA584" s="869"/>
      <c r="DB584" s="869"/>
      <c r="DC584" s="870"/>
      <c r="DD584" s="870"/>
      <c r="DE584" s="870"/>
      <c r="DF584" s="869"/>
    </row>
    <row r="585">
      <c r="A585" s="866" t="s">
        <v>3202</v>
      </c>
      <c r="B585" s="867">
        <f t="shared" si="53"/>
        <v>0</v>
      </c>
      <c r="C585" s="867" t="s">
        <v>4983</v>
      </c>
      <c r="D585" s="618" t="s">
        <v>179</v>
      </c>
      <c r="E585" s="618" t="s">
        <v>179</v>
      </c>
      <c r="F585" s="618" t="s">
        <v>179</v>
      </c>
      <c r="G585" s="868" t="s">
        <v>5528</v>
      </c>
      <c r="H585" s="812"/>
      <c r="I585" s="869"/>
      <c r="J585" s="869"/>
      <c r="K585" s="869"/>
      <c r="L585" s="869"/>
      <c r="M585" s="869"/>
      <c r="N585" s="869"/>
      <c r="O585" s="869"/>
      <c r="P585" s="869"/>
      <c r="Q585" s="869"/>
      <c r="R585" s="869"/>
      <c r="S585" s="869"/>
      <c r="T585" s="870"/>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69"/>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766</v>
      </c>
      <c r="B586" s="867">
        <f t="shared" si="53"/>
        <v>5</v>
      </c>
      <c r="C586" s="867" t="s">
        <v>4983</v>
      </c>
      <c r="D586" s="618" t="s">
        <v>179</v>
      </c>
      <c r="E586" s="618" t="s">
        <v>179</v>
      </c>
      <c r="F586" s="618" t="s">
        <v>179</v>
      </c>
      <c r="G586" s="868" t="s">
        <v>5529</v>
      </c>
      <c r="H586" s="812"/>
      <c r="I586" s="869"/>
      <c r="J586" s="869"/>
      <c r="K586" s="869"/>
      <c r="L586" s="869"/>
      <c r="M586" s="869"/>
      <c r="N586" s="869"/>
      <c r="O586" s="869"/>
      <c r="P586" s="869"/>
      <c r="Q586" s="869"/>
      <c r="R586" s="869"/>
      <c r="S586" s="869"/>
      <c r="T586" s="870" t="s">
        <v>184</v>
      </c>
      <c r="U586" s="869"/>
      <c r="V586" s="870"/>
      <c r="W586" s="870" t="s">
        <v>184</v>
      </c>
      <c r="X586" s="869"/>
      <c r="Y586" s="869"/>
      <c r="Z586" s="869"/>
      <c r="AA586" s="869"/>
      <c r="AB586" s="869"/>
      <c r="AC586" s="869"/>
      <c r="AD586" s="869"/>
      <c r="AE586" s="869"/>
      <c r="AF586" s="869"/>
      <c r="AG586" s="869"/>
      <c r="AH586" s="869"/>
      <c r="AI586" s="869"/>
      <c r="AJ586" s="869"/>
      <c r="AK586" s="869"/>
      <c r="AL586" s="869"/>
      <c r="AM586" s="869"/>
      <c r="AN586" s="869"/>
      <c r="AO586" s="869"/>
      <c r="AP586" s="869"/>
      <c r="AQ586" s="869"/>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70" t="s">
        <v>184</v>
      </c>
      <c r="BY586" s="869"/>
      <c r="BZ586" s="869"/>
      <c r="CA586" s="869"/>
      <c r="CB586" s="869"/>
      <c r="CC586" s="869"/>
      <c r="CD586" s="869"/>
      <c r="CE586" s="869"/>
      <c r="CF586" s="869"/>
      <c r="CG586" s="869"/>
      <c r="CH586" s="869"/>
      <c r="CI586" s="869"/>
      <c r="CJ586" s="869"/>
      <c r="CK586" s="869"/>
      <c r="CL586" s="869"/>
      <c r="CM586" s="870" t="s">
        <v>184</v>
      </c>
      <c r="CN586" s="869"/>
      <c r="CO586" s="869"/>
      <c r="CP586" s="869"/>
      <c r="CQ586" s="869"/>
      <c r="CR586" s="869"/>
      <c r="CS586" s="869"/>
      <c r="CT586" s="869"/>
      <c r="CU586" s="869"/>
      <c r="CV586" s="869"/>
      <c r="CW586" s="869"/>
      <c r="CX586" s="869"/>
      <c r="CY586" s="869"/>
      <c r="CZ586" s="869"/>
      <c r="DA586" s="869"/>
      <c r="DB586" s="869"/>
      <c r="DC586" s="870"/>
      <c r="DD586" s="870" t="s">
        <v>184</v>
      </c>
      <c r="DE586" s="870"/>
      <c r="DF586" s="869"/>
    </row>
    <row r="587">
      <c r="A587" s="866" t="s">
        <v>3166</v>
      </c>
      <c r="B587" s="867">
        <f t="shared" si="53"/>
        <v>1</v>
      </c>
      <c r="C587" s="867" t="s">
        <v>4983</v>
      </c>
      <c r="D587" s="618" t="s">
        <v>179</v>
      </c>
      <c r="E587" s="618" t="s">
        <v>179</v>
      </c>
      <c r="F587" s="618" t="s">
        <v>179</v>
      </c>
      <c r="G587" s="868" t="s">
        <v>5530</v>
      </c>
      <c r="H587" s="812"/>
      <c r="I587" s="869"/>
      <c r="J587" s="869"/>
      <c r="K587" s="869"/>
      <c r="L587" s="869"/>
      <c r="M587" s="869"/>
      <c r="N587" s="869"/>
      <c r="O587" s="869"/>
      <c r="P587" s="869"/>
      <c r="Q587" s="869"/>
      <c r="R587" s="869"/>
      <c r="S587" s="869"/>
      <c r="T587" s="869"/>
      <c r="U587" s="869"/>
      <c r="V587" s="870"/>
      <c r="W587" s="870"/>
      <c r="X587" s="869"/>
      <c r="Y587" s="869"/>
      <c r="Z587" s="869"/>
      <c r="AA587" s="869"/>
      <c r="AB587" s="869"/>
      <c r="AC587" s="869"/>
      <c r="AD587" s="869"/>
      <c r="AE587" s="869"/>
      <c r="AF587" s="869"/>
      <c r="AG587" s="869"/>
      <c r="AH587" s="869"/>
      <c r="AI587" s="869"/>
      <c r="AJ587" s="869"/>
      <c r="AK587" s="869"/>
      <c r="AL587" s="869"/>
      <c r="AM587" s="869"/>
      <c r="AN587" s="869"/>
      <c r="AO587" s="869"/>
      <c r="AP587" s="869"/>
      <c r="AQ587" s="869"/>
      <c r="AR587" s="869"/>
      <c r="AS587" s="869"/>
      <c r="AT587" s="869"/>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70"/>
      <c r="BY587" s="869"/>
      <c r="BZ587" s="869"/>
      <c r="CA587" s="869"/>
      <c r="CB587" s="869"/>
      <c r="CC587" s="870" t="s">
        <v>184</v>
      </c>
      <c r="CD587" s="869"/>
      <c r="CE587" s="869"/>
      <c r="CF587" s="869"/>
      <c r="CG587" s="869"/>
      <c r="CH587" s="869"/>
      <c r="CI587" s="869"/>
      <c r="CJ587" s="869"/>
      <c r="CK587" s="869"/>
      <c r="CL587" s="869"/>
      <c r="CM587" s="870"/>
      <c r="CN587" s="869"/>
      <c r="CO587" s="869"/>
      <c r="CP587" s="869"/>
      <c r="CQ587" s="869"/>
      <c r="CR587" s="869"/>
      <c r="CS587" s="869"/>
      <c r="CT587" s="869"/>
      <c r="CU587" s="869"/>
      <c r="CV587" s="869"/>
      <c r="CW587" s="869"/>
      <c r="CX587" s="869"/>
      <c r="CY587" s="869"/>
      <c r="CZ587" s="869"/>
      <c r="DA587" s="869"/>
      <c r="DB587" s="869"/>
      <c r="DC587" s="870"/>
      <c r="DD587" s="870"/>
      <c r="DE587" s="870"/>
      <c r="DF587" s="869"/>
    </row>
    <row r="588">
      <c r="A588" s="866" t="s">
        <v>396</v>
      </c>
      <c r="B588" s="867">
        <f t="shared" si="53"/>
        <v>2</v>
      </c>
      <c r="C588" s="867" t="s">
        <v>4983</v>
      </c>
      <c r="D588" s="618" t="s">
        <v>179</v>
      </c>
      <c r="E588" s="618" t="s">
        <v>179</v>
      </c>
      <c r="F588" s="618" t="s">
        <v>179</v>
      </c>
      <c r="G588" s="868" t="s">
        <v>5531</v>
      </c>
      <c r="H588" s="864"/>
      <c r="I588" s="870"/>
      <c r="J588" s="831"/>
      <c r="K588" s="831"/>
      <c r="L588" s="831"/>
      <c r="M588" s="870" t="s">
        <v>184</v>
      </c>
      <c r="N588" s="869"/>
      <c r="O588" s="869"/>
      <c r="P588" s="869"/>
      <c r="Q588" s="869"/>
      <c r="R588" s="869"/>
      <c r="S588" s="869"/>
      <c r="T588" s="869"/>
      <c r="U588" s="869"/>
      <c r="V588" s="869"/>
      <c r="W588" s="869"/>
      <c r="X588" s="870" t="s">
        <v>184</v>
      </c>
      <c r="Y588" s="869"/>
      <c r="Z588" s="869"/>
      <c r="AA588" s="869"/>
      <c r="AB588" s="869"/>
      <c r="AC588" s="869"/>
      <c r="AD588" s="869"/>
      <c r="AE588" s="869"/>
      <c r="AF588" s="869"/>
      <c r="AG588" s="869"/>
      <c r="AH588" s="869"/>
      <c r="AI588" s="869"/>
      <c r="AJ588" s="869"/>
      <c r="AK588" s="869"/>
      <c r="AL588" s="869"/>
      <c r="AM588" s="870"/>
      <c r="AN588" s="870"/>
      <c r="AO588" s="870"/>
      <c r="AP588" s="870"/>
      <c r="AQ588" s="870"/>
      <c r="AR588" s="869"/>
      <c r="AS588" s="869"/>
      <c r="AT588" s="869"/>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864</v>
      </c>
      <c r="B589" s="867">
        <f t="shared" si="53"/>
        <v>0</v>
      </c>
      <c r="C589" s="867" t="s">
        <v>4983</v>
      </c>
      <c r="D589" s="618" t="s">
        <v>179</v>
      </c>
      <c r="E589" s="618" t="s">
        <v>179</v>
      </c>
      <c r="F589" s="618" t="s">
        <v>179</v>
      </c>
      <c r="G589" s="868" t="s">
        <v>5532</v>
      </c>
      <c r="H589" s="864"/>
      <c r="I589" s="870"/>
      <c r="J589" s="869"/>
      <c r="K589" s="869"/>
      <c r="L589" s="796"/>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69"/>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187</v>
      </c>
      <c r="B590" s="867">
        <f t="shared" si="53"/>
        <v>4</v>
      </c>
      <c r="C590" s="867" t="s">
        <v>4983</v>
      </c>
      <c r="D590" s="618" t="s">
        <v>179</v>
      </c>
      <c r="E590" s="618" t="s">
        <v>179</v>
      </c>
      <c r="F590" s="618" t="s">
        <v>179</v>
      </c>
      <c r="G590" s="868" t="s">
        <v>5533</v>
      </c>
      <c r="H590" s="864"/>
      <c r="I590" s="870" t="s">
        <v>184</v>
      </c>
      <c r="J590" s="869"/>
      <c r="K590" s="869"/>
      <c r="L590" s="796" t="s">
        <v>184</v>
      </c>
      <c r="M590" s="869"/>
      <c r="N590" s="869"/>
      <c r="O590" s="869"/>
      <c r="P590" s="869"/>
      <c r="Q590" s="869"/>
      <c r="R590" s="869"/>
      <c r="S590" s="869"/>
      <c r="T590" s="869"/>
      <c r="U590" s="869"/>
      <c r="V590" s="869"/>
      <c r="W590" s="869"/>
      <c r="X590" s="869"/>
      <c r="Y590" s="869"/>
      <c r="Z590" s="869"/>
      <c r="AA590" s="869"/>
      <c r="AB590" s="869"/>
      <c r="AC590" s="869"/>
      <c r="AD590" s="869"/>
      <c r="AE590" s="869"/>
      <c r="AF590" s="869"/>
      <c r="AG590" s="869"/>
      <c r="AH590" s="869"/>
      <c r="AI590" s="869"/>
      <c r="AJ590" s="869"/>
      <c r="AK590" s="869"/>
      <c r="AL590" s="869"/>
      <c r="AM590" s="870"/>
      <c r="AN590" s="870" t="s">
        <v>184</v>
      </c>
      <c r="AO590" s="870"/>
      <c r="AP590" s="870"/>
      <c r="AQ590" s="870"/>
      <c r="AR590" s="869"/>
      <c r="AS590" s="869"/>
      <c r="AT590" s="870" t="s">
        <v>184</v>
      </c>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2858</v>
      </c>
      <c r="B591" s="867">
        <f t="shared" si="53"/>
        <v>1</v>
      </c>
      <c r="C591" s="867" t="s">
        <v>4983</v>
      </c>
      <c r="D591" s="618" t="s">
        <v>179</v>
      </c>
      <c r="E591" s="618" t="s">
        <v>179</v>
      </c>
      <c r="F591" s="618" t="s">
        <v>179</v>
      </c>
      <c r="G591" s="868" t="s">
        <v>5534</v>
      </c>
      <c r="H591" s="864"/>
      <c r="I591" s="870"/>
      <c r="J591" s="869"/>
      <c r="K591" s="869"/>
      <c r="L591" s="869"/>
      <c r="M591" s="869"/>
      <c r="N591" s="869"/>
      <c r="O591" s="869"/>
      <c r="P591" s="869"/>
      <c r="Q591" s="869"/>
      <c r="R591" s="869"/>
      <c r="S591" s="869"/>
      <c r="T591" s="869"/>
      <c r="U591" s="869"/>
      <c r="V591" s="869"/>
      <c r="W591" s="869"/>
      <c r="X591" s="869"/>
      <c r="Y591" s="869"/>
      <c r="Z591" s="869"/>
      <c r="AA591" s="869"/>
      <c r="AB591" s="869"/>
      <c r="AC591" s="869"/>
      <c r="AD591" s="869"/>
      <c r="AE591" s="869"/>
      <c r="AF591" s="869"/>
      <c r="AG591" s="869"/>
      <c r="AH591" s="869"/>
      <c r="AI591" s="869"/>
      <c r="AJ591" s="869"/>
      <c r="AK591" s="869"/>
      <c r="AL591" s="869"/>
      <c r="AM591" s="870"/>
      <c r="AN591" s="870"/>
      <c r="AO591" s="870"/>
      <c r="AP591" s="870"/>
      <c r="AQ591" s="870"/>
      <c r="AR591" s="869"/>
      <c r="AS591" s="869"/>
      <c r="AT591" s="870"/>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70" t="s">
        <v>184</v>
      </c>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4182</v>
      </c>
      <c r="B592" s="867">
        <f t="shared" si="53"/>
        <v>0</v>
      </c>
      <c r="C592" s="867" t="s">
        <v>4983</v>
      </c>
      <c r="D592" s="618" t="s">
        <v>179</v>
      </c>
      <c r="E592" s="618" t="s">
        <v>179</v>
      </c>
      <c r="F592" s="618" t="s">
        <v>179</v>
      </c>
      <c r="G592" s="868" t="s">
        <v>5535</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70"/>
      <c r="AE592" s="870"/>
      <c r="AF592" s="869"/>
      <c r="AG592" s="869"/>
      <c r="AH592" s="869"/>
      <c r="AI592" s="869"/>
      <c r="AJ592" s="869"/>
      <c r="AK592" s="869"/>
      <c r="AL592" s="869"/>
      <c r="AM592" s="869"/>
      <c r="AN592" s="869"/>
      <c r="AO592" s="869"/>
      <c r="AP592" s="869"/>
      <c r="AQ592" s="869"/>
      <c r="AR592" s="869"/>
      <c r="AS592" s="869"/>
      <c r="AT592" s="869"/>
      <c r="AU592" s="869"/>
      <c r="AV592" s="869"/>
      <c r="AW592" s="869"/>
      <c r="AX592" s="869"/>
      <c r="AY592" s="869"/>
      <c r="AZ592" s="869"/>
      <c r="BA592" s="869"/>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69"/>
      <c r="BW592" s="869"/>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69"/>
      <c r="CW592" s="869"/>
      <c r="CX592" s="869"/>
      <c r="CY592" s="869"/>
      <c r="CZ592" s="869"/>
      <c r="DA592" s="869"/>
      <c r="DB592" s="869"/>
      <c r="DC592" s="869"/>
      <c r="DD592" s="869"/>
      <c r="DE592" s="869"/>
      <c r="DF592" s="869"/>
    </row>
    <row r="593">
      <c r="A593" s="866" t="s">
        <v>1249</v>
      </c>
      <c r="B593" s="867">
        <f t="shared" si="53"/>
        <v>1</v>
      </c>
      <c r="C593" s="867" t="s">
        <v>4945</v>
      </c>
      <c r="D593" s="618" t="s">
        <v>179</v>
      </c>
      <c r="E593" s="618" t="s">
        <v>179</v>
      </c>
      <c r="F593" s="618" t="s">
        <v>179</v>
      </c>
      <c r="G593" s="868" t="s">
        <v>5536</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70"/>
      <c r="AE593" s="870" t="s">
        <v>184</v>
      </c>
      <c r="AF593" s="869"/>
      <c r="AG593" s="869"/>
      <c r="AH593" s="869"/>
      <c r="AI593" s="869"/>
      <c r="AJ593" s="869"/>
      <c r="AK593" s="869"/>
      <c r="AL593" s="869"/>
      <c r="AM593" s="869"/>
      <c r="AN593" s="869"/>
      <c r="AO593" s="869"/>
      <c r="AP593" s="869"/>
      <c r="AQ593" s="869"/>
      <c r="AR593" s="869"/>
      <c r="AS593" s="869"/>
      <c r="AT593" s="869"/>
      <c r="AU593" s="869"/>
      <c r="AV593" s="869"/>
      <c r="AW593" s="869"/>
      <c r="AX593" s="869"/>
      <c r="AY593" s="869"/>
      <c r="AZ593" s="869"/>
      <c r="BA593" s="869"/>
      <c r="BB593" s="869"/>
      <c r="BC593" s="869"/>
      <c r="BD593" s="869"/>
      <c r="BE593" s="869"/>
      <c r="BF593" s="869"/>
      <c r="BG593" s="869"/>
      <c r="BH593" s="869"/>
      <c r="BI593" s="869"/>
      <c r="BJ593" s="869"/>
      <c r="BK593" s="869"/>
      <c r="BL593" s="869"/>
      <c r="BM593" s="869"/>
      <c r="BN593" s="869"/>
      <c r="BO593" s="869"/>
      <c r="BP593" s="869"/>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69"/>
      <c r="CW593" s="869"/>
      <c r="CX593" s="869"/>
      <c r="CY593" s="869"/>
      <c r="CZ593" s="869"/>
      <c r="DA593" s="869"/>
      <c r="DB593" s="869"/>
      <c r="DC593" s="869"/>
      <c r="DD593" s="869"/>
      <c r="DE593" s="869"/>
      <c r="DF593" s="869"/>
    </row>
    <row r="594">
      <c r="A594" s="866" t="s">
        <v>2229</v>
      </c>
      <c r="B594" s="867">
        <f t="shared" si="53"/>
        <v>3</v>
      </c>
      <c r="C594" s="867" t="s">
        <v>4983</v>
      </c>
      <c r="D594" s="618" t="s">
        <v>179</v>
      </c>
      <c r="E594" s="618" t="s">
        <v>179</v>
      </c>
      <c r="F594" s="618" t="s">
        <v>179</v>
      </c>
      <c r="G594" s="868" t="s">
        <v>5537</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t="s">
        <v>184</v>
      </c>
      <c r="BB594" s="869"/>
      <c r="BC594" s="869"/>
      <c r="BD594" s="869"/>
      <c r="BE594" s="869"/>
      <c r="BF594" s="869"/>
      <c r="BG594" s="869"/>
      <c r="BH594" s="869"/>
      <c r="BI594" s="869"/>
      <c r="BJ594" s="869"/>
      <c r="BK594" s="869"/>
      <c r="BL594" s="869"/>
      <c r="BM594" s="869"/>
      <c r="BN594" s="869"/>
      <c r="BO594" s="869"/>
      <c r="BP594" s="869"/>
      <c r="BQ594" s="869"/>
      <c r="BR594" s="869"/>
      <c r="BS594" s="869"/>
      <c r="BT594" s="869"/>
      <c r="BU594" s="869"/>
      <c r="BV594" s="870" t="s">
        <v>184</v>
      </c>
      <c r="BW594" s="870"/>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70" t="s">
        <v>184</v>
      </c>
      <c r="DA594" s="870"/>
      <c r="DB594" s="870"/>
      <c r="DC594" s="870"/>
      <c r="DD594" s="870"/>
      <c r="DE594" s="870"/>
      <c r="DF594" s="870"/>
    </row>
    <row r="595">
      <c r="A595" s="866" t="s">
        <v>2230</v>
      </c>
      <c r="B595" s="867">
        <f t="shared" si="53"/>
        <v>3</v>
      </c>
      <c r="C595" s="867" t="s">
        <v>4983</v>
      </c>
      <c r="D595" s="618" t="s">
        <v>179</v>
      </c>
      <c r="E595" s="618" t="s">
        <v>179</v>
      </c>
      <c r="F595" s="618" t="s">
        <v>179</v>
      </c>
      <c r="G595" s="868" t="s">
        <v>5538</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t="s">
        <v>184</v>
      </c>
      <c r="BB595" s="869"/>
      <c r="BC595" s="869"/>
      <c r="BD595" s="869"/>
      <c r="BE595" s="869"/>
      <c r="BF595" s="869"/>
      <c r="BG595" s="869"/>
      <c r="BH595" s="869"/>
      <c r="BI595" s="870" t="s">
        <v>184</v>
      </c>
      <c r="BJ595" s="870"/>
      <c r="BK595" s="870"/>
      <c r="BL595" s="869"/>
      <c r="BM595" s="869"/>
      <c r="BN595" s="869"/>
      <c r="BO595" s="869"/>
      <c r="BP595" s="870" t="s">
        <v>184</v>
      </c>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row r="596">
      <c r="A596" s="866" t="s">
        <v>1610</v>
      </c>
      <c r="B596" s="867">
        <f t="shared" si="53"/>
        <v>0</v>
      </c>
      <c r="C596" s="867" t="s">
        <v>4983</v>
      </c>
      <c r="D596" s="618" t="s">
        <v>179</v>
      </c>
      <c r="E596" s="618" t="s">
        <v>179</v>
      </c>
      <c r="F596" s="618" t="s">
        <v>179</v>
      </c>
      <c r="G596" s="868" t="s">
        <v>5539</v>
      </c>
      <c r="H596" s="812"/>
      <c r="I596" s="869"/>
      <c r="J596" s="869"/>
      <c r="K596" s="869"/>
      <c r="L596" s="869"/>
      <c r="M596" s="869"/>
      <c r="N596" s="869"/>
      <c r="O596" s="869"/>
      <c r="P596" s="869"/>
      <c r="Q596" s="869"/>
      <c r="R596" s="869"/>
      <c r="S596" s="869"/>
      <c r="T596" s="869"/>
      <c r="U596" s="869"/>
      <c r="V596" s="869"/>
      <c r="W596" s="869"/>
      <c r="X596" s="869"/>
      <c r="Y596" s="869"/>
      <c r="Z596" s="869"/>
      <c r="AA596" s="869"/>
      <c r="AB596" s="869"/>
      <c r="AC596" s="869"/>
      <c r="AD596" s="869"/>
      <c r="AE596" s="869"/>
      <c r="AF596" s="869"/>
      <c r="AG596" s="869"/>
      <c r="AH596" s="869"/>
      <c r="AI596" s="869"/>
      <c r="AJ596" s="869"/>
      <c r="AK596" s="869"/>
      <c r="AL596" s="869"/>
      <c r="AM596" s="869"/>
      <c r="AN596" s="869"/>
      <c r="AO596" s="869"/>
      <c r="AP596" s="869"/>
      <c r="AQ596" s="869"/>
      <c r="AR596" s="869"/>
      <c r="AS596" s="869"/>
      <c r="AT596" s="869"/>
      <c r="AU596" s="869"/>
      <c r="AV596" s="869"/>
      <c r="AW596" s="869"/>
      <c r="AX596" s="870"/>
      <c r="AY596" s="870"/>
      <c r="AZ596" s="870"/>
      <c r="BA596" s="870"/>
      <c r="BB596" s="869"/>
      <c r="BC596" s="869"/>
      <c r="BD596" s="869"/>
      <c r="BE596" s="869"/>
      <c r="BF596" s="869"/>
      <c r="BG596" s="869"/>
      <c r="BH596" s="869"/>
      <c r="BI596" s="870"/>
      <c r="BJ596" s="870"/>
      <c r="BK596" s="870"/>
      <c r="BL596" s="869"/>
      <c r="BM596" s="869"/>
      <c r="BN596" s="869"/>
      <c r="BO596" s="869"/>
      <c r="BP596" s="870"/>
      <c r="BQ596" s="869"/>
      <c r="BR596" s="869"/>
      <c r="BS596" s="869"/>
      <c r="BT596" s="869"/>
      <c r="BU596" s="869"/>
      <c r="BV596" s="869"/>
      <c r="BW596" s="869"/>
      <c r="BX596" s="869"/>
      <c r="BY596" s="869"/>
      <c r="BZ596" s="869"/>
      <c r="CA596" s="869"/>
      <c r="CB596" s="869"/>
      <c r="CC596" s="869"/>
      <c r="CD596" s="869"/>
      <c r="CE596" s="869"/>
      <c r="CF596" s="869"/>
      <c r="CG596" s="869"/>
      <c r="CH596" s="869"/>
      <c r="CI596" s="869"/>
      <c r="CJ596" s="869"/>
      <c r="CK596" s="869"/>
      <c r="CL596" s="869"/>
      <c r="CM596" s="869"/>
      <c r="CN596" s="869"/>
      <c r="CO596" s="869"/>
      <c r="CP596" s="869"/>
      <c r="CQ596" s="869"/>
      <c r="CR596" s="869"/>
      <c r="CS596" s="869"/>
      <c r="CT596" s="869"/>
      <c r="CU596" s="869"/>
      <c r="CV596" s="870"/>
      <c r="CW596" s="869"/>
      <c r="CX596" s="869"/>
      <c r="CY596" s="869"/>
      <c r="CZ596" s="869"/>
      <c r="DA596" s="869"/>
      <c r="DB596" s="869"/>
      <c r="DC596" s="869"/>
      <c r="DD596" s="869"/>
      <c r="DE596" s="869"/>
      <c r="DF596" s="869"/>
    </row>
    <row r="597">
      <c r="A597" s="866" t="s">
        <v>739</v>
      </c>
      <c r="B597" s="867">
        <f t="shared" si="53"/>
        <v>0</v>
      </c>
      <c r="C597" s="867" t="s">
        <v>4983</v>
      </c>
      <c r="D597" s="618" t="s">
        <v>179</v>
      </c>
      <c r="E597" s="618" t="s">
        <v>179</v>
      </c>
      <c r="F597" s="618" t="s">
        <v>179</v>
      </c>
      <c r="G597" s="868" t="s">
        <v>5540</v>
      </c>
      <c r="H597" s="812"/>
      <c r="I597" s="869"/>
      <c r="J597" s="869"/>
      <c r="K597" s="869"/>
      <c r="L597" s="869"/>
      <c r="M597" s="869"/>
      <c r="N597" s="869"/>
      <c r="O597" s="869"/>
      <c r="P597" s="869"/>
      <c r="Q597" s="869"/>
      <c r="R597" s="869"/>
      <c r="S597" s="869"/>
      <c r="T597" s="869"/>
      <c r="U597" s="869"/>
      <c r="V597" s="869"/>
      <c r="W597" s="869"/>
      <c r="X597" s="869"/>
      <c r="Y597" s="869"/>
      <c r="Z597" s="869"/>
      <c r="AA597" s="869"/>
      <c r="AB597" s="869"/>
      <c r="AC597" s="869"/>
      <c r="AD597" s="869"/>
      <c r="AE597" s="869"/>
      <c r="AF597" s="869"/>
      <c r="AG597" s="869"/>
      <c r="AH597" s="869"/>
      <c r="AI597" s="869"/>
      <c r="AJ597" s="869"/>
      <c r="AK597" s="869"/>
      <c r="AL597" s="869"/>
      <c r="AM597" s="869"/>
      <c r="AN597" s="869"/>
      <c r="AO597" s="869"/>
      <c r="AP597" s="869"/>
      <c r="AQ597" s="869"/>
      <c r="AR597" s="869"/>
      <c r="AS597" s="869"/>
      <c r="AT597" s="869"/>
      <c r="AU597" s="869"/>
      <c r="AV597" s="869"/>
      <c r="AW597" s="869"/>
      <c r="AX597" s="870"/>
      <c r="AY597" s="870"/>
      <c r="AZ597" s="870"/>
      <c r="BA597" s="870"/>
      <c r="BB597" s="869"/>
      <c r="BC597" s="869"/>
      <c r="BD597" s="869"/>
      <c r="BE597" s="869"/>
      <c r="BF597" s="869"/>
      <c r="BG597" s="869"/>
      <c r="BH597" s="869"/>
      <c r="BI597" s="870"/>
      <c r="BJ597" s="870"/>
      <c r="BK597" s="870"/>
      <c r="BL597" s="869"/>
      <c r="BM597" s="869"/>
      <c r="BN597" s="869"/>
      <c r="BO597" s="869"/>
      <c r="BP597" s="870"/>
      <c r="BQ597" s="869"/>
      <c r="BR597" s="869"/>
      <c r="BS597" s="869"/>
      <c r="BT597" s="869"/>
      <c r="BU597" s="869"/>
      <c r="BV597" s="869"/>
      <c r="BW597" s="869"/>
      <c r="BX597" s="869"/>
      <c r="BY597" s="869"/>
      <c r="BZ597" s="869"/>
      <c r="CA597" s="869"/>
      <c r="CB597" s="869"/>
      <c r="CC597" s="869"/>
      <c r="CD597" s="869"/>
      <c r="CE597" s="869"/>
      <c r="CF597" s="869"/>
      <c r="CG597" s="869"/>
      <c r="CH597" s="869"/>
      <c r="CI597" s="869"/>
      <c r="CJ597" s="869"/>
      <c r="CK597" s="869"/>
      <c r="CL597" s="869"/>
      <c r="CM597" s="869"/>
      <c r="CN597" s="869"/>
      <c r="CO597" s="869"/>
      <c r="CP597" s="869"/>
      <c r="CQ597" s="869"/>
      <c r="CR597" s="869"/>
      <c r="CS597" s="869"/>
      <c r="CT597" s="869"/>
      <c r="CU597" s="869"/>
      <c r="CV597" s="870"/>
      <c r="CW597" s="869"/>
      <c r="CX597" s="869"/>
      <c r="CY597" s="869"/>
      <c r="CZ597" s="869"/>
      <c r="DA597" s="869"/>
      <c r="DB597" s="869"/>
      <c r="DC597" s="869"/>
      <c r="DD597" s="869"/>
      <c r="DE597" s="869"/>
      <c r="DF597"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3:DF303 A317:DF317 A390:DF390 A398:G398 H398:H406 I398:DF398 A406:G406 I406:DF406 A465:DF465">
    <cfRule type="containsBlanks" dxfId="14" priority="1">
      <formula>LEN(TRIM(A5))=0</formula>
    </cfRule>
  </conditionalFormatting>
  <conditionalFormatting sqref="I466:DF597">
    <cfRule type="expression" dxfId="24" priority="2">
      <formula>iseven(column())</formula>
    </cfRule>
  </conditionalFormatting>
  <conditionalFormatting sqref="I318:DF389">
    <cfRule type="expression" dxfId="25" priority="3">
      <formula>iseven(column())</formula>
    </cfRule>
  </conditionalFormatting>
  <conditionalFormatting sqref="I205:DF302 J323 J487:J490 J543">
    <cfRule type="expression" dxfId="27" priority="4">
      <formula>iseven(column())</formula>
    </cfRule>
  </conditionalFormatting>
  <conditionalFormatting sqref="I36:DF203 L472 L478:L480 L482:L483 L589:L590">
    <cfRule type="expression" dxfId="22" priority="5">
      <formula>iseven(column())</formula>
    </cfRule>
  </conditionalFormatting>
  <conditionalFormatting sqref="I6:DF34">
    <cfRule type="expression" dxfId="28" priority="6">
      <formula>iseven(column())</formula>
    </cfRule>
  </conditionalFormatting>
  <conditionalFormatting sqref="I399:DF405">
    <cfRule type="expression" dxfId="29" priority="7">
      <formula>iseven(column())</formula>
    </cfRule>
  </conditionalFormatting>
  <conditionalFormatting sqref="H278:H279">
    <cfRule type="notContainsBlanks" dxfId="17" priority="8">
      <formula>LEN(TRIM(H278))&gt;0</formula>
    </cfRule>
  </conditionalFormatting>
  <conditionalFormatting sqref="I391:DF397">
    <cfRule type="expression" dxfId="10" priority="9">
      <formula>iseven(column())</formula>
    </cfRule>
  </conditionalFormatting>
  <conditionalFormatting sqref="I407:DF464">
    <cfRule type="expression" dxfId="30" priority="10">
      <formula>iseven(column())</formula>
    </cfRule>
  </conditionalFormatting>
  <conditionalFormatting sqref="I1:DF4">
    <cfRule type="expression" dxfId="6" priority="11">
      <formula>iseven(column())</formula>
    </cfRule>
  </conditionalFormatting>
  <conditionalFormatting sqref="B205:B302">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8:B389">
    <cfRule type="colorScale" priority="14">
      <colorScale>
        <cfvo type="min"/>
        <cfvo type="max"/>
        <color rgb="FF674EA7"/>
        <color rgb="FFD9D2E9"/>
      </colorScale>
    </cfRule>
  </conditionalFormatting>
  <conditionalFormatting sqref="B407:B464">
    <cfRule type="colorScale" priority="15">
      <colorScale>
        <cfvo type="min"/>
        <cfvo type="max"/>
        <color rgb="FFB45F06"/>
        <color rgb="FFFCE5CD"/>
      </colorScale>
    </cfRule>
  </conditionalFormatting>
  <conditionalFormatting sqref="B466:B5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3" ref="A2"/>
    <hyperlink display="ASSIST" location="Skills!A317" ref="C2"/>
    <hyperlink display="SUMMON" location="Skills!A390" ref="G2"/>
    <hyperlink display="TRANSFORM" location="Skills!A398" ref="A3"/>
    <hyperlink display="ACTIVE" location="Skills!A406" ref="C3"/>
    <hyperlink display="PASSIVE" location="Skills!A46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131</v>
      </c>
      <c r="B1" s="873" t="s">
        <v>5541</v>
      </c>
      <c r="C1" s="873" t="s">
        <v>5542</v>
      </c>
      <c r="D1" s="873" t="s">
        <v>176</v>
      </c>
      <c r="E1" s="873" t="s">
        <v>386</v>
      </c>
      <c r="F1" s="873" t="s">
        <v>212</v>
      </c>
      <c r="G1" s="874" t="s">
        <v>112</v>
      </c>
      <c r="H1" s="875" t="s">
        <v>113</v>
      </c>
      <c r="I1" s="876" t="s">
        <v>114</v>
      </c>
      <c r="J1" s="877" t="s">
        <v>115</v>
      </c>
      <c r="K1" s="878" t="s">
        <v>116</v>
      </c>
      <c r="L1" s="879" t="s">
        <v>117</v>
      </c>
    </row>
    <row r="2">
      <c r="A2" s="873" t="s">
        <v>206</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248</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349</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5543</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423</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209</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250</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1135</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350</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5544</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424</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210</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251</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1136</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351</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415</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4845</v>
      </c>
      <c r="C1" s="554" t="s">
        <v>131</v>
      </c>
      <c r="D1" s="899" t="s">
        <v>5545</v>
      </c>
      <c r="E1" s="554" t="s">
        <v>157</v>
      </c>
      <c r="F1" s="554" t="s">
        <v>4847</v>
      </c>
      <c r="G1" s="900" t="s">
        <v>5546</v>
      </c>
      <c r="H1" s="22" t="s">
        <v>5547</v>
      </c>
      <c r="I1" s="901" t="s">
        <v>5548</v>
      </c>
      <c r="J1" s="901" t="s">
        <v>5549</v>
      </c>
      <c r="K1" s="901" t="s">
        <v>5550</v>
      </c>
      <c r="L1" s="902" t="s">
        <v>5551</v>
      </c>
      <c r="M1" s="901" t="s">
        <v>5552</v>
      </c>
      <c r="N1" s="901" t="s">
        <v>5553</v>
      </c>
      <c r="O1" s="901" t="s">
        <v>5554</v>
      </c>
      <c r="P1" s="902" t="s">
        <v>5555</v>
      </c>
      <c r="Q1" s="902" t="s">
        <v>4848</v>
      </c>
      <c r="R1" s="902" t="s">
        <v>92</v>
      </c>
      <c r="S1" s="903">
        <f>max('Max Stats'!I:I)</f>
        <v>70</v>
      </c>
      <c r="T1" s="903">
        <v>80.0</v>
      </c>
    </row>
    <row r="2">
      <c r="A2" s="904" t="s">
        <v>518</v>
      </c>
      <c r="B2" s="569">
        <v>1.0</v>
      </c>
      <c r="C2" s="569" t="str">
        <f t="array" ref="C2">index(Images!$A$1:$K$1, 1, 1)</f>
        <v/>
      </c>
      <c r="D2" s="569" t="s">
        <v>179</v>
      </c>
      <c r="E2" s="569">
        <v>1.0</v>
      </c>
      <c r="F2" s="569">
        <v>3.0</v>
      </c>
      <c r="G2" s="905" t="s">
        <v>5556</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4918</v>
      </c>
      <c r="R2" s="907"/>
      <c r="S2" s="907"/>
      <c r="T2" s="907"/>
    </row>
    <row r="3">
      <c r="A3" s="904" t="s">
        <v>5557</v>
      </c>
      <c r="B3" s="569">
        <v>2.0</v>
      </c>
      <c r="C3" s="569" t="str">
        <f t="array" ref="C3">index(Images!$A$1:$K$1, 1, 1)</f>
        <v/>
      </c>
      <c r="D3" s="569" t="s">
        <v>179</v>
      </c>
      <c r="E3" s="569">
        <v>1.0</v>
      </c>
      <c r="F3" s="569">
        <v>3.0</v>
      </c>
      <c r="G3" s="905" t="s">
        <v>5558</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4918</v>
      </c>
      <c r="R3" s="907"/>
      <c r="S3" s="907"/>
      <c r="T3" s="907"/>
    </row>
    <row r="4">
      <c r="A4" s="904" t="s">
        <v>5559</v>
      </c>
      <c r="B4" s="569">
        <v>2.0</v>
      </c>
      <c r="C4" s="569" t="str">
        <f t="array" ref="C4">index(Images!$A$1:$K$1, 1, 1)</f>
        <v/>
      </c>
      <c r="D4" s="569" t="s">
        <v>179</v>
      </c>
      <c r="E4" s="569">
        <v>1.0</v>
      </c>
      <c r="F4" s="569">
        <v>3.0</v>
      </c>
      <c r="G4" s="905" t="s">
        <v>5560</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4918</v>
      </c>
      <c r="R4" s="907"/>
      <c r="S4" s="907"/>
      <c r="T4" s="907"/>
    </row>
    <row r="5">
      <c r="A5" s="904" t="s">
        <v>5561</v>
      </c>
      <c r="B5" s="569">
        <v>2.0</v>
      </c>
      <c r="C5" s="569" t="str">
        <f t="array" ref="C5">index(Images!$A$1:$K$1, 1, 1)</f>
        <v/>
      </c>
      <c r="D5" s="569" t="s">
        <v>179</v>
      </c>
      <c r="E5" s="569">
        <v>1.0</v>
      </c>
      <c r="F5" s="569">
        <v>3.0</v>
      </c>
      <c r="G5" s="905" t="s">
        <v>5562</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4918</v>
      </c>
      <c r="R5" s="907"/>
      <c r="S5" s="907"/>
      <c r="T5" s="907"/>
    </row>
    <row r="6">
      <c r="A6" s="904" t="s">
        <v>500</v>
      </c>
      <c r="B6" s="569">
        <v>2.0</v>
      </c>
      <c r="C6" s="569" t="str">
        <f t="array" ref="C6">index(Images!$A$1:$K$1, 1, 1)</f>
        <v/>
      </c>
      <c r="D6" s="569" t="s">
        <v>179</v>
      </c>
      <c r="E6" s="569">
        <v>1.0</v>
      </c>
      <c r="F6" s="569">
        <v>3.0</v>
      </c>
      <c r="G6" s="905" t="s">
        <v>5563</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4918</v>
      </c>
      <c r="R6" s="907"/>
      <c r="S6" s="907"/>
      <c r="T6" s="907"/>
    </row>
    <row r="7">
      <c r="A7" s="908" t="s">
        <v>371</v>
      </c>
      <c r="B7" s="909">
        <v>3.0</v>
      </c>
      <c r="C7" s="909" t="str">
        <f t="array" ref="C7">index(Images!$A$1:$K$1, 1, 1)</f>
        <v/>
      </c>
      <c r="D7" s="909" t="s">
        <v>179</v>
      </c>
      <c r="E7" s="909">
        <v>1.0</v>
      </c>
      <c r="F7" s="909">
        <v>3.0</v>
      </c>
      <c r="G7" s="910" t="s">
        <v>5564</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4918</v>
      </c>
      <c r="R7" s="912"/>
      <c r="S7" s="912"/>
      <c r="T7" s="912"/>
    </row>
    <row r="8">
      <c r="A8" s="908" t="s">
        <v>399</v>
      </c>
      <c r="B8" s="909">
        <v>3.0</v>
      </c>
      <c r="C8" s="909" t="str">
        <f t="array" ref="C8">index(Images!$A$1:$K$1, 1, 1)</f>
        <v/>
      </c>
      <c r="D8" s="909" t="s">
        <v>179</v>
      </c>
      <c r="E8" s="909">
        <v>1.0</v>
      </c>
      <c r="F8" s="909">
        <v>3.0</v>
      </c>
      <c r="G8" s="910" t="s">
        <v>5565</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4918</v>
      </c>
      <c r="R8" s="912"/>
      <c r="S8" s="912"/>
      <c r="T8" s="912"/>
    </row>
    <row r="9">
      <c r="A9" s="908" t="s">
        <v>290</v>
      </c>
      <c r="B9" s="909">
        <v>3.0</v>
      </c>
      <c r="C9" s="909" t="str">
        <f t="array" ref="C9">index(Images!$A$1:$K$1, 1, 1)</f>
        <v/>
      </c>
      <c r="D9" s="909" t="s">
        <v>179</v>
      </c>
      <c r="E9" s="909">
        <v>1.0</v>
      </c>
      <c r="F9" s="909">
        <v>3.0</v>
      </c>
      <c r="G9" s="910" t="s">
        <v>5566</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4918</v>
      </c>
      <c r="R9" s="912"/>
      <c r="S9" s="912"/>
      <c r="T9" s="912"/>
    </row>
    <row r="10">
      <c r="A10" s="908" t="s">
        <v>5567</v>
      </c>
      <c r="B10" s="909">
        <v>3.0</v>
      </c>
      <c r="C10" s="909" t="str">
        <f t="array" ref="C10">index(Images!$A$1:$K$1, 1, 1)</f>
        <v/>
      </c>
      <c r="D10" s="909" t="s">
        <v>5568</v>
      </c>
      <c r="E10" s="909">
        <v>1.0</v>
      </c>
      <c r="F10" s="909">
        <v>3.0</v>
      </c>
      <c r="G10" s="910" t="s">
        <v>5569</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4918</v>
      </c>
      <c r="R10" s="912"/>
      <c r="S10" s="912"/>
      <c r="T10" s="912"/>
    </row>
    <row r="11">
      <c r="A11" s="908" t="s">
        <v>507</v>
      </c>
      <c r="B11" s="909">
        <v>3.0</v>
      </c>
      <c r="C11" s="909" t="str">
        <f t="array" ref="C11">index(Images!$A$1:$K$1, 1, 1)</f>
        <v/>
      </c>
      <c r="D11" s="909" t="s">
        <v>5568</v>
      </c>
      <c r="E11" s="909">
        <v>1.0</v>
      </c>
      <c r="F11" s="909">
        <v>3.0</v>
      </c>
      <c r="G11" s="910" t="s">
        <v>5570</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4918</v>
      </c>
      <c r="R11" s="912"/>
      <c r="S11" s="912"/>
      <c r="T11" s="912"/>
    </row>
    <row r="12">
      <c r="A12" s="908" t="s">
        <v>5571</v>
      </c>
      <c r="B12" s="909">
        <v>3.0</v>
      </c>
      <c r="C12" s="909" t="str">
        <f t="array" ref="C12">index(Images!$A$1:$K$1, 1, 1)</f>
        <v/>
      </c>
      <c r="D12" s="909" t="s">
        <v>5568</v>
      </c>
      <c r="E12" s="909">
        <v>1.0</v>
      </c>
      <c r="F12" s="909">
        <v>3.0</v>
      </c>
      <c r="G12" s="910" t="s">
        <v>5572</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4918</v>
      </c>
      <c r="R12" s="912"/>
      <c r="S12" s="912"/>
      <c r="T12" s="912"/>
    </row>
    <row r="13">
      <c r="A13" s="908" t="s">
        <v>5573</v>
      </c>
      <c r="B13" s="909">
        <v>3.0</v>
      </c>
      <c r="C13" s="909" t="str">
        <f t="array" ref="C13">index(Images!$A$1:$K$1, 1, 1)</f>
        <v/>
      </c>
      <c r="D13" s="909" t="s">
        <v>5568</v>
      </c>
      <c r="E13" s="909">
        <v>1.0</v>
      </c>
      <c r="F13" s="909">
        <v>3.0</v>
      </c>
      <c r="G13" s="910" t="s">
        <v>5574</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4918</v>
      </c>
      <c r="R13" s="912"/>
      <c r="S13" s="912"/>
      <c r="T13" s="912"/>
    </row>
    <row r="14">
      <c r="A14" s="908" t="s">
        <v>5575</v>
      </c>
      <c r="B14" s="909">
        <v>3.0</v>
      </c>
      <c r="C14" s="909" t="str">
        <f t="array" ref="C14">index(Images!$A$1:$K$1, 1, 1)</f>
        <v/>
      </c>
      <c r="D14" s="909" t="s">
        <v>5568</v>
      </c>
      <c r="E14" s="909">
        <v>1.0</v>
      </c>
      <c r="F14" s="909">
        <v>3.0</v>
      </c>
      <c r="G14" s="910" t="s">
        <v>5576</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4918</v>
      </c>
      <c r="R14" s="912"/>
      <c r="S14" s="912"/>
      <c r="T14" s="912"/>
    </row>
    <row r="15">
      <c r="A15" s="913" t="s">
        <v>5577</v>
      </c>
      <c r="B15" s="909">
        <v>3.0</v>
      </c>
      <c r="C15" s="909" t="str">
        <f t="array" ref="C15">index(Images!$A$1:$K$1, 1, 1)</f>
        <v/>
      </c>
      <c r="D15" s="909" t="s">
        <v>5568</v>
      </c>
      <c r="E15" s="909">
        <v>1.0</v>
      </c>
      <c r="F15" s="909">
        <v>3.0</v>
      </c>
      <c r="G15" s="910" t="s">
        <v>5578</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4918</v>
      </c>
      <c r="R15" s="912"/>
      <c r="S15" s="912"/>
      <c r="T15" s="912"/>
    </row>
    <row r="16">
      <c r="A16" s="908" t="s">
        <v>1936</v>
      </c>
      <c r="B16" s="909">
        <v>3.0</v>
      </c>
      <c r="C16" s="909" t="str">
        <f t="array" ref="C16">index(Images!$A$1:$K$1, 1, 1)</f>
        <v/>
      </c>
      <c r="D16" s="909" t="s">
        <v>5568</v>
      </c>
      <c r="E16" s="909">
        <v>1.0</v>
      </c>
      <c r="F16" s="909">
        <v>3.0</v>
      </c>
      <c r="G16" s="910" t="s">
        <v>5579</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4918</v>
      </c>
      <c r="R16" s="912"/>
      <c r="S16" s="912"/>
      <c r="T16" s="912"/>
    </row>
    <row r="17">
      <c r="A17" s="908" t="s">
        <v>772</v>
      </c>
      <c r="B17" s="909">
        <v>3.0</v>
      </c>
      <c r="C17" s="909" t="str">
        <f t="array" ref="C17">index(Images!$A$1:$K$1, 1, 1)</f>
        <v/>
      </c>
      <c r="D17" s="909" t="s">
        <v>5568</v>
      </c>
      <c r="E17" s="909">
        <v>1.0</v>
      </c>
      <c r="F17" s="909">
        <v>3.0</v>
      </c>
      <c r="G17" s="910" t="s">
        <v>5580</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4918</v>
      </c>
      <c r="R17" s="912"/>
      <c r="S17" s="912"/>
      <c r="T17" s="912"/>
    </row>
    <row r="18">
      <c r="A18" s="908" t="s">
        <v>4669</v>
      </c>
      <c r="B18" s="909">
        <v>3.0</v>
      </c>
      <c r="C18" s="909" t="str">
        <f t="array" ref="C18">index(Images!$A$1:$K$1, 1, 1)</f>
        <v/>
      </c>
      <c r="D18" s="909" t="s">
        <v>5568</v>
      </c>
      <c r="E18" s="909">
        <v>1.0</v>
      </c>
      <c r="F18" s="909">
        <v>3.0</v>
      </c>
      <c r="G18" s="910" t="s">
        <v>5581</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4918</v>
      </c>
      <c r="R18" s="912"/>
      <c r="S18" s="912"/>
      <c r="T18" s="912"/>
    </row>
    <row r="19">
      <c r="A19" s="908" t="s">
        <v>5582</v>
      </c>
      <c r="B19" s="909">
        <v>3.0</v>
      </c>
      <c r="C19" s="909" t="str">
        <f t="array" ref="C19">index(Images!$A$1:$K$1, 1, 1)</f>
        <v/>
      </c>
      <c r="D19" s="909" t="s">
        <v>5568</v>
      </c>
      <c r="E19" s="909">
        <v>1.0</v>
      </c>
      <c r="F19" s="909">
        <v>4.0</v>
      </c>
      <c r="G19" s="910" t="s">
        <v>5583</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4918</v>
      </c>
      <c r="R19" s="912"/>
      <c r="S19" s="912"/>
      <c r="T19" s="912"/>
    </row>
    <row r="20">
      <c r="A20" s="914" t="s">
        <v>517</v>
      </c>
      <c r="B20" s="587">
        <v>1.0</v>
      </c>
      <c r="C20" s="588" t="str">
        <f t="array" ref="C20">index(Images!$A$1:$K$1, 1, 2)</f>
        <v/>
      </c>
      <c r="D20" s="587" t="s">
        <v>179</v>
      </c>
      <c r="E20" s="587">
        <v>1.0</v>
      </c>
      <c r="F20" s="587">
        <v>3.0</v>
      </c>
      <c r="G20" s="915" t="s">
        <v>5584</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4918</v>
      </c>
      <c r="R20" s="917"/>
      <c r="S20" s="917"/>
      <c r="T20" s="917"/>
    </row>
    <row r="21">
      <c r="A21" s="914" t="s">
        <v>5585</v>
      </c>
      <c r="B21" s="587">
        <v>2.0</v>
      </c>
      <c r="C21" s="588" t="str">
        <f t="array" ref="C21">index(Images!$A$1:$K$1, 1, 2)</f>
        <v/>
      </c>
      <c r="D21" s="587" t="s">
        <v>179</v>
      </c>
      <c r="E21" s="587">
        <v>1.0</v>
      </c>
      <c r="F21" s="587">
        <v>3.0</v>
      </c>
      <c r="G21" s="915" t="s">
        <v>5562</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4918</v>
      </c>
      <c r="R21" s="917"/>
      <c r="S21" s="917"/>
      <c r="T21" s="917"/>
    </row>
    <row r="22">
      <c r="A22" s="914" t="s">
        <v>5586</v>
      </c>
      <c r="B22" s="587">
        <v>2.0</v>
      </c>
      <c r="C22" s="588" t="str">
        <f t="array" ref="C22">index(Images!$A$1:$K$1, 1, 2)</f>
        <v/>
      </c>
      <c r="D22" s="587" t="s">
        <v>179</v>
      </c>
      <c r="E22" s="587">
        <v>1.0</v>
      </c>
      <c r="F22" s="587">
        <v>3.0</v>
      </c>
      <c r="G22" s="915" t="s">
        <v>5587</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4918</v>
      </c>
      <c r="R22" s="917"/>
      <c r="S22" s="917"/>
      <c r="T22" s="917"/>
    </row>
    <row r="23">
      <c r="A23" s="914" t="s">
        <v>5588</v>
      </c>
      <c r="B23" s="587">
        <v>2.0</v>
      </c>
      <c r="C23" s="588" t="str">
        <f t="array" ref="C23">index(Images!$A$1:$K$1, 1, 2)</f>
        <v/>
      </c>
      <c r="D23" s="587" t="s">
        <v>179</v>
      </c>
      <c r="E23" s="587">
        <v>1.0</v>
      </c>
      <c r="F23" s="587">
        <v>3.0</v>
      </c>
      <c r="G23" s="915" t="s">
        <v>5589</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4918</v>
      </c>
      <c r="R23" s="917"/>
      <c r="S23" s="917"/>
      <c r="T23" s="917"/>
    </row>
    <row r="24">
      <c r="A24" s="918" t="s">
        <v>194</v>
      </c>
      <c r="B24" s="919">
        <v>3.0</v>
      </c>
      <c r="C24" s="843" t="str">
        <f t="array" ref="C24">index(Images!$A$1:$K$1, 1, 2)</f>
        <v/>
      </c>
      <c r="D24" s="919" t="s">
        <v>179</v>
      </c>
      <c r="E24" s="919">
        <v>1.0</v>
      </c>
      <c r="F24" s="919">
        <v>3.0</v>
      </c>
      <c r="G24" s="920" t="s">
        <v>5590</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4918</v>
      </c>
      <c r="R24" s="922"/>
      <c r="S24" s="922"/>
      <c r="T24" s="922"/>
    </row>
    <row r="25">
      <c r="A25" s="918" t="s">
        <v>320</v>
      </c>
      <c r="B25" s="919">
        <v>3.0</v>
      </c>
      <c r="C25" s="843" t="str">
        <f t="array" ref="C25">index(Images!$A$1:$K$1, 1, 2)</f>
        <v/>
      </c>
      <c r="D25" s="919" t="s">
        <v>179</v>
      </c>
      <c r="E25" s="919">
        <v>1.0</v>
      </c>
      <c r="F25" s="919">
        <v>3.0</v>
      </c>
      <c r="G25" s="920" t="s">
        <v>5591</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4918</v>
      </c>
      <c r="R25" s="922"/>
      <c r="S25" s="922"/>
      <c r="T25" s="922"/>
    </row>
    <row r="26">
      <c r="A26" s="918" t="s">
        <v>540</v>
      </c>
      <c r="B26" s="919">
        <v>3.0</v>
      </c>
      <c r="C26" s="843" t="str">
        <f t="array" ref="C26">index(Images!$A$1:$K$1, 1, 2)</f>
        <v/>
      </c>
      <c r="D26" s="919" t="s">
        <v>179</v>
      </c>
      <c r="E26" s="919">
        <v>1.0</v>
      </c>
      <c r="F26" s="919">
        <v>3.0</v>
      </c>
      <c r="G26" s="920" t="s">
        <v>5592</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4918</v>
      </c>
      <c r="R26" s="922"/>
      <c r="S26" s="922"/>
      <c r="T26" s="922"/>
    </row>
    <row r="27">
      <c r="A27" s="918" t="s">
        <v>801</v>
      </c>
      <c r="B27" s="919">
        <v>3.0</v>
      </c>
      <c r="C27" s="843" t="str">
        <f t="array" ref="C27">index(Images!$A$1:$K$1, 1, 2)</f>
        <v/>
      </c>
      <c r="D27" s="919" t="s">
        <v>5568</v>
      </c>
      <c r="E27" s="919">
        <v>1.0</v>
      </c>
      <c r="F27" s="919">
        <v>3.0</v>
      </c>
      <c r="G27" s="920" t="s">
        <v>5593</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4918</v>
      </c>
      <c r="R27" s="922"/>
      <c r="S27" s="922"/>
      <c r="T27" s="922"/>
    </row>
    <row r="28">
      <c r="A28" s="918" t="s">
        <v>5594</v>
      </c>
      <c r="B28" s="919">
        <v>3.0</v>
      </c>
      <c r="C28" s="843" t="str">
        <f t="array" ref="C28">index(Images!$A$1:$K$1, 1, 2)</f>
        <v/>
      </c>
      <c r="D28" s="919" t="s">
        <v>5568</v>
      </c>
      <c r="E28" s="919">
        <v>1.0</v>
      </c>
      <c r="F28" s="919">
        <v>3.0</v>
      </c>
      <c r="G28" s="920" t="s">
        <v>5595</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4918</v>
      </c>
      <c r="R28" s="922"/>
      <c r="S28" s="922"/>
      <c r="T28" s="922"/>
    </row>
    <row r="29">
      <c r="A29" s="918" t="s">
        <v>5596</v>
      </c>
      <c r="B29" s="919">
        <v>3.0</v>
      </c>
      <c r="C29" s="843" t="str">
        <f t="array" ref="C29">index(Images!$A$1:$K$1, 1, 2)</f>
        <v/>
      </c>
      <c r="D29" s="919" t="s">
        <v>5568</v>
      </c>
      <c r="E29" s="919">
        <v>1.0</v>
      </c>
      <c r="F29" s="919">
        <v>3.0</v>
      </c>
      <c r="G29" s="920" t="s">
        <v>5597</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4918</v>
      </c>
      <c r="R29" s="922"/>
      <c r="S29" s="922"/>
      <c r="T29" s="922"/>
    </row>
    <row r="30">
      <c r="A30" s="918" t="s">
        <v>666</v>
      </c>
      <c r="B30" s="919">
        <v>3.0</v>
      </c>
      <c r="C30" s="843" t="str">
        <f t="array" ref="C30">index(Images!$A$1:$K$1, 1, 2)</f>
        <v/>
      </c>
      <c r="D30" s="919" t="s">
        <v>5568</v>
      </c>
      <c r="E30" s="919">
        <v>1.0</v>
      </c>
      <c r="F30" s="919">
        <v>3.0</v>
      </c>
      <c r="G30" s="920" t="s">
        <v>5598</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4918</v>
      </c>
      <c r="R30" s="922"/>
      <c r="S30" s="922"/>
      <c r="T30" s="922"/>
    </row>
    <row r="31">
      <c r="A31" s="918" t="s">
        <v>5599</v>
      </c>
      <c r="B31" s="919">
        <v>3.0</v>
      </c>
      <c r="C31" s="843" t="str">
        <f t="array" ref="C31">index(Images!$A$1:$K$1, 1, 2)</f>
        <v/>
      </c>
      <c r="D31" s="919" t="s">
        <v>5568</v>
      </c>
      <c r="E31" s="919">
        <v>1.0</v>
      </c>
      <c r="F31" s="919">
        <v>3.0</v>
      </c>
      <c r="G31" s="920" t="s">
        <v>5600</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4918</v>
      </c>
      <c r="R31" s="922"/>
      <c r="S31" s="922"/>
      <c r="T31" s="922"/>
    </row>
    <row r="32">
      <c r="A32" s="918" t="s">
        <v>5601</v>
      </c>
      <c r="B32" s="919">
        <v>3.0</v>
      </c>
      <c r="C32" s="843" t="str">
        <f t="array" ref="C32">index(Images!$A$1:$K$1, 1, 2)</f>
        <v/>
      </c>
      <c r="D32" s="919" t="s">
        <v>5568</v>
      </c>
      <c r="E32" s="919">
        <v>1.0</v>
      </c>
      <c r="F32" s="919">
        <v>3.0</v>
      </c>
      <c r="G32" s="920" t="s">
        <v>5602</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4918</v>
      </c>
      <c r="R32" s="922"/>
      <c r="S32" s="922"/>
      <c r="T32" s="922"/>
    </row>
    <row r="33">
      <c r="A33" s="918" t="s">
        <v>5603</v>
      </c>
      <c r="B33" s="919">
        <v>3.0</v>
      </c>
      <c r="C33" s="843" t="str">
        <f t="array" ref="C33">index(Images!$A$1:$K$1, 1, 2)</f>
        <v/>
      </c>
      <c r="D33" s="919" t="s">
        <v>5568</v>
      </c>
      <c r="E33" s="919">
        <v>1.0</v>
      </c>
      <c r="F33" s="919">
        <v>3.0</v>
      </c>
      <c r="G33" s="920" t="s">
        <v>5604</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4918</v>
      </c>
      <c r="R33" s="922"/>
      <c r="S33" s="922"/>
      <c r="T33" s="922"/>
    </row>
    <row r="34">
      <c r="A34" s="918" t="s">
        <v>4611</v>
      </c>
      <c r="B34" s="919">
        <v>3.0</v>
      </c>
      <c r="C34" s="843" t="str">
        <f t="array" ref="C34">index(Images!$A$1:$K$1, 1, 2)</f>
        <v/>
      </c>
      <c r="D34" s="919" t="s">
        <v>5568</v>
      </c>
      <c r="E34" s="919">
        <v>1.0</v>
      </c>
      <c r="F34" s="919">
        <v>3.0</v>
      </c>
      <c r="G34" s="920" t="s">
        <v>5605</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4918</v>
      </c>
      <c r="R34" s="922"/>
      <c r="S34" s="922"/>
      <c r="T34" s="922"/>
    </row>
    <row r="35">
      <c r="A35" s="918" t="s">
        <v>5606</v>
      </c>
      <c r="B35" s="919">
        <v>3.0</v>
      </c>
      <c r="C35" s="843" t="str">
        <f t="array" ref="C35">index(Images!$A$1:$K$1, 1, 2)</f>
        <v/>
      </c>
      <c r="D35" s="919" t="s">
        <v>5568</v>
      </c>
      <c r="E35" s="919">
        <v>1.0</v>
      </c>
      <c r="F35" s="919">
        <v>3.0</v>
      </c>
      <c r="G35" s="920" t="s">
        <v>5607</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4918</v>
      </c>
      <c r="R35" s="922"/>
      <c r="S35" s="922"/>
      <c r="T35" s="922"/>
    </row>
    <row r="36">
      <c r="A36" s="923" t="s">
        <v>339</v>
      </c>
      <c r="B36" s="602">
        <v>1.0</v>
      </c>
      <c r="C36" s="603" t="str">
        <f t="array" ref="C36">index(Images!$A$1:$K$1, 1, 3)</f>
        <v/>
      </c>
      <c r="D36" s="602" t="s">
        <v>179</v>
      </c>
      <c r="E36" s="602">
        <v>1.0</v>
      </c>
      <c r="F36" s="602">
        <v>5.0</v>
      </c>
      <c r="G36" s="924" t="s">
        <v>5608</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4925</v>
      </c>
      <c r="R36" s="926"/>
      <c r="S36" s="926"/>
      <c r="T36" s="926"/>
    </row>
    <row r="37">
      <c r="A37" s="923" t="s">
        <v>5609</v>
      </c>
      <c r="B37" s="602">
        <v>1.0</v>
      </c>
      <c r="C37" s="603" t="str">
        <f t="array" ref="C37">index(Images!$A$1:$K$1, 1, 3)</f>
        <v/>
      </c>
      <c r="D37" s="602" t="s">
        <v>179</v>
      </c>
      <c r="E37" s="602">
        <v>1.0</v>
      </c>
      <c r="F37" s="602">
        <v>5.0</v>
      </c>
      <c r="G37" s="924" t="s">
        <v>5608</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4925</v>
      </c>
      <c r="R37" s="926"/>
      <c r="S37" s="926"/>
      <c r="T37" s="926"/>
    </row>
    <row r="38">
      <c r="A38" s="923" t="s">
        <v>5610</v>
      </c>
      <c r="B38" s="602">
        <v>2.0</v>
      </c>
      <c r="C38" s="603" t="str">
        <f t="array" ref="C38">index(Images!$A$1:$K$1, 1, 3)</f>
        <v/>
      </c>
      <c r="D38" s="602" t="s">
        <v>179</v>
      </c>
      <c r="E38" s="602">
        <v>1.0</v>
      </c>
      <c r="F38" s="602">
        <v>5.0</v>
      </c>
      <c r="G38" s="924" t="s">
        <v>5558</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4925</v>
      </c>
      <c r="R38" s="926"/>
      <c r="S38" s="926"/>
      <c r="T38" s="926"/>
    </row>
    <row r="39">
      <c r="A39" s="923" t="s">
        <v>5611</v>
      </c>
      <c r="B39" s="602">
        <v>2.0</v>
      </c>
      <c r="C39" s="603" t="str">
        <f t="array" ref="C39">index(Images!$A$1:$K$1, 1, 3)</f>
        <v/>
      </c>
      <c r="D39" s="602" t="s">
        <v>179</v>
      </c>
      <c r="E39" s="602">
        <v>1.0</v>
      </c>
      <c r="F39" s="602">
        <v>5.0</v>
      </c>
      <c r="G39" s="924" t="s">
        <v>5612</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4925</v>
      </c>
      <c r="R39" s="926"/>
      <c r="S39" s="926"/>
      <c r="T39" s="926"/>
    </row>
    <row r="40">
      <c r="A40" s="923" t="s">
        <v>1431</v>
      </c>
      <c r="B40" s="602">
        <v>2.0</v>
      </c>
      <c r="C40" s="603" t="str">
        <f t="array" ref="C40">index(Images!$A$1:$K$1, 1, 3)</f>
        <v/>
      </c>
      <c r="D40" s="602" t="s">
        <v>179</v>
      </c>
      <c r="E40" s="602">
        <v>1.0</v>
      </c>
      <c r="F40" s="602">
        <v>5.0</v>
      </c>
      <c r="G40" s="924" t="s">
        <v>5613</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4925</v>
      </c>
      <c r="R40" s="926"/>
      <c r="S40" s="926"/>
      <c r="T40" s="926"/>
    </row>
    <row r="41">
      <c r="A41" s="927" t="s">
        <v>325</v>
      </c>
      <c r="B41" s="928">
        <v>3.0</v>
      </c>
      <c r="C41" s="929" t="str">
        <f t="array" ref="C41">index(Images!$A$1:$K$1, 1, 3)</f>
        <v/>
      </c>
      <c r="D41" s="928" t="s">
        <v>179</v>
      </c>
      <c r="E41" s="928">
        <v>1.0</v>
      </c>
      <c r="F41" s="928">
        <v>5.0</v>
      </c>
      <c r="G41" s="930" t="s">
        <v>5566</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4925</v>
      </c>
      <c r="R41" s="932"/>
      <c r="S41" s="932"/>
      <c r="T41" s="932"/>
    </row>
    <row r="42">
      <c r="A42" s="927" t="s">
        <v>366</v>
      </c>
      <c r="B42" s="928">
        <v>3.0</v>
      </c>
      <c r="C42" s="929" t="str">
        <f t="array" ref="C42">index(Images!$A$1:$K$1, 1, 3)</f>
        <v/>
      </c>
      <c r="D42" s="928" t="s">
        <v>179</v>
      </c>
      <c r="E42" s="928">
        <v>1.0</v>
      </c>
      <c r="F42" s="928">
        <v>5.0</v>
      </c>
      <c r="G42" s="930" t="s">
        <v>5614</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4925</v>
      </c>
      <c r="R42" s="932"/>
      <c r="S42" s="932"/>
      <c r="T42" s="932"/>
    </row>
    <row r="43">
      <c r="A43" s="927" t="s">
        <v>196</v>
      </c>
      <c r="B43" s="928">
        <v>3.0</v>
      </c>
      <c r="C43" s="929" t="str">
        <f t="array" ref="C43">index(Images!$A$1:$K$1, 1, 3)</f>
        <v/>
      </c>
      <c r="D43" s="928" t="s">
        <v>179</v>
      </c>
      <c r="E43" s="928">
        <v>1.0</v>
      </c>
      <c r="F43" s="928">
        <v>5.0</v>
      </c>
      <c r="G43" s="930" t="s">
        <v>5615</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4925</v>
      </c>
      <c r="R43" s="932"/>
      <c r="S43" s="932"/>
      <c r="T43" s="932"/>
    </row>
    <row r="44">
      <c r="A44" s="927" t="s">
        <v>636</v>
      </c>
      <c r="B44" s="928">
        <v>3.0</v>
      </c>
      <c r="C44" s="929" t="str">
        <f t="array" ref="C44">index(Images!$A$1:$K$1, 1, 3)</f>
        <v/>
      </c>
      <c r="D44" s="928" t="s">
        <v>5568</v>
      </c>
      <c r="E44" s="928">
        <v>1.0</v>
      </c>
      <c r="F44" s="928">
        <v>5.0</v>
      </c>
      <c r="G44" s="930" t="s">
        <v>5616</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4925</v>
      </c>
      <c r="R44" s="932"/>
      <c r="S44" s="932"/>
      <c r="T44" s="932"/>
    </row>
    <row r="45">
      <c r="A45" s="927" t="s">
        <v>2347</v>
      </c>
      <c r="B45" s="928">
        <v>3.0</v>
      </c>
      <c r="C45" s="929" t="str">
        <f t="array" ref="C45">index(Images!$A$1:$K$1, 1, 3)</f>
        <v/>
      </c>
      <c r="D45" s="928" t="s">
        <v>5568</v>
      </c>
      <c r="E45" s="928">
        <v>1.0</v>
      </c>
      <c r="F45" s="928">
        <v>5.0</v>
      </c>
      <c r="G45" s="930" t="s">
        <v>5617</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4925</v>
      </c>
      <c r="R45" s="932"/>
      <c r="S45" s="932"/>
      <c r="T45" s="932"/>
    </row>
    <row r="46">
      <c r="A46" s="927" t="s">
        <v>5618</v>
      </c>
      <c r="B46" s="928">
        <v>3.0</v>
      </c>
      <c r="C46" s="929" t="str">
        <f t="array" ref="C46">index(Images!$A$1:$K$1, 1, 3)</f>
        <v/>
      </c>
      <c r="D46" s="928" t="s">
        <v>5568</v>
      </c>
      <c r="E46" s="928">
        <v>1.0</v>
      </c>
      <c r="F46" s="928">
        <v>5.0</v>
      </c>
      <c r="G46" s="930" t="s">
        <v>5619</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4925</v>
      </c>
      <c r="R46" s="932"/>
      <c r="S46" s="932"/>
      <c r="T46" s="932"/>
    </row>
    <row r="47">
      <c r="A47" s="927" t="s">
        <v>1057</v>
      </c>
      <c r="B47" s="928">
        <v>3.0</v>
      </c>
      <c r="C47" s="929" t="str">
        <f t="array" ref="C47">index(Images!$A$1:$K$1, 1, 3)</f>
        <v/>
      </c>
      <c r="D47" s="928" t="s">
        <v>5568</v>
      </c>
      <c r="E47" s="928">
        <v>1.0</v>
      </c>
      <c r="F47" s="928">
        <v>5.0</v>
      </c>
      <c r="G47" s="930" t="s">
        <v>5620</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4925</v>
      </c>
      <c r="R47" s="932"/>
      <c r="S47" s="932"/>
      <c r="T47" s="932"/>
    </row>
    <row r="48">
      <c r="A48" s="927" t="s">
        <v>5621</v>
      </c>
      <c r="B48" s="928">
        <v>3.0</v>
      </c>
      <c r="C48" s="929" t="str">
        <f t="array" ref="C48">index(Images!$A$1:$K$1, 1, 3)</f>
        <v/>
      </c>
      <c r="D48" s="928" t="s">
        <v>5568</v>
      </c>
      <c r="E48" s="928">
        <v>1.0</v>
      </c>
      <c r="F48" s="928">
        <v>5.0</v>
      </c>
      <c r="G48" s="930" t="s">
        <v>5622</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4925</v>
      </c>
      <c r="R48" s="932"/>
      <c r="S48" s="932"/>
      <c r="T48" s="932"/>
    </row>
    <row r="49">
      <c r="A49" s="927" t="s">
        <v>5623</v>
      </c>
      <c r="B49" s="928">
        <v>3.0</v>
      </c>
      <c r="C49" s="929" t="str">
        <f t="array" ref="C49">index(Images!$A$1:$K$1, 1, 3)</f>
        <v/>
      </c>
      <c r="D49" s="928" t="s">
        <v>5568</v>
      </c>
      <c r="E49" s="928">
        <v>1.0</v>
      </c>
      <c r="F49" s="928">
        <v>5.0</v>
      </c>
      <c r="G49" s="930" t="s">
        <v>5624</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4918</v>
      </c>
      <c r="R49" s="932"/>
      <c r="S49" s="932"/>
      <c r="T49" s="932"/>
    </row>
    <row r="50">
      <c r="A50" s="927" t="s">
        <v>467</v>
      </c>
      <c r="B50" s="928">
        <v>3.0</v>
      </c>
      <c r="C50" s="929" t="str">
        <f t="array" ref="C50">index(Images!$A$1:$K$1, 1, 3)</f>
        <v/>
      </c>
      <c r="D50" s="928" t="s">
        <v>5568</v>
      </c>
      <c r="E50" s="928">
        <v>1.0</v>
      </c>
      <c r="F50" s="928">
        <v>5.0</v>
      </c>
      <c r="G50" s="930" t="s">
        <v>5625</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4925</v>
      </c>
      <c r="R50" s="932"/>
      <c r="S50" s="932"/>
      <c r="T50" s="932"/>
    </row>
    <row r="51">
      <c r="A51" s="927" t="s">
        <v>4400</v>
      </c>
      <c r="B51" s="928">
        <v>3.0</v>
      </c>
      <c r="C51" s="929" t="str">
        <f t="array" ref="C51">index(Images!$A$1:$K$1, 1, 3)</f>
        <v/>
      </c>
      <c r="D51" s="928" t="s">
        <v>5568</v>
      </c>
      <c r="E51" s="928">
        <v>1.0</v>
      </c>
      <c r="F51" s="928">
        <v>5.0</v>
      </c>
      <c r="G51" s="930" t="s">
        <v>5626</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4925</v>
      </c>
      <c r="R51" s="932"/>
      <c r="S51" s="932"/>
      <c r="T51" s="932"/>
    </row>
    <row r="52">
      <c r="A52" s="927" t="s">
        <v>5627</v>
      </c>
      <c r="B52" s="928">
        <v>3.0</v>
      </c>
      <c r="C52" s="929" t="str">
        <f t="array" ref="C52">index(Images!$A$1:$K$1, 1, 3)</f>
        <v/>
      </c>
      <c r="D52" s="928" t="s">
        <v>5568</v>
      </c>
      <c r="E52" s="928">
        <v>1.0</v>
      </c>
      <c r="F52" s="928">
        <v>5.0</v>
      </c>
      <c r="G52" s="930" t="s">
        <v>5628</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4925</v>
      </c>
      <c r="R52" s="932"/>
      <c r="S52" s="932"/>
      <c r="T52" s="932"/>
    </row>
    <row r="53">
      <c r="A53" s="927" t="s">
        <v>5629</v>
      </c>
      <c r="B53" s="928">
        <v>3.0</v>
      </c>
      <c r="C53" s="929" t="str">
        <f t="array" ref="C53">index(Images!$A$1:$K$1, 1, 3)</f>
        <v/>
      </c>
      <c r="D53" s="928" t="s">
        <v>5568</v>
      </c>
      <c r="E53" s="928">
        <v>1.0</v>
      </c>
      <c r="F53" s="928">
        <v>5.0</v>
      </c>
      <c r="G53" s="930" t="s">
        <v>5630</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4921</v>
      </c>
      <c r="R53" s="932"/>
      <c r="S53" s="932"/>
      <c r="T53" s="932"/>
    </row>
    <row r="54">
      <c r="A54" s="933" t="s">
        <v>5631</v>
      </c>
      <c r="B54" s="617">
        <v>1.0</v>
      </c>
      <c r="C54" s="618" t="str">
        <f t="array" ref="C54">index(Images!$A$1:$K$1, 1, 4)</f>
        <v/>
      </c>
      <c r="D54" s="617" t="s">
        <v>179</v>
      </c>
      <c r="E54" s="617">
        <v>1.0</v>
      </c>
      <c r="F54" s="617">
        <v>5.0</v>
      </c>
      <c r="G54" s="934" t="s">
        <v>5632</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4920</v>
      </c>
      <c r="R54" s="936"/>
      <c r="S54" s="936"/>
      <c r="T54" s="936"/>
    </row>
    <row r="55">
      <c r="A55" s="933" t="s">
        <v>5633</v>
      </c>
      <c r="B55" s="617">
        <v>2.0</v>
      </c>
      <c r="C55" s="618" t="str">
        <f t="array" ref="C55">index(Images!$A$1:$K$1, 1, 4)</f>
        <v/>
      </c>
      <c r="D55" s="617" t="s">
        <v>179</v>
      </c>
      <c r="E55" s="617">
        <v>1.0</v>
      </c>
      <c r="F55" s="617">
        <v>5.0</v>
      </c>
      <c r="G55" s="934" t="s">
        <v>5634</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4920</v>
      </c>
      <c r="R55" s="936"/>
      <c r="S55" s="936"/>
      <c r="T55" s="936"/>
    </row>
    <row r="56">
      <c r="A56" s="933" t="s">
        <v>5635</v>
      </c>
      <c r="B56" s="617">
        <v>2.0</v>
      </c>
      <c r="C56" s="618" t="str">
        <f t="array" ref="C56">index(Images!$A$1:$K$1, 1, 4)</f>
        <v/>
      </c>
      <c r="D56" s="617" t="s">
        <v>179</v>
      </c>
      <c r="E56" s="617">
        <v>1.0</v>
      </c>
      <c r="F56" s="617">
        <v>5.0</v>
      </c>
      <c r="G56" s="934" t="s">
        <v>5636</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4920</v>
      </c>
      <c r="R56" s="936"/>
      <c r="S56" s="936"/>
      <c r="T56" s="936"/>
    </row>
    <row r="57">
      <c r="A57" s="933" t="s">
        <v>5637</v>
      </c>
      <c r="B57" s="617">
        <v>2.0</v>
      </c>
      <c r="C57" s="618" t="str">
        <f t="array" ref="C57">index(Images!$A$1:$K$1, 1, 4)</f>
        <v/>
      </c>
      <c r="D57" s="617" t="s">
        <v>179</v>
      </c>
      <c r="E57" s="617">
        <v>1.0</v>
      </c>
      <c r="F57" s="617">
        <v>5.0</v>
      </c>
      <c r="G57" s="934" t="s">
        <v>5638</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4920</v>
      </c>
      <c r="R57" s="936"/>
      <c r="S57" s="936"/>
      <c r="T57" s="936"/>
    </row>
    <row r="58">
      <c r="A58" s="937" t="s">
        <v>545</v>
      </c>
      <c r="B58" s="938">
        <v>3.0</v>
      </c>
      <c r="C58" s="939" t="str">
        <f t="array" ref="C58">index(Images!$A$1:$K$1, 1, 4)</f>
        <v/>
      </c>
      <c r="D58" s="938" t="s">
        <v>179</v>
      </c>
      <c r="E58" s="938">
        <v>1.0</v>
      </c>
      <c r="F58" s="938">
        <v>5.0</v>
      </c>
      <c r="G58" s="940" t="s">
        <v>5639</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4920</v>
      </c>
      <c r="R58" s="942"/>
      <c r="S58" s="942"/>
      <c r="T58" s="942"/>
    </row>
    <row r="59">
      <c r="A59" s="937" t="s">
        <v>327</v>
      </c>
      <c r="B59" s="938">
        <v>3.0</v>
      </c>
      <c r="C59" s="939" t="str">
        <f t="array" ref="C59">index(Images!$A$1:$K$1, 1, 4)</f>
        <v/>
      </c>
      <c r="D59" s="938" t="s">
        <v>179</v>
      </c>
      <c r="E59" s="938">
        <v>1.0</v>
      </c>
      <c r="F59" s="938">
        <v>5.0</v>
      </c>
      <c r="G59" s="940" t="s">
        <v>5640</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4920</v>
      </c>
      <c r="R59" s="942"/>
      <c r="S59" s="942"/>
      <c r="T59" s="942"/>
    </row>
    <row r="60">
      <c r="A60" s="937" t="s">
        <v>5641</v>
      </c>
      <c r="B60" s="938">
        <v>3.0</v>
      </c>
      <c r="C60" s="939" t="str">
        <f t="array" ref="C60">index(Images!$A$1:$K$1, 1, 4)</f>
        <v/>
      </c>
      <c r="D60" s="938" t="s">
        <v>5568</v>
      </c>
      <c r="E60" s="938">
        <v>1.0</v>
      </c>
      <c r="F60" s="938">
        <v>5.0</v>
      </c>
      <c r="G60" s="940" t="s">
        <v>5642</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4920</v>
      </c>
      <c r="R60" s="942"/>
      <c r="S60" s="942"/>
      <c r="T60" s="942"/>
    </row>
    <row r="61">
      <c r="A61" s="937" t="s">
        <v>585</v>
      </c>
      <c r="B61" s="938">
        <v>3.0</v>
      </c>
      <c r="C61" s="939" t="str">
        <f t="array" ref="C61">index(Images!$A$1:$K$1, 1, 4)</f>
        <v/>
      </c>
      <c r="D61" s="938" t="s">
        <v>5568</v>
      </c>
      <c r="E61" s="938">
        <v>1.0</v>
      </c>
      <c r="F61" s="938">
        <v>5.0</v>
      </c>
      <c r="G61" s="940" t="s">
        <v>5643</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4920</v>
      </c>
      <c r="R61" s="942"/>
      <c r="S61" s="942"/>
      <c r="T61" s="942"/>
    </row>
    <row r="62">
      <c r="A62" s="937" t="s">
        <v>1034</v>
      </c>
      <c r="B62" s="938">
        <v>3.0</v>
      </c>
      <c r="C62" s="939" t="str">
        <f t="array" ref="C62">index(Images!$A$1:$K$1, 1, 4)</f>
        <v/>
      </c>
      <c r="D62" s="938" t="s">
        <v>5568</v>
      </c>
      <c r="E62" s="938">
        <v>1.0</v>
      </c>
      <c r="F62" s="938">
        <v>5.0</v>
      </c>
      <c r="G62" s="940" t="s">
        <v>5644</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4920</v>
      </c>
      <c r="R62" s="942"/>
      <c r="S62" s="942"/>
      <c r="T62" s="942"/>
    </row>
    <row r="63">
      <c r="A63" s="937" t="s">
        <v>769</v>
      </c>
      <c r="B63" s="938">
        <v>3.0</v>
      </c>
      <c r="C63" s="939" t="str">
        <f t="array" ref="C63">index(Images!$A$1:$K$1, 1, 4)</f>
        <v/>
      </c>
      <c r="D63" s="938" t="s">
        <v>5568</v>
      </c>
      <c r="E63" s="938">
        <v>1.0</v>
      </c>
      <c r="F63" s="938">
        <v>5.0</v>
      </c>
      <c r="G63" s="940" t="s">
        <v>5645</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4920</v>
      </c>
      <c r="R63" s="942"/>
      <c r="S63" s="942"/>
      <c r="T63" s="942"/>
    </row>
    <row r="64">
      <c r="A64" s="937" t="s">
        <v>5646</v>
      </c>
      <c r="B64" s="938">
        <v>3.0</v>
      </c>
      <c r="C64" s="939" t="str">
        <f t="array" ref="C64">index(Images!$A$1:$K$1, 1, 4)</f>
        <v/>
      </c>
      <c r="D64" s="938" t="s">
        <v>5568</v>
      </c>
      <c r="E64" s="938">
        <v>1.0</v>
      </c>
      <c r="F64" s="938">
        <v>5.0</v>
      </c>
      <c r="G64" s="940" t="s">
        <v>5647</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4920</v>
      </c>
      <c r="R64" s="942"/>
      <c r="S64" s="942"/>
      <c r="T64" s="942"/>
    </row>
    <row r="65">
      <c r="A65" s="937" t="s">
        <v>5648</v>
      </c>
      <c r="B65" s="938">
        <v>3.0</v>
      </c>
      <c r="C65" s="939" t="str">
        <f t="array" ref="C65">index(Images!$A$1:$K$1, 1, 4)</f>
        <v/>
      </c>
      <c r="D65" s="938" t="s">
        <v>5568</v>
      </c>
      <c r="E65" s="938">
        <v>1.0</v>
      </c>
      <c r="F65" s="938">
        <v>5.0</v>
      </c>
      <c r="G65" s="940" t="s">
        <v>5649</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4920</v>
      </c>
      <c r="R65" s="942"/>
      <c r="S65" s="942"/>
      <c r="T65" s="942"/>
    </row>
    <row r="66">
      <c r="A66" s="937" t="s">
        <v>5650</v>
      </c>
      <c r="B66" s="938">
        <v>3.0</v>
      </c>
      <c r="C66" s="939" t="str">
        <f t="array" ref="C66">index(Images!$A$1:$K$1, 1, 4)</f>
        <v/>
      </c>
      <c r="D66" s="938" t="s">
        <v>5568</v>
      </c>
      <c r="E66" s="938">
        <v>1.0</v>
      </c>
      <c r="F66" s="938">
        <v>5.0</v>
      </c>
      <c r="G66" s="940" t="s">
        <v>5651</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4920</v>
      </c>
      <c r="R66" s="942"/>
      <c r="S66" s="942"/>
      <c r="T66" s="942"/>
    </row>
    <row r="67">
      <c r="A67" s="943" t="s">
        <v>5652</v>
      </c>
      <c r="B67" s="635">
        <v>1.0</v>
      </c>
      <c r="C67" s="636" t="str">
        <f t="array" ref="C67">index(Images!$A$1:$K$1, 1, 5)</f>
        <v/>
      </c>
      <c r="D67" s="635" t="s">
        <v>179</v>
      </c>
      <c r="E67" s="635">
        <v>1.0</v>
      </c>
      <c r="F67" s="635">
        <v>3.0</v>
      </c>
      <c r="G67" s="944" t="s">
        <v>5653</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4926</v>
      </c>
      <c r="R67" s="946"/>
      <c r="S67" s="946"/>
      <c r="T67" s="946"/>
    </row>
    <row r="68">
      <c r="A68" s="943" t="s">
        <v>5654</v>
      </c>
      <c r="B68" s="635">
        <v>2.0</v>
      </c>
      <c r="C68" s="636" t="str">
        <f t="array" ref="C68">index(Images!$A$1:$K$1, 1, 5)</f>
        <v/>
      </c>
      <c r="D68" s="635" t="s">
        <v>179</v>
      </c>
      <c r="E68" s="635">
        <v>1.0</v>
      </c>
      <c r="F68" s="635">
        <v>3.0</v>
      </c>
      <c r="G68" s="944" t="s">
        <v>5655</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4926</v>
      </c>
      <c r="R68" s="946"/>
      <c r="S68" s="946"/>
      <c r="T68" s="946"/>
    </row>
    <row r="69">
      <c r="A69" s="943" t="s">
        <v>5656</v>
      </c>
      <c r="B69" s="635">
        <v>2.0</v>
      </c>
      <c r="C69" s="636" t="str">
        <f t="array" ref="C69">index(Images!$A$1:$K$1, 1, 5)</f>
        <v/>
      </c>
      <c r="D69" s="635" t="s">
        <v>179</v>
      </c>
      <c r="E69" s="635">
        <v>1.0</v>
      </c>
      <c r="F69" s="635">
        <v>3.0</v>
      </c>
      <c r="G69" s="944" t="s">
        <v>5657</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4926</v>
      </c>
      <c r="R69" s="946"/>
      <c r="S69" s="946"/>
      <c r="T69" s="946"/>
    </row>
    <row r="70">
      <c r="A70" s="947" t="s">
        <v>694</v>
      </c>
      <c r="B70" s="948">
        <v>3.0</v>
      </c>
      <c r="C70" s="857" t="str">
        <f t="array" ref="C70">index(Images!$A$1:$K$1, 1, 5)</f>
        <v/>
      </c>
      <c r="D70" s="948" t="s">
        <v>179</v>
      </c>
      <c r="E70" s="948">
        <v>1.0</v>
      </c>
      <c r="F70" s="948">
        <v>3.0</v>
      </c>
      <c r="G70" s="949" t="s">
        <v>5658</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4926</v>
      </c>
      <c r="R70" s="951"/>
      <c r="S70" s="951"/>
      <c r="T70" s="951"/>
    </row>
    <row r="71">
      <c r="A71" s="947" t="s">
        <v>405</v>
      </c>
      <c r="B71" s="948">
        <v>3.0</v>
      </c>
      <c r="C71" s="857" t="str">
        <f t="array" ref="C71">index(Images!$A$1:$K$1, 1, 5)</f>
        <v/>
      </c>
      <c r="D71" s="948" t="s">
        <v>179</v>
      </c>
      <c r="E71" s="948">
        <v>1.0</v>
      </c>
      <c r="F71" s="948">
        <v>3.0</v>
      </c>
      <c r="G71" s="949" t="s">
        <v>5659</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4926</v>
      </c>
      <c r="R71" s="951"/>
      <c r="S71" s="951"/>
      <c r="T71" s="951"/>
    </row>
    <row r="72">
      <c r="A72" s="947" t="s">
        <v>5660</v>
      </c>
      <c r="B72" s="948">
        <v>3.0</v>
      </c>
      <c r="C72" s="857" t="str">
        <f t="array" ref="C72">index(Images!$A$1:$K$1, 1, 5)</f>
        <v/>
      </c>
      <c r="D72" s="948" t="s">
        <v>5568</v>
      </c>
      <c r="E72" s="948">
        <v>1.0</v>
      </c>
      <c r="F72" s="948">
        <v>3.0</v>
      </c>
      <c r="G72" s="949" t="s">
        <v>5661</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4926</v>
      </c>
      <c r="R72" s="951"/>
      <c r="S72" s="951"/>
      <c r="T72" s="951"/>
    </row>
    <row r="73">
      <c r="A73" s="947" t="s">
        <v>5662</v>
      </c>
      <c r="B73" s="948">
        <v>3.0</v>
      </c>
      <c r="C73" s="857" t="str">
        <f t="array" ref="C73">index(Images!$A$1:$K$1, 1, 5)</f>
        <v/>
      </c>
      <c r="D73" s="948" t="s">
        <v>5568</v>
      </c>
      <c r="E73" s="948">
        <v>1.0</v>
      </c>
      <c r="F73" s="948">
        <v>3.0</v>
      </c>
      <c r="G73" s="949" t="s">
        <v>5663</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4920</v>
      </c>
      <c r="R73" s="951"/>
      <c r="S73" s="951"/>
      <c r="T73" s="951"/>
    </row>
    <row r="74">
      <c r="A74" s="947" t="s">
        <v>894</v>
      </c>
      <c r="B74" s="948">
        <v>3.0</v>
      </c>
      <c r="C74" s="857" t="str">
        <f t="array" ref="C74">index(Images!$A$1:$K$1, 1, 5)</f>
        <v/>
      </c>
      <c r="D74" s="948" t="s">
        <v>5568</v>
      </c>
      <c r="E74" s="948">
        <v>2.0</v>
      </c>
      <c r="F74" s="948">
        <v>3.0</v>
      </c>
      <c r="G74" s="949" t="s">
        <v>5664</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4926</v>
      </c>
      <c r="R74" s="951"/>
      <c r="S74" s="951"/>
      <c r="T74" s="951"/>
    </row>
    <row r="75">
      <c r="A75" s="947" t="s">
        <v>5665</v>
      </c>
      <c r="B75" s="948">
        <v>3.0</v>
      </c>
      <c r="C75" s="857" t="str">
        <f t="array" ref="C75">index(Images!$A$1:$K$1, 1, 5)</f>
        <v/>
      </c>
      <c r="D75" s="948" t="s">
        <v>5568</v>
      </c>
      <c r="E75" s="948">
        <v>2.0</v>
      </c>
      <c r="F75" s="948">
        <v>3.0</v>
      </c>
      <c r="G75" s="949" t="s">
        <v>5666</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4926</v>
      </c>
      <c r="R75" s="951"/>
      <c r="S75" s="951"/>
      <c r="T75" s="951"/>
    </row>
    <row r="76">
      <c r="A76" s="947" t="s">
        <v>5667</v>
      </c>
      <c r="B76" s="948">
        <v>3.0</v>
      </c>
      <c r="C76" s="857" t="str">
        <f t="array" ref="C76">index(Images!$A$1:$K$1, 1, 5)</f>
        <v/>
      </c>
      <c r="D76" s="948" t="s">
        <v>5568</v>
      </c>
      <c r="E76" s="948">
        <v>2.0</v>
      </c>
      <c r="F76" s="948">
        <v>3.0</v>
      </c>
      <c r="G76" s="949" t="s">
        <v>5668</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4926</v>
      </c>
      <c r="R76" s="951"/>
      <c r="S76" s="951"/>
      <c r="T76" s="951"/>
    </row>
    <row r="77">
      <c r="A77" s="947" t="s">
        <v>5669</v>
      </c>
      <c r="B77" s="948">
        <v>3.0</v>
      </c>
      <c r="C77" s="857" t="str">
        <f t="array" ref="C77">index(Images!$A$1:$K$1, 1, 5)</f>
        <v/>
      </c>
      <c r="D77" s="948" t="s">
        <v>5568</v>
      </c>
      <c r="E77" s="948">
        <v>2.0</v>
      </c>
      <c r="F77" s="948">
        <v>3.0</v>
      </c>
      <c r="G77" s="949" t="s">
        <v>5670</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4926</v>
      </c>
      <c r="R77" s="951"/>
      <c r="S77" s="951"/>
      <c r="T77" s="951"/>
    </row>
    <row r="78">
      <c r="A78" s="952" t="s">
        <v>598</v>
      </c>
      <c r="B78" s="650">
        <v>1.0</v>
      </c>
      <c r="C78" s="651" t="str">
        <f t="array" ref="C78">index(Images!$A$1:$K$1, 1, 6)</f>
        <v/>
      </c>
      <c r="D78" s="650" t="s">
        <v>179</v>
      </c>
      <c r="E78" s="650">
        <v>2.0</v>
      </c>
      <c r="F78" s="650">
        <v>3.0</v>
      </c>
      <c r="G78" s="953" t="s">
        <v>5671</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4918</v>
      </c>
      <c r="R78" s="955"/>
      <c r="S78" s="955"/>
      <c r="T78" s="955"/>
    </row>
    <row r="79">
      <c r="A79" s="952" t="s">
        <v>5672</v>
      </c>
      <c r="B79" s="650">
        <v>1.0</v>
      </c>
      <c r="C79" s="651" t="str">
        <f t="array" ref="C79">index(Images!$A$1:$K$1, 1, 6)</f>
        <v/>
      </c>
      <c r="D79" s="650" t="s">
        <v>179</v>
      </c>
      <c r="E79" s="650">
        <v>2.0</v>
      </c>
      <c r="F79" s="650">
        <v>5.0</v>
      </c>
      <c r="G79" s="953" t="s">
        <v>5673</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4925</v>
      </c>
      <c r="R79" s="955"/>
      <c r="S79" s="955"/>
      <c r="T79" s="955"/>
    </row>
    <row r="80">
      <c r="A80" s="952" t="s">
        <v>5674</v>
      </c>
      <c r="B80" s="650">
        <v>2.0</v>
      </c>
      <c r="C80" s="651" t="str">
        <f t="array" ref="C80">index(Images!$A$1:$K$1, 1, 6)</f>
        <v/>
      </c>
      <c r="D80" s="650" t="s">
        <v>179</v>
      </c>
      <c r="E80" s="650">
        <v>2.0</v>
      </c>
      <c r="F80" s="650">
        <v>3.0</v>
      </c>
      <c r="G80" s="953" t="s">
        <v>5675</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4918</v>
      </c>
      <c r="R80" s="955"/>
      <c r="S80" s="955"/>
      <c r="T80" s="955"/>
    </row>
    <row r="81">
      <c r="A81" s="952" t="s">
        <v>3233</v>
      </c>
      <c r="B81" s="650">
        <v>2.0</v>
      </c>
      <c r="C81" s="651" t="str">
        <f t="array" ref="C81">index(Images!$A$1:$K$1, 1, 6)</f>
        <v/>
      </c>
      <c r="D81" s="650" t="s">
        <v>179</v>
      </c>
      <c r="E81" s="650">
        <v>2.0</v>
      </c>
      <c r="F81" s="650">
        <v>3.0</v>
      </c>
      <c r="G81" s="953" t="s">
        <v>5636</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4918</v>
      </c>
      <c r="R81" s="955"/>
      <c r="S81" s="955"/>
      <c r="T81" s="955"/>
    </row>
    <row r="82">
      <c r="A82" s="952" t="s">
        <v>5676</v>
      </c>
      <c r="B82" s="650">
        <v>2.0</v>
      </c>
      <c r="C82" s="651" t="str">
        <f t="array" ref="C82">index(Images!$A$1:$K$1, 1, 6)</f>
        <v/>
      </c>
      <c r="D82" s="650" t="s">
        <v>179</v>
      </c>
      <c r="E82" s="650">
        <v>2.0</v>
      </c>
      <c r="F82" s="650">
        <v>3.0</v>
      </c>
      <c r="G82" s="953" t="s">
        <v>5677</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4918</v>
      </c>
      <c r="R82" s="955"/>
      <c r="S82" s="955"/>
      <c r="T82" s="955"/>
    </row>
    <row r="83">
      <c r="A83" s="952" t="s">
        <v>1271</v>
      </c>
      <c r="B83" s="650">
        <v>2.0</v>
      </c>
      <c r="C83" s="651" t="str">
        <f t="array" ref="C83">index(Images!$A$1:$K$1, 1, 6)</f>
        <v/>
      </c>
      <c r="D83" s="650" t="s">
        <v>179</v>
      </c>
      <c r="E83" s="650">
        <v>2.0</v>
      </c>
      <c r="F83" s="650">
        <v>5.0</v>
      </c>
      <c r="G83" s="953" t="s">
        <v>5678</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4925</v>
      </c>
      <c r="R83" s="955"/>
      <c r="S83" s="955"/>
      <c r="T83" s="955"/>
    </row>
    <row r="84">
      <c r="A84" s="956" t="s">
        <v>231</v>
      </c>
      <c r="B84" s="957">
        <v>3.0</v>
      </c>
      <c r="C84" s="958" t="str">
        <f t="array" ref="C84">index(Images!$A$1:$K$1, 1, 6)</f>
        <v/>
      </c>
      <c r="D84" s="957" t="s">
        <v>179</v>
      </c>
      <c r="E84" s="957">
        <v>2.0</v>
      </c>
      <c r="F84" s="957">
        <v>3.0</v>
      </c>
      <c r="G84" s="959" t="s">
        <v>5679</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4918</v>
      </c>
      <c r="R84" s="961"/>
      <c r="S84" s="961"/>
      <c r="T84" s="961"/>
    </row>
    <row r="85">
      <c r="A85" s="956" t="s">
        <v>265</v>
      </c>
      <c r="B85" s="957">
        <v>3.0</v>
      </c>
      <c r="C85" s="958" t="str">
        <f t="array" ref="C85">index(Images!$A$1:$K$1, 1, 6)</f>
        <v/>
      </c>
      <c r="D85" s="957" t="s">
        <v>179</v>
      </c>
      <c r="E85" s="957">
        <v>2.0</v>
      </c>
      <c r="F85" s="957">
        <v>3.0</v>
      </c>
      <c r="G85" s="959" t="s">
        <v>5680</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4918</v>
      </c>
      <c r="R85" s="961"/>
      <c r="S85" s="961"/>
      <c r="T85" s="961"/>
    </row>
    <row r="86">
      <c r="A86" s="956" t="s">
        <v>604</v>
      </c>
      <c r="B86" s="957">
        <v>3.0</v>
      </c>
      <c r="C86" s="958" t="str">
        <f t="array" ref="C86">index(Images!$A$1:$K$1, 1, 6)</f>
        <v/>
      </c>
      <c r="D86" s="957" t="s">
        <v>179</v>
      </c>
      <c r="E86" s="957">
        <v>2.0</v>
      </c>
      <c r="F86" s="957">
        <v>5.0</v>
      </c>
      <c r="G86" s="959" t="s">
        <v>5681</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4925</v>
      </c>
      <c r="R86" s="961"/>
      <c r="S86" s="961"/>
      <c r="T86" s="961"/>
    </row>
    <row r="87">
      <c r="A87" s="956" t="s">
        <v>2097</v>
      </c>
      <c r="B87" s="957">
        <v>3.0</v>
      </c>
      <c r="C87" s="958" t="str">
        <f t="array" ref="C87">index(Images!$A$1:$K$1, 1, 6)</f>
        <v/>
      </c>
      <c r="D87" s="957" t="s">
        <v>5568</v>
      </c>
      <c r="E87" s="957">
        <v>2.0</v>
      </c>
      <c r="F87" s="957">
        <v>3.0</v>
      </c>
      <c r="G87" s="959" t="s">
        <v>5682</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4918</v>
      </c>
      <c r="R87" s="961"/>
      <c r="S87" s="961"/>
      <c r="T87" s="961"/>
    </row>
    <row r="88">
      <c r="A88" s="956" t="s">
        <v>5683</v>
      </c>
      <c r="B88" s="957">
        <v>3.0</v>
      </c>
      <c r="C88" s="958" t="str">
        <f t="array" ref="C88">index(Images!$A$1:$K$1, 1, 6)</f>
        <v/>
      </c>
      <c r="D88" s="957" t="s">
        <v>5568</v>
      </c>
      <c r="E88" s="957">
        <v>2.0</v>
      </c>
      <c r="F88" s="957">
        <v>3.0</v>
      </c>
      <c r="G88" s="959" t="s">
        <v>5684</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4918</v>
      </c>
      <c r="R88" s="961"/>
      <c r="S88" s="961"/>
      <c r="T88" s="961"/>
    </row>
    <row r="89">
      <c r="A89" s="956" t="s">
        <v>5685</v>
      </c>
      <c r="B89" s="957">
        <v>3.0</v>
      </c>
      <c r="C89" s="958" t="str">
        <f t="array" ref="C89">index(Images!$A$1:$K$1, 1, 6)</f>
        <v/>
      </c>
      <c r="D89" s="957" t="s">
        <v>5568</v>
      </c>
      <c r="E89" s="957">
        <v>2.0</v>
      </c>
      <c r="F89" s="957">
        <v>3.0</v>
      </c>
      <c r="G89" s="959" t="s">
        <v>5686</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4918</v>
      </c>
      <c r="R89" s="961"/>
      <c r="S89" s="961"/>
      <c r="T89" s="961"/>
    </row>
    <row r="90">
      <c r="A90" s="956" t="s">
        <v>5687</v>
      </c>
      <c r="B90" s="957">
        <v>3.0</v>
      </c>
      <c r="C90" s="958" t="str">
        <f t="array" ref="C90">index(Images!$A$1:$K$1, 1, 6)</f>
        <v/>
      </c>
      <c r="D90" s="957" t="s">
        <v>5568</v>
      </c>
      <c r="E90" s="957">
        <v>2.0</v>
      </c>
      <c r="F90" s="957">
        <v>3.0</v>
      </c>
      <c r="G90" s="959" t="s">
        <v>5688</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4920</v>
      </c>
      <c r="R90" s="961"/>
      <c r="S90" s="961"/>
      <c r="T90" s="961"/>
    </row>
    <row r="91">
      <c r="A91" s="956" t="s">
        <v>1766</v>
      </c>
      <c r="B91" s="957">
        <v>3.0</v>
      </c>
      <c r="C91" s="958" t="str">
        <f t="array" ref="C91">index(Images!$A$1:$K$1, 1, 6)</f>
        <v/>
      </c>
      <c r="D91" s="957" t="s">
        <v>5568</v>
      </c>
      <c r="E91" s="957">
        <v>2.0</v>
      </c>
      <c r="F91" s="957">
        <v>5.0</v>
      </c>
      <c r="G91" s="959" t="s">
        <v>5689</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4925</v>
      </c>
      <c r="R91" s="961"/>
      <c r="S91" s="961"/>
      <c r="T91" s="961"/>
    </row>
    <row r="92">
      <c r="A92" s="956" t="s">
        <v>4727</v>
      </c>
      <c r="B92" s="957">
        <v>3.0</v>
      </c>
      <c r="C92" s="958" t="str">
        <f t="array" ref="C92">index(Images!$A$1:$K$1, 1, 6)</f>
        <v/>
      </c>
      <c r="D92" s="957" t="s">
        <v>5568</v>
      </c>
      <c r="E92" s="957">
        <v>2.0</v>
      </c>
      <c r="F92" s="957">
        <v>5.0</v>
      </c>
      <c r="G92" s="959" t="s">
        <v>5690</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4925</v>
      </c>
      <c r="R92" s="961"/>
      <c r="S92" s="961"/>
      <c r="T92" s="961"/>
    </row>
    <row r="93">
      <c r="A93" s="956" t="s">
        <v>4522</v>
      </c>
      <c r="B93" s="957">
        <v>3.0</v>
      </c>
      <c r="C93" s="958" t="str">
        <f t="array" ref="C93">index(Images!$A$1:$K$1, 1, 6)</f>
        <v/>
      </c>
      <c r="D93" s="957" t="s">
        <v>5568</v>
      </c>
      <c r="E93" s="957">
        <v>2.0</v>
      </c>
      <c r="F93" s="957">
        <v>3.0</v>
      </c>
      <c r="G93" s="959" t="s">
        <v>5691</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4918</v>
      </c>
      <c r="R93" s="961"/>
      <c r="S93" s="961"/>
      <c r="T93" s="961"/>
    </row>
    <row r="94">
      <c r="A94" s="956" t="s">
        <v>5692</v>
      </c>
      <c r="B94" s="957">
        <v>3.0</v>
      </c>
      <c r="C94" s="958" t="str">
        <f t="array" ref="C94">index(Images!$A$1:$K$1, 1, 6)</f>
        <v/>
      </c>
      <c r="D94" s="957" t="s">
        <v>5568</v>
      </c>
      <c r="E94" s="957">
        <v>2.0</v>
      </c>
      <c r="F94" s="957">
        <v>3.0</v>
      </c>
      <c r="G94" s="959" t="s">
        <v>5693</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4918</v>
      </c>
      <c r="R94" s="961"/>
      <c r="S94" s="961"/>
      <c r="T94" s="961"/>
    </row>
    <row r="95">
      <c r="A95" s="962" t="s">
        <v>5694</v>
      </c>
      <c r="B95" s="665">
        <v>1.0</v>
      </c>
      <c r="C95" s="666" t="str">
        <f t="array" ref="C95">index(Images!$A$1:$K$1, 1, 7)</f>
        <v/>
      </c>
      <c r="D95" s="665" t="s">
        <v>179</v>
      </c>
      <c r="E95" s="665">
        <v>2.0</v>
      </c>
      <c r="F95" s="665">
        <v>3.0</v>
      </c>
      <c r="G95" s="963" t="s">
        <v>5695</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4918</v>
      </c>
      <c r="R95" s="965"/>
      <c r="S95" s="965"/>
      <c r="T95" s="965"/>
    </row>
    <row r="96">
      <c r="A96" s="962" t="s">
        <v>5696</v>
      </c>
      <c r="B96" s="665">
        <v>2.0</v>
      </c>
      <c r="C96" s="666" t="str">
        <f t="array" ref="C96">index(Images!$A$1:$K$1, 1, 7)</f>
        <v/>
      </c>
      <c r="D96" s="665" t="s">
        <v>179</v>
      </c>
      <c r="E96" s="665">
        <v>2.0</v>
      </c>
      <c r="F96" s="665">
        <v>3.0</v>
      </c>
      <c r="G96" s="963" t="s">
        <v>5697</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4918</v>
      </c>
      <c r="R96" s="965"/>
      <c r="S96" s="965"/>
      <c r="T96" s="965"/>
    </row>
    <row r="97">
      <c r="A97" s="962" t="s">
        <v>1911</v>
      </c>
      <c r="B97" s="665">
        <v>2.0</v>
      </c>
      <c r="C97" s="666" t="str">
        <f t="array" ref="C97">index(Images!$A$1:$K$1, 1, 7)</f>
        <v/>
      </c>
      <c r="D97" s="665" t="s">
        <v>179</v>
      </c>
      <c r="E97" s="665">
        <v>2.0</v>
      </c>
      <c r="F97" s="665">
        <v>3.0</v>
      </c>
      <c r="G97" s="963" t="s">
        <v>5698</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4918</v>
      </c>
      <c r="R97" s="965"/>
      <c r="S97" s="965"/>
      <c r="T97" s="965"/>
    </row>
    <row r="98">
      <c r="A98" s="966" t="s">
        <v>438</v>
      </c>
      <c r="B98" s="967">
        <v>3.0</v>
      </c>
      <c r="C98" s="968" t="str">
        <f t="array" ref="C98">index(Images!$A$1:$K$1, 1, 7)</f>
        <v/>
      </c>
      <c r="D98" s="967" t="s">
        <v>179</v>
      </c>
      <c r="E98" s="967">
        <v>2.0</v>
      </c>
      <c r="F98" s="967">
        <v>3.0</v>
      </c>
      <c r="G98" s="969" t="s">
        <v>5570</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4918</v>
      </c>
      <c r="R98" s="971"/>
      <c r="S98" s="971"/>
      <c r="T98" s="971"/>
    </row>
    <row r="99">
      <c r="A99" s="966" t="s">
        <v>1578</v>
      </c>
      <c r="B99" s="967">
        <v>3.0</v>
      </c>
      <c r="C99" s="968" t="str">
        <f t="array" ref="C99">index(Images!$A$1:$K$1, 1, 7)</f>
        <v/>
      </c>
      <c r="D99" s="967" t="s">
        <v>5568</v>
      </c>
      <c r="E99" s="967">
        <v>2.0</v>
      </c>
      <c r="F99" s="967">
        <v>3.0</v>
      </c>
      <c r="G99" s="969" t="s">
        <v>5699</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4918</v>
      </c>
      <c r="R99" s="971"/>
      <c r="S99" s="971"/>
      <c r="T99" s="971"/>
    </row>
    <row r="100">
      <c r="A100" s="966" t="s">
        <v>1686</v>
      </c>
      <c r="B100" s="967">
        <v>3.0</v>
      </c>
      <c r="C100" s="968" t="str">
        <f t="array" ref="C100">index(Images!$A$1:$K$1, 1, 7)</f>
        <v/>
      </c>
      <c r="D100" s="967" t="s">
        <v>5568</v>
      </c>
      <c r="E100" s="967">
        <v>2.0</v>
      </c>
      <c r="F100" s="967">
        <v>3.0</v>
      </c>
      <c r="G100" s="969" t="s">
        <v>5700</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4918</v>
      </c>
      <c r="R100" s="971"/>
      <c r="S100" s="971"/>
      <c r="T100" s="971"/>
    </row>
    <row r="101">
      <c r="A101" s="966" t="s">
        <v>5701</v>
      </c>
      <c r="B101" s="967">
        <v>3.0</v>
      </c>
      <c r="C101" s="968" t="str">
        <f t="array" ref="C101">index(Images!$A$1:$K$1, 1, 7)</f>
        <v/>
      </c>
      <c r="D101" s="967" t="s">
        <v>5568</v>
      </c>
      <c r="E101" s="967">
        <v>2.0</v>
      </c>
      <c r="F101" s="967">
        <v>3.0</v>
      </c>
      <c r="G101" s="969" t="s">
        <v>5702</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4918</v>
      </c>
      <c r="R101" s="971"/>
      <c r="S101" s="971"/>
      <c r="T101" s="971"/>
    </row>
    <row r="102">
      <c r="A102" s="966" t="s">
        <v>4757</v>
      </c>
      <c r="B102" s="967">
        <v>3.0</v>
      </c>
      <c r="C102" s="968" t="str">
        <f t="array" ref="C102">index(Images!$A$1:$K$1, 1, 7)</f>
        <v/>
      </c>
      <c r="D102" s="967" t="s">
        <v>5568</v>
      </c>
      <c r="E102" s="967">
        <v>2.0</v>
      </c>
      <c r="F102" s="967">
        <v>3.0</v>
      </c>
      <c r="G102" s="969" t="s">
        <v>5703</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4918</v>
      </c>
      <c r="R102" s="971"/>
      <c r="S102" s="971"/>
      <c r="T102" s="971"/>
    </row>
    <row r="103">
      <c r="A103" s="966" t="s">
        <v>4432</v>
      </c>
      <c r="B103" s="967">
        <v>3.0</v>
      </c>
      <c r="C103" s="968" t="str">
        <f t="array" ref="C103">index(Images!$A$1:$K$1, 1, 7)</f>
        <v/>
      </c>
      <c r="D103" s="967" t="s">
        <v>5568</v>
      </c>
      <c r="E103" s="967">
        <v>2.0</v>
      </c>
      <c r="F103" s="967">
        <v>5.0</v>
      </c>
      <c r="G103" s="969" t="s">
        <v>5704</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4918</v>
      </c>
      <c r="R103" s="971"/>
      <c r="S103" s="971"/>
      <c r="T103" s="971"/>
    </row>
    <row r="104">
      <c r="A104" s="966" t="s">
        <v>5705</v>
      </c>
      <c r="B104" s="967">
        <v>3.0</v>
      </c>
      <c r="C104" s="968" t="str">
        <f t="array" ref="C104">index(Images!$A$1:$K$1, 1, 7)</f>
        <v/>
      </c>
      <c r="D104" s="967" t="s">
        <v>5568</v>
      </c>
      <c r="E104" s="967">
        <v>2.0</v>
      </c>
      <c r="F104" s="967">
        <v>3.0</v>
      </c>
      <c r="G104" s="969" t="s">
        <v>5706</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4918</v>
      </c>
      <c r="R104" s="971"/>
      <c r="S104" s="971"/>
      <c r="T104" s="971"/>
    </row>
    <row r="105">
      <c r="A105" s="966" t="s">
        <v>5707</v>
      </c>
      <c r="B105" s="967">
        <v>3.0</v>
      </c>
      <c r="C105" s="968" t="str">
        <f t="array" ref="C105">index(Images!$A$1:$K$1, 1, 7)</f>
        <v/>
      </c>
      <c r="D105" s="967" t="s">
        <v>5568</v>
      </c>
      <c r="E105" s="967">
        <v>2.0</v>
      </c>
      <c r="F105" s="967">
        <v>3.0</v>
      </c>
      <c r="G105" s="969" t="s">
        <v>5708</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4918</v>
      </c>
      <c r="R105" s="971"/>
      <c r="S105" s="971"/>
      <c r="T105" s="971"/>
    </row>
    <row r="106">
      <c r="A106" s="972" t="s">
        <v>482</v>
      </c>
      <c r="B106" s="679">
        <v>1.0</v>
      </c>
      <c r="C106" s="680" t="str">
        <f t="array" ref="C106">index(Images!$A$1:$K$1, 1, 8)</f>
        <v/>
      </c>
      <c r="D106" s="679" t="s">
        <v>179</v>
      </c>
      <c r="E106" s="679">
        <v>1.0</v>
      </c>
      <c r="F106" s="679">
        <v>3.0</v>
      </c>
      <c r="G106" s="973" t="s">
        <v>5709</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4918</v>
      </c>
      <c r="R106" s="975"/>
      <c r="S106" s="975"/>
      <c r="T106" s="975"/>
    </row>
    <row r="107">
      <c r="A107" s="972" t="s">
        <v>5710</v>
      </c>
      <c r="B107" s="679">
        <v>2.0</v>
      </c>
      <c r="C107" s="680" t="str">
        <f t="array" ref="C107">index(Images!$A$1:$K$1, 1, 8)</f>
        <v/>
      </c>
      <c r="D107" s="679" t="s">
        <v>179</v>
      </c>
      <c r="E107" s="679">
        <v>1.0</v>
      </c>
      <c r="F107" s="679">
        <v>3.0</v>
      </c>
      <c r="G107" s="973" t="s">
        <v>5711</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4918</v>
      </c>
      <c r="R107" s="975"/>
      <c r="S107" s="975"/>
      <c r="T107" s="975"/>
    </row>
    <row r="108">
      <c r="A108" s="972" t="s">
        <v>5712</v>
      </c>
      <c r="B108" s="679">
        <v>2.0</v>
      </c>
      <c r="C108" s="680" t="str">
        <f t="array" ref="C108">index(Images!$A$1:$K$1, 1, 8)</f>
        <v/>
      </c>
      <c r="D108" s="679" t="s">
        <v>179</v>
      </c>
      <c r="E108" s="679">
        <v>1.0</v>
      </c>
      <c r="F108" s="679">
        <v>3.0</v>
      </c>
      <c r="G108" s="973" t="s">
        <v>5713</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4918</v>
      </c>
      <c r="R108" s="975"/>
      <c r="S108" s="975"/>
      <c r="T108" s="975"/>
    </row>
    <row r="109">
      <c r="A109" s="972" t="s">
        <v>219</v>
      </c>
      <c r="B109" s="679">
        <v>3.0</v>
      </c>
      <c r="C109" s="680" t="str">
        <f t="array" ref="C109">index(Images!$A$1:$K$1, 1, 8)</f>
        <v/>
      </c>
      <c r="D109" s="679" t="s">
        <v>179</v>
      </c>
      <c r="E109" s="679">
        <v>1.0</v>
      </c>
      <c r="F109" s="679">
        <v>3.0</v>
      </c>
      <c r="G109" s="973" t="s">
        <v>5714</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4918</v>
      </c>
      <c r="R109" s="975"/>
      <c r="S109" s="975"/>
      <c r="T109" s="975"/>
    </row>
    <row r="110">
      <c r="A110" s="972" t="s">
        <v>662</v>
      </c>
      <c r="B110" s="679">
        <v>3.0</v>
      </c>
      <c r="C110" s="680" t="str">
        <f t="array" ref="C110">index(Images!$A$1:$K$1, 1, 8)</f>
        <v/>
      </c>
      <c r="D110" s="679" t="s">
        <v>179</v>
      </c>
      <c r="E110" s="679">
        <v>1.0</v>
      </c>
      <c r="F110" s="679">
        <v>3.0</v>
      </c>
      <c r="G110" s="973" t="s">
        <v>5715</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4918</v>
      </c>
      <c r="R110" s="975"/>
      <c r="S110" s="975"/>
      <c r="T110" s="975"/>
    </row>
    <row r="111">
      <c r="A111" s="972" t="s">
        <v>5716</v>
      </c>
      <c r="B111" s="679">
        <v>3.0</v>
      </c>
      <c r="C111" s="680" t="str">
        <f t="array" ref="C111">index(Images!$A$1:$K$1, 1, 8)</f>
        <v/>
      </c>
      <c r="D111" s="679" t="s">
        <v>5568</v>
      </c>
      <c r="E111" s="679">
        <v>1.0</v>
      </c>
      <c r="F111" s="679">
        <v>3.0</v>
      </c>
      <c r="G111" s="973" t="s">
        <v>5717</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4918</v>
      </c>
      <c r="R111" s="975"/>
      <c r="S111" s="975"/>
      <c r="T111" s="975"/>
    </row>
    <row r="112">
      <c r="A112" s="972" t="s">
        <v>5718</v>
      </c>
      <c r="B112" s="679">
        <v>3.0</v>
      </c>
      <c r="C112" s="680" t="str">
        <f t="array" ref="C112">index(Images!$A$1:$K$1, 1, 8)</f>
        <v/>
      </c>
      <c r="D112" s="679" t="s">
        <v>5568</v>
      </c>
      <c r="E112" s="679">
        <v>2.0</v>
      </c>
      <c r="F112" s="679">
        <v>3.0</v>
      </c>
      <c r="G112" s="976" t="s">
        <v>5719</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4918</v>
      </c>
      <c r="R112" s="975"/>
      <c r="S112" s="975"/>
      <c r="T112" s="975"/>
    </row>
    <row r="113">
      <c r="A113" s="972" t="s">
        <v>5720</v>
      </c>
      <c r="B113" s="679">
        <v>3.0</v>
      </c>
      <c r="C113" s="680" t="str">
        <f t="array" ref="C113">index(Images!$A$1:$K$1, 1, 8)</f>
        <v/>
      </c>
      <c r="D113" s="679" t="s">
        <v>5568</v>
      </c>
      <c r="E113" s="679">
        <v>2.0</v>
      </c>
      <c r="F113" s="679">
        <v>3.0</v>
      </c>
      <c r="G113" s="973" t="s">
        <v>5721</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4918</v>
      </c>
      <c r="R113" s="975"/>
      <c r="S113" s="975"/>
      <c r="T113" s="975"/>
    </row>
    <row r="114">
      <c r="A114" s="972" t="s">
        <v>3888</v>
      </c>
      <c r="B114" s="679">
        <v>3.0</v>
      </c>
      <c r="C114" s="680" t="str">
        <f t="array" ref="C114">index(Images!$A$1:$K$1, 1, 8)</f>
        <v/>
      </c>
      <c r="D114" s="679" t="s">
        <v>5568</v>
      </c>
      <c r="E114" s="679">
        <v>2.0</v>
      </c>
      <c r="F114" s="679">
        <v>5.0</v>
      </c>
      <c r="G114" s="973" t="s">
        <v>5714</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4925</v>
      </c>
      <c r="R114" s="975"/>
      <c r="S114" s="975"/>
      <c r="T114" s="975"/>
    </row>
    <row r="115">
      <c r="A115" s="972" t="s">
        <v>4490</v>
      </c>
      <c r="B115" s="679">
        <v>3.0</v>
      </c>
      <c r="C115" s="680" t="str">
        <f t="array" ref="C115">index(Images!$A$1:$K$1, 1, 8)</f>
        <v/>
      </c>
      <c r="D115" s="679" t="s">
        <v>5568</v>
      </c>
      <c r="E115" s="679">
        <v>1.0</v>
      </c>
      <c r="F115" s="679">
        <v>3.0</v>
      </c>
      <c r="G115" s="973" t="s">
        <v>5722</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4918</v>
      </c>
      <c r="R115" s="975"/>
      <c r="S115" s="975"/>
      <c r="T115" s="975"/>
    </row>
    <row r="116">
      <c r="A116" s="972" t="s">
        <v>5723</v>
      </c>
      <c r="B116" s="679">
        <v>3.0</v>
      </c>
      <c r="C116" s="680" t="str">
        <f t="array" ref="C116">index(Images!$A$1:$K$1, 1, 8)</f>
        <v/>
      </c>
      <c r="D116" s="679" t="s">
        <v>5568</v>
      </c>
      <c r="E116" s="679">
        <v>2.0</v>
      </c>
      <c r="F116" s="679">
        <v>3.0</v>
      </c>
      <c r="G116" s="973" t="s">
        <v>5724</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4918</v>
      </c>
      <c r="R116" s="975"/>
      <c r="S116" s="975"/>
      <c r="T116" s="975"/>
    </row>
    <row r="117">
      <c r="A117" s="972" t="s">
        <v>5725</v>
      </c>
      <c r="B117" s="679">
        <v>3.0</v>
      </c>
      <c r="C117" s="680" t="str">
        <f t="array" ref="C117">index(Images!$A$1:$K$1, 1, 8)</f>
        <v/>
      </c>
      <c r="D117" s="679" t="s">
        <v>5568</v>
      </c>
      <c r="E117" s="679">
        <v>1.0</v>
      </c>
      <c r="F117" s="679">
        <v>3.0</v>
      </c>
      <c r="G117" s="973" t="s">
        <v>5726</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4918</v>
      </c>
      <c r="R117" s="975"/>
      <c r="S117" s="975"/>
      <c r="T117" s="975"/>
    </row>
    <row r="118">
      <c r="A118" s="977" t="s">
        <v>5727</v>
      </c>
      <c r="B118" s="694">
        <v>1.0</v>
      </c>
      <c r="C118" s="695" t="str">
        <f t="array" ref="C118">index(Images!$A$1:$K$1, 1, 9)</f>
        <v/>
      </c>
      <c r="D118" s="694" t="s">
        <v>179</v>
      </c>
      <c r="E118" s="694">
        <v>2.0</v>
      </c>
      <c r="F118" s="694">
        <v>3.0</v>
      </c>
      <c r="G118" s="978" t="s">
        <v>5728</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4918</v>
      </c>
      <c r="R118" s="980"/>
      <c r="S118" s="980"/>
      <c r="T118" s="980"/>
    </row>
    <row r="119">
      <c r="A119" s="977" t="s">
        <v>5729</v>
      </c>
      <c r="B119" s="694">
        <v>2.0</v>
      </c>
      <c r="C119" s="695" t="str">
        <f t="array" ref="C119">index(Images!$A$1:$K$1, 1, 9)</f>
        <v/>
      </c>
      <c r="D119" s="694" t="s">
        <v>179</v>
      </c>
      <c r="E119" s="694">
        <v>2.0</v>
      </c>
      <c r="F119" s="694">
        <v>3.0</v>
      </c>
      <c r="G119" s="978" t="s">
        <v>5730</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4918</v>
      </c>
      <c r="R119" s="980"/>
      <c r="S119" s="980"/>
      <c r="T119" s="980"/>
    </row>
    <row r="120">
      <c r="A120" s="977" t="s">
        <v>5731</v>
      </c>
      <c r="B120" s="694">
        <v>2.0</v>
      </c>
      <c r="C120" s="695" t="str">
        <f t="array" ref="C120">index(Images!$A$1:$K$1, 1, 9)</f>
        <v/>
      </c>
      <c r="D120" s="694" t="s">
        <v>179</v>
      </c>
      <c r="E120" s="694">
        <v>2.0</v>
      </c>
      <c r="F120" s="694">
        <v>5.0</v>
      </c>
      <c r="G120" s="978" t="s">
        <v>5732</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4920</v>
      </c>
      <c r="R120" s="980"/>
      <c r="S120" s="980"/>
      <c r="T120" s="980"/>
    </row>
    <row r="121">
      <c r="A121" s="977" t="s">
        <v>224</v>
      </c>
      <c r="B121" s="694">
        <v>3.0</v>
      </c>
      <c r="C121" s="695" t="str">
        <f t="array" ref="C121">index(Images!$A$1:$K$1, 1, 9)</f>
        <v/>
      </c>
      <c r="D121" s="694" t="s">
        <v>179</v>
      </c>
      <c r="E121" s="694">
        <v>2.0</v>
      </c>
      <c r="F121" s="694">
        <v>3.0</v>
      </c>
      <c r="G121" s="981" t="s">
        <v>5733</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4918</v>
      </c>
      <c r="R121" s="980"/>
      <c r="S121" s="980"/>
      <c r="T121" s="980"/>
    </row>
    <row r="122">
      <c r="A122" s="977" t="s">
        <v>5734</v>
      </c>
      <c r="B122" s="694">
        <v>3.0</v>
      </c>
      <c r="C122" s="695" t="str">
        <f t="array" ref="C122">index(Images!$A$1:$K$1, 1, 9)</f>
        <v/>
      </c>
      <c r="D122" s="694" t="s">
        <v>5568</v>
      </c>
      <c r="E122" s="694">
        <v>2.0</v>
      </c>
      <c r="F122" s="694">
        <v>3.0</v>
      </c>
      <c r="G122" s="981" t="s">
        <v>5735</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4918</v>
      </c>
      <c r="R122" s="980"/>
      <c r="S122" s="980"/>
      <c r="T122" s="980"/>
    </row>
    <row r="123">
      <c r="A123" s="977" t="s">
        <v>5736</v>
      </c>
      <c r="B123" s="694">
        <v>3.0</v>
      </c>
      <c r="C123" s="695" t="str">
        <f t="array" ref="C123">index(Images!$A$1:$K$1, 1, 9)</f>
        <v/>
      </c>
      <c r="D123" s="694" t="s">
        <v>5568</v>
      </c>
      <c r="E123" s="694">
        <v>2.0</v>
      </c>
      <c r="F123" s="694">
        <v>3.0</v>
      </c>
      <c r="G123" s="981" t="s">
        <v>5737</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4920</v>
      </c>
      <c r="R123" s="980"/>
      <c r="S123" s="980"/>
      <c r="T123" s="980"/>
    </row>
    <row r="124">
      <c r="A124" s="977" t="s">
        <v>229</v>
      </c>
      <c r="B124" s="694">
        <v>3.0</v>
      </c>
      <c r="C124" s="695" t="str">
        <f t="array" ref="C124">index(Images!$A$1:$K$1, 1, 9)</f>
        <v/>
      </c>
      <c r="D124" s="982" t="s">
        <v>5568</v>
      </c>
      <c r="E124" s="694">
        <v>2.0</v>
      </c>
      <c r="F124" s="694">
        <v>5.0</v>
      </c>
      <c r="G124" s="981" t="s">
        <v>5738</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4920</v>
      </c>
      <c r="R124" s="980"/>
      <c r="S124" s="980"/>
      <c r="T124" s="980"/>
    </row>
    <row r="125">
      <c r="A125" s="977" t="s">
        <v>5739</v>
      </c>
      <c r="B125" s="694">
        <v>3.0</v>
      </c>
      <c r="C125" s="695" t="str">
        <f t="array" ref="C125">index(Images!$A$1:$K$1, 1, 9)</f>
        <v/>
      </c>
      <c r="D125" s="982" t="s">
        <v>5568</v>
      </c>
      <c r="E125" s="694">
        <v>2.0</v>
      </c>
      <c r="F125" s="694">
        <v>5.0</v>
      </c>
      <c r="G125" s="981" t="s">
        <v>5740</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4920</v>
      </c>
      <c r="R125" s="980"/>
      <c r="S125" s="980"/>
      <c r="T125" s="980"/>
    </row>
    <row r="126">
      <c r="A126" s="977" t="s">
        <v>5741</v>
      </c>
      <c r="B126" s="694">
        <v>3.0</v>
      </c>
      <c r="C126" s="695" t="str">
        <f t="array" ref="C126">index(Images!$A$1:$K$1, 1, 9)</f>
        <v/>
      </c>
      <c r="D126" s="982" t="s">
        <v>5568</v>
      </c>
      <c r="E126" s="694">
        <v>2.0</v>
      </c>
      <c r="F126" s="694">
        <v>5.0</v>
      </c>
      <c r="G126" s="981" t="s">
        <v>5742</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4920</v>
      </c>
      <c r="R126" s="980"/>
      <c r="S126" s="980"/>
      <c r="T126" s="980"/>
    </row>
    <row r="127">
      <c r="A127" s="983" t="s">
        <v>5743</v>
      </c>
      <c r="B127" s="984">
        <v>1.0</v>
      </c>
      <c r="C127" s="711" t="str">
        <f t="array" ref="C127">index(Images!$A$1:$K$1, 1, 10)</f>
        <v/>
      </c>
      <c r="D127" s="984" t="s">
        <v>179</v>
      </c>
      <c r="E127" s="984">
        <v>1.0</v>
      </c>
      <c r="F127" s="984">
        <v>3.0</v>
      </c>
      <c r="G127" s="985" t="s">
        <v>5744</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4918</v>
      </c>
      <c r="R127" s="987"/>
      <c r="S127" s="987"/>
      <c r="T127" s="987"/>
    </row>
    <row r="128">
      <c r="A128" s="983" t="s">
        <v>5745</v>
      </c>
      <c r="B128" s="984">
        <v>2.0</v>
      </c>
      <c r="C128" s="711" t="str">
        <f t="array" ref="C128">index(Images!$A$1:$K$1, 1, 10)</f>
        <v/>
      </c>
      <c r="D128" s="984" t="s">
        <v>179</v>
      </c>
      <c r="E128" s="984">
        <v>1.0</v>
      </c>
      <c r="F128" s="984">
        <v>3.0</v>
      </c>
      <c r="G128" s="985" t="s">
        <v>5746</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4918</v>
      </c>
      <c r="R128" s="987"/>
      <c r="S128" s="987"/>
      <c r="T128" s="987"/>
    </row>
    <row r="129">
      <c r="A129" s="983" t="s">
        <v>5747</v>
      </c>
      <c r="B129" s="984">
        <v>2.0</v>
      </c>
      <c r="C129" s="711" t="str">
        <f t="array" ref="C129">index(Images!$A$1:$K$1, 1, 10)</f>
        <v/>
      </c>
      <c r="D129" s="984" t="s">
        <v>179</v>
      </c>
      <c r="E129" s="984">
        <v>2.0</v>
      </c>
      <c r="F129" s="984">
        <v>3.0</v>
      </c>
      <c r="G129" s="985" t="s">
        <v>5746</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4918</v>
      </c>
      <c r="R129" s="987"/>
      <c r="S129" s="987"/>
      <c r="T129" s="987"/>
    </row>
    <row r="130">
      <c r="A130" s="983" t="s">
        <v>295</v>
      </c>
      <c r="B130" s="984">
        <v>3.0</v>
      </c>
      <c r="C130" s="711" t="str">
        <f t="array" ref="C130">index(Images!$A$1:$K$1, 1, 10)</f>
        <v/>
      </c>
      <c r="D130" s="984" t="s">
        <v>179</v>
      </c>
      <c r="E130" s="984">
        <v>1.0</v>
      </c>
      <c r="F130" s="984">
        <v>3.0</v>
      </c>
      <c r="G130" s="985" t="s">
        <v>5748</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4918</v>
      </c>
      <c r="R130" s="987"/>
      <c r="S130" s="987"/>
      <c r="T130" s="987"/>
    </row>
    <row r="131">
      <c r="A131" s="983" t="s">
        <v>898</v>
      </c>
      <c r="B131" s="984">
        <v>3.0</v>
      </c>
      <c r="C131" s="711" t="str">
        <f t="array" ref="C131">index(Images!$A$1:$K$1, 1, 10)</f>
        <v/>
      </c>
      <c r="D131" s="984" t="s">
        <v>5568</v>
      </c>
      <c r="E131" s="984">
        <v>1.0</v>
      </c>
      <c r="F131" s="984">
        <v>3.0</v>
      </c>
      <c r="G131" s="985" t="s">
        <v>5749</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4918</v>
      </c>
      <c r="R131" s="987"/>
      <c r="S131" s="987"/>
      <c r="T131" s="987"/>
    </row>
    <row r="132">
      <c r="A132" s="983" t="s">
        <v>5750</v>
      </c>
      <c r="B132" s="984">
        <v>3.0</v>
      </c>
      <c r="C132" s="711" t="str">
        <f t="array" ref="C132">index(Images!$A$1:$K$1, 1, 10)</f>
        <v/>
      </c>
      <c r="D132" s="984" t="s">
        <v>5568</v>
      </c>
      <c r="E132" s="984">
        <v>1.0</v>
      </c>
      <c r="F132" s="984">
        <v>5.0</v>
      </c>
      <c r="G132" s="985" t="s">
        <v>5751</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4925</v>
      </c>
      <c r="R132" s="987"/>
      <c r="S132" s="987"/>
      <c r="T132" s="987"/>
    </row>
    <row r="133">
      <c r="A133" s="983" t="s">
        <v>5752</v>
      </c>
      <c r="B133" s="984">
        <v>3.0</v>
      </c>
      <c r="C133" s="711" t="str">
        <f t="array" ref="C133">index(Images!$A$1:$K$1, 1, 10)</f>
        <v/>
      </c>
      <c r="D133" s="984" t="s">
        <v>5568</v>
      </c>
      <c r="E133" s="984">
        <v>1.0</v>
      </c>
      <c r="F133" s="984">
        <v>5.0</v>
      </c>
      <c r="G133" s="985" t="s">
        <v>5753</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4918</v>
      </c>
      <c r="R133" s="987"/>
      <c r="S133" s="987"/>
      <c r="T133" s="987"/>
    </row>
    <row r="134">
      <c r="A134" s="983" t="s">
        <v>5754</v>
      </c>
      <c r="B134" s="984">
        <v>3.0</v>
      </c>
      <c r="C134" s="711" t="str">
        <f t="array" ref="C134">index(Images!$A$1:$K$1, 1, 10)</f>
        <v/>
      </c>
      <c r="D134" s="984" t="s">
        <v>5568</v>
      </c>
      <c r="E134" s="984">
        <v>1.0</v>
      </c>
      <c r="F134" s="984">
        <v>3.0</v>
      </c>
      <c r="G134" s="988" t="s">
        <v>5755</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4921</v>
      </c>
      <c r="R134" s="991"/>
      <c r="S134" s="991"/>
      <c r="T134" s="991"/>
    </row>
    <row r="135">
      <c r="A135" s="983" t="s">
        <v>5756</v>
      </c>
      <c r="B135" s="984">
        <v>3.0</v>
      </c>
      <c r="C135" s="711" t="str">
        <f t="array" ref="C135">index(Images!$A$1:$K$1, 1, 10)</f>
        <v/>
      </c>
      <c r="D135" s="984" t="s">
        <v>5568</v>
      </c>
      <c r="E135" s="984">
        <v>2.0</v>
      </c>
      <c r="F135" s="984">
        <v>5.0</v>
      </c>
      <c r="G135" s="985" t="s">
        <v>5757</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4918</v>
      </c>
      <c r="R135" s="987"/>
      <c r="S135" s="987"/>
      <c r="T135" s="987"/>
    </row>
    <row r="136">
      <c r="A136" s="983" t="s">
        <v>5758</v>
      </c>
      <c r="B136" s="984">
        <v>3.0</v>
      </c>
      <c r="C136" s="711" t="str">
        <f t="array" ref="C136">index(Images!$A$1:$K$1, 1, 10)</f>
        <v/>
      </c>
      <c r="D136" s="984" t="s">
        <v>5568</v>
      </c>
      <c r="E136" s="984">
        <v>2.0</v>
      </c>
      <c r="F136" s="984">
        <v>5.0</v>
      </c>
      <c r="G136" s="985" t="s">
        <v>5759</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4920</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5760</v>
      </c>
      <c r="B1" s="994"/>
      <c r="C1" s="995"/>
      <c r="D1" s="996"/>
      <c r="E1" s="997"/>
      <c r="F1" s="998"/>
      <c r="G1" s="999"/>
      <c r="H1" s="996"/>
      <c r="I1" s="996"/>
      <c r="J1" s="1000" t="s">
        <v>5761</v>
      </c>
      <c r="K1" s="1001" t="s">
        <v>5762</v>
      </c>
      <c r="L1" s="1002" t="s">
        <v>5763</v>
      </c>
      <c r="M1" s="1003" t="s">
        <v>5764</v>
      </c>
      <c r="N1" s="1004" t="s">
        <v>5765</v>
      </c>
      <c r="O1" s="1005" t="s">
        <v>5766</v>
      </c>
      <c r="P1" s="1005" t="s">
        <v>5767</v>
      </c>
      <c r="Q1" s="1005" t="s">
        <v>5768</v>
      </c>
      <c r="R1" s="1005" t="s">
        <v>5769</v>
      </c>
      <c r="S1" s="1005" t="s">
        <v>5770</v>
      </c>
      <c r="T1" s="1005" t="s">
        <v>5771</v>
      </c>
      <c r="U1" s="1002" t="s">
        <v>5772</v>
      </c>
      <c r="V1" s="1002" t="s">
        <v>5773</v>
      </c>
      <c r="W1" s="1002" t="s">
        <v>5774</v>
      </c>
      <c r="X1" s="1002" t="s">
        <v>5775</v>
      </c>
      <c r="Y1" s="1002" t="s">
        <v>5776</v>
      </c>
      <c r="Z1" s="1002" t="s">
        <v>988</v>
      </c>
      <c r="AA1" s="1003" t="s">
        <v>5777</v>
      </c>
      <c r="AB1" s="1003" t="s">
        <v>5778</v>
      </c>
      <c r="AC1" s="1003" t="s">
        <v>5779</v>
      </c>
      <c r="AD1" s="1003" t="s">
        <v>5780</v>
      </c>
      <c r="AE1" s="1003" t="s">
        <v>5781</v>
      </c>
      <c r="AF1" s="1003" t="s">
        <v>5782</v>
      </c>
      <c r="AG1" s="1004" t="s">
        <v>5783</v>
      </c>
      <c r="AH1" s="1004" t="s">
        <v>5784</v>
      </c>
      <c r="AI1" s="1004" t="s">
        <v>5785</v>
      </c>
      <c r="AJ1" s="1004" t="s">
        <v>5786</v>
      </c>
      <c r="AK1" s="1004" t="s">
        <v>5787</v>
      </c>
      <c r="AL1" s="1004" t="s">
        <v>5788</v>
      </c>
      <c r="AM1" s="1006" t="s">
        <v>5789</v>
      </c>
      <c r="AN1" s="1007" t="s">
        <v>5790</v>
      </c>
      <c r="AO1" s="1007" t="s">
        <v>5791</v>
      </c>
      <c r="AP1" s="1007" t="s">
        <v>5792</v>
      </c>
      <c r="AQ1" s="1007" t="s">
        <v>5793</v>
      </c>
      <c r="AR1" s="1007" t="s">
        <v>5794</v>
      </c>
      <c r="AS1" s="1007" t="s">
        <v>5795</v>
      </c>
      <c r="AT1" s="1007" t="s">
        <v>5796</v>
      </c>
      <c r="AU1" s="1008" t="s">
        <v>92</v>
      </c>
    </row>
    <row r="2" ht="18.75" customHeight="1">
      <c r="A2" s="1009" t="s">
        <v>518</v>
      </c>
      <c r="B2" s="1010" t="str">
        <f t="array" ref="B2">index(Images!A$1:K$1, 1, 1)</f>
        <v/>
      </c>
      <c r="C2" s="1011" t="s">
        <v>5797</v>
      </c>
      <c r="D2" s="20"/>
      <c r="E2" s="20"/>
      <c r="F2" s="20"/>
      <c r="G2" s="20"/>
      <c r="H2" s="20"/>
      <c r="I2" s="21"/>
      <c r="J2" s="1012" t="s">
        <v>5798</v>
      </c>
      <c r="K2" s="1013" t="str">
        <f>image("https://i.imgur.com/k30ec2q.png",1)</f>
        <v/>
      </c>
      <c r="L2" s="1014" t="str">
        <f>image("https://i.imgur.com/q1TTMO4.png",1)</f>
        <v/>
      </c>
      <c r="M2" s="1015" t="str">
        <f>image("https://i.imgur.com/IkKiASY.png",1)</f>
        <v/>
      </c>
      <c r="N2" s="1016" t="str">
        <f>image("https://i.imgur.com/tZ8e752.png",1)</f>
        <v/>
      </c>
      <c r="O2" s="1017" t="s">
        <v>184</v>
      </c>
      <c r="P2" s="1018" t="s">
        <v>184</v>
      </c>
      <c r="Q2" s="1018"/>
      <c r="R2" s="1019"/>
      <c r="S2" s="1019"/>
      <c r="T2" s="1019"/>
      <c r="U2" s="1020" t="s">
        <v>184</v>
      </c>
      <c r="V2" s="1021" t="s">
        <v>184</v>
      </c>
      <c r="W2" s="1022"/>
      <c r="X2" s="1022"/>
      <c r="Y2" s="1022"/>
      <c r="Z2" s="1023"/>
      <c r="AA2" s="1024" t="s">
        <v>184</v>
      </c>
      <c r="AB2" s="1025" t="s">
        <v>184</v>
      </c>
      <c r="AC2" s="1026"/>
      <c r="AD2" s="1026"/>
      <c r="AE2" s="1026"/>
      <c r="AF2" s="1027"/>
      <c r="AG2" s="1028" t="s">
        <v>184</v>
      </c>
      <c r="AH2" s="1028" t="s">
        <v>184</v>
      </c>
      <c r="AI2" s="1029"/>
      <c r="AJ2" s="1029"/>
      <c r="AK2" s="1029"/>
      <c r="AL2" s="1030"/>
      <c r="AM2" s="1031"/>
      <c r="AN2" s="1032" t="s">
        <v>184</v>
      </c>
      <c r="AO2" s="1033"/>
      <c r="AP2" s="1033"/>
      <c r="AQ2" s="1033" t="s">
        <v>184</v>
      </c>
      <c r="AR2" s="1033"/>
      <c r="AS2" s="1033"/>
      <c r="AT2" s="1034" t="s">
        <v>184</v>
      </c>
      <c r="AU2" s="1035"/>
    </row>
    <row r="3" ht="18.75" customHeight="1">
      <c r="A3" s="1036" t="s">
        <v>517</v>
      </c>
      <c r="B3" s="1010" t="str">
        <f t="array" ref="B3">index(Images!A$1:K$1, 1, 2)</f>
        <v/>
      </c>
      <c r="C3" s="290"/>
      <c r="I3" s="293"/>
      <c r="J3" s="1037" t="s">
        <v>5799</v>
      </c>
      <c r="K3" s="1038" t="str">
        <f>image("https://i.imgur.com/DlKPoy8.png",1)</f>
        <v/>
      </c>
      <c r="L3" s="1039" t="str">
        <f>image("https://i.imgur.com/PE9wqnS.png",1)</f>
        <v/>
      </c>
      <c r="M3" s="1040" t="str">
        <f>image("https://i.imgur.com/rmjBKRk.png",1)</f>
        <v/>
      </c>
      <c r="N3" s="1041" t="str">
        <f>image("https://i.imgur.com/kAb5rdE.png",1)</f>
        <v/>
      </c>
      <c r="O3" s="1042"/>
      <c r="P3" s="1043" t="s">
        <v>184</v>
      </c>
      <c r="Q3" s="1043" t="s">
        <v>184</v>
      </c>
      <c r="R3" s="1044"/>
      <c r="S3" s="1044"/>
      <c r="T3" s="1043"/>
      <c r="U3" s="1045"/>
      <c r="V3" s="1046" t="s">
        <v>184</v>
      </c>
      <c r="W3" s="1046" t="s">
        <v>184</v>
      </c>
      <c r="X3" s="1047"/>
      <c r="Y3" s="1046"/>
      <c r="Z3" s="1048"/>
      <c r="AA3" s="1049"/>
      <c r="AB3" s="1050" t="s">
        <v>184</v>
      </c>
      <c r="AC3" s="1050" t="s">
        <v>184</v>
      </c>
      <c r="AD3" s="1050"/>
      <c r="AE3" s="1050"/>
      <c r="AF3" s="1051"/>
      <c r="AG3" s="1052"/>
      <c r="AH3" s="1053" t="s">
        <v>184</v>
      </c>
      <c r="AI3" s="1053" t="s">
        <v>184</v>
      </c>
      <c r="AJ3" s="1053"/>
      <c r="AK3" s="1052"/>
      <c r="AL3" s="1054"/>
      <c r="AM3" s="1055"/>
      <c r="AN3" s="1056"/>
      <c r="AO3" s="1057" t="s">
        <v>184</v>
      </c>
      <c r="AP3" s="1057"/>
      <c r="AQ3" s="1057"/>
      <c r="AR3" s="1057" t="s">
        <v>184</v>
      </c>
      <c r="AS3" s="1057"/>
      <c r="AT3" s="1058" t="s">
        <v>184</v>
      </c>
      <c r="AU3" s="1059"/>
    </row>
    <row r="4" ht="18.75" customHeight="1">
      <c r="A4" s="1060" t="s">
        <v>339</v>
      </c>
      <c r="B4" s="1010" t="str">
        <f t="array" ref="B4">index(Images!A$1:K$1, 1, 3)</f>
        <v/>
      </c>
      <c r="C4" s="290"/>
      <c r="I4" s="293"/>
      <c r="J4" s="1061" t="s">
        <v>5800</v>
      </c>
      <c r="K4" s="1062" t="str">
        <f>image("https://i.imgur.com/Xm0traw.png",1)</f>
        <v/>
      </c>
      <c r="L4" s="1063" t="str">
        <f>image("https://i.imgur.com/5jXnEiT.png",1)</f>
        <v/>
      </c>
      <c r="M4" s="1064" t="str">
        <f>image("https://i.imgur.com/hRMa2wQ.png",1)</f>
        <v/>
      </c>
      <c r="N4" s="1065" t="str">
        <f>image("https://i.imgur.com/cMOlGyo.png",1)</f>
        <v/>
      </c>
      <c r="O4" s="1066" t="s">
        <v>184</v>
      </c>
      <c r="P4" s="1067"/>
      <c r="Q4" s="1068" t="s">
        <v>184</v>
      </c>
      <c r="R4" s="1067"/>
      <c r="S4" s="1067"/>
      <c r="T4" s="1067"/>
      <c r="U4" s="1069" t="s">
        <v>184</v>
      </c>
      <c r="V4" s="1070"/>
      <c r="W4" s="1070" t="s">
        <v>184</v>
      </c>
      <c r="X4" s="1070"/>
      <c r="Y4" s="1071"/>
      <c r="Z4" s="1072"/>
      <c r="AA4" s="1073" t="s">
        <v>184</v>
      </c>
      <c r="AB4" s="1074"/>
      <c r="AC4" s="1075" t="s">
        <v>184</v>
      </c>
      <c r="AD4" s="1074"/>
      <c r="AE4" s="1074"/>
      <c r="AF4" s="1076"/>
      <c r="AG4" s="1077" t="s">
        <v>184</v>
      </c>
      <c r="AH4" s="1078"/>
      <c r="AI4" s="1077" t="s">
        <v>184</v>
      </c>
      <c r="AJ4" s="1078"/>
      <c r="AK4" s="1078"/>
      <c r="AL4" s="1079"/>
      <c r="AM4" s="1080"/>
      <c r="AN4" s="1081"/>
      <c r="AO4" s="1082"/>
      <c r="AP4" s="1082" t="s">
        <v>184</v>
      </c>
      <c r="AQ4" s="1082"/>
      <c r="AR4" s="1082"/>
      <c r="AS4" s="1082" t="s">
        <v>184</v>
      </c>
      <c r="AT4" s="1083" t="s">
        <v>184</v>
      </c>
      <c r="AU4" s="1084"/>
    </row>
    <row r="5" ht="18.75" customHeight="1">
      <c r="A5" s="1085" t="s">
        <v>5801</v>
      </c>
      <c r="B5" s="1010" t="str">
        <f>image("https://i.imgur.com/BRYhSmo.png",4,15,33)</f>
        <v/>
      </c>
      <c r="C5" s="290"/>
      <c r="I5" s="293"/>
      <c r="J5" s="1086" t="s">
        <v>5802</v>
      </c>
      <c r="K5" s="1087" t="str">
        <f>image("https://i.imgur.com/3Uotjvi.png",1)</f>
        <v/>
      </c>
      <c r="L5" s="1088" t="str">
        <f>image("https://i.imgur.com/KNJPH2K.png",1)</f>
        <v/>
      </c>
      <c r="M5" s="1089" t="str">
        <f>image("https://i.imgur.com/Uqudxsx.png",1)</f>
        <v/>
      </c>
      <c r="N5" s="1090" t="str">
        <f>image("https://i.imgur.com/e6Vetjm.png",1)</f>
        <v/>
      </c>
      <c r="O5" s="1091"/>
      <c r="P5" s="1092"/>
      <c r="Q5" s="1092"/>
      <c r="R5" s="1093" t="s">
        <v>184</v>
      </c>
      <c r="S5" s="1092"/>
      <c r="T5" s="1093" t="s">
        <v>184</v>
      </c>
      <c r="U5" s="1094"/>
      <c r="V5" s="1095"/>
      <c r="W5" s="1095"/>
      <c r="X5" s="1096" t="s">
        <v>184</v>
      </c>
      <c r="Y5" s="1095"/>
      <c r="Z5" s="1097" t="s">
        <v>184</v>
      </c>
      <c r="AA5" s="1098"/>
      <c r="AB5" s="1099"/>
      <c r="AC5" s="1099"/>
      <c r="AD5" s="1100" t="s">
        <v>184</v>
      </c>
      <c r="AE5" s="1099"/>
      <c r="AF5" s="1101" t="s">
        <v>184</v>
      </c>
      <c r="AG5" s="1102"/>
      <c r="AH5" s="1102"/>
      <c r="AI5" s="1102"/>
      <c r="AJ5" s="1103" t="s">
        <v>184</v>
      </c>
      <c r="AK5" s="1102"/>
      <c r="AL5" s="1104" t="s">
        <v>184</v>
      </c>
      <c r="AM5" s="1105"/>
      <c r="AN5" s="1106"/>
      <c r="AO5" s="1107" t="s">
        <v>184</v>
      </c>
      <c r="AP5" s="1107"/>
      <c r="AQ5" s="1107"/>
      <c r="AR5" s="1107" t="s">
        <v>184</v>
      </c>
      <c r="AS5" s="1107"/>
      <c r="AT5" s="1108" t="s">
        <v>184</v>
      </c>
      <c r="AU5" s="1109"/>
    </row>
    <row r="6" ht="18.75" customHeight="1">
      <c r="A6" s="1110" t="s">
        <v>5803</v>
      </c>
      <c r="B6" s="1010" t="str">
        <f>image("https://i.imgur.com/remgfP8.png",4,15,33)</f>
        <v/>
      </c>
      <c r="C6" s="290"/>
      <c r="I6" s="293"/>
      <c r="J6" s="1111" t="s">
        <v>5804</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184</v>
      </c>
      <c r="T6" s="1118" t="s">
        <v>184</v>
      </c>
      <c r="U6" s="1119"/>
      <c r="V6" s="1120"/>
      <c r="W6" s="1120"/>
      <c r="X6" s="1121"/>
      <c r="Y6" s="1121" t="s">
        <v>184</v>
      </c>
      <c r="Z6" s="1122" t="s">
        <v>184</v>
      </c>
      <c r="AA6" s="1123"/>
      <c r="AB6" s="1124"/>
      <c r="AC6" s="1124"/>
      <c r="AD6" s="1124"/>
      <c r="AE6" s="1125" t="s">
        <v>184</v>
      </c>
      <c r="AF6" s="1126" t="s">
        <v>184</v>
      </c>
      <c r="AG6" s="1127"/>
      <c r="AH6" s="1127"/>
      <c r="AI6" s="1127"/>
      <c r="AJ6" s="1127"/>
      <c r="AK6" s="1128" t="s">
        <v>184</v>
      </c>
      <c r="AL6" s="1129" t="s">
        <v>184</v>
      </c>
      <c r="AM6" s="1130"/>
      <c r="AN6" s="1131" t="s">
        <v>184</v>
      </c>
      <c r="AO6" s="1132"/>
      <c r="AP6" s="1132"/>
      <c r="AQ6" s="1132" t="s">
        <v>184</v>
      </c>
      <c r="AR6" s="1132"/>
      <c r="AS6" s="1132"/>
      <c r="AT6" s="1133" t="s">
        <v>184</v>
      </c>
      <c r="AU6" s="1134"/>
    </row>
    <row r="7" ht="18.75" customHeight="1">
      <c r="A7" s="1135" t="s">
        <v>5805</v>
      </c>
      <c r="B7" s="1010" t="str">
        <f>image("https://i.imgur.com/sTbU1no.png",4,15,50)</f>
        <v/>
      </c>
      <c r="C7" s="297"/>
      <c r="D7" s="559"/>
      <c r="E7" s="559"/>
      <c r="F7" s="559"/>
      <c r="G7" s="559"/>
      <c r="H7" s="559"/>
      <c r="I7" s="560"/>
      <c r="J7" s="1136" t="s">
        <v>5806</v>
      </c>
      <c r="K7" s="1137" t="str">
        <f>image("https://i.imgur.com/VjpmCXy.png",1)</f>
        <v/>
      </c>
      <c r="L7" s="1138" t="str">
        <f>image("https://i.imgur.com/qHOvoow.png",1)</f>
        <v/>
      </c>
      <c r="M7" s="1139" t="str">
        <f>image("https://i.imgur.com/OibJNxu.png",1)</f>
        <v/>
      </c>
      <c r="N7" s="1140" t="str">
        <f>image("https://i.imgur.com/hC5RmqO.png",1)</f>
        <v/>
      </c>
      <c r="O7" s="1141"/>
      <c r="P7" s="1142"/>
      <c r="Q7" s="1143"/>
      <c r="R7" s="1142" t="s">
        <v>184</v>
      </c>
      <c r="S7" s="1142" t="s">
        <v>184</v>
      </c>
      <c r="T7" s="1142"/>
      <c r="U7" s="1144"/>
      <c r="V7" s="1145"/>
      <c r="W7" s="1146"/>
      <c r="X7" s="1145" t="s">
        <v>184</v>
      </c>
      <c r="Y7" s="1145" t="s">
        <v>184</v>
      </c>
      <c r="Z7" s="1147"/>
      <c r="AA7" s="1148"/>
      <c r="AB7" s="1149"/>
      <c r="AC7" s="1149"/>
      <c r="AD7" s="1150" t="s">
        <v>184</v>
      </c>
      <c r="AE7" s="1150" t="s">
        <v>184</v>
      </c>
      <c r="AF7" s="1151"/>
      <c r="AG7" s="1152"/>
      <c r="AH7" s="1152"/>
      <c r="AI7" s="1152"/>
      <c r="AJ7" s="1153" t="s">
        <v>184</v>
      </c>
      <c r="AK7" s="1153" t="s">
        <v>184</v>
      </c>
      <c r="AL7" s="1154"/>
      <c r="AM7" s="1155"/>
      <c r="AN7" s="1156"/>
      <c r="AO7" s="1157"/>
      <c r="AP7" s="1157" t="s">
        <v>184</v>
      </c>
      <c r="AQ7" s="1157"/>
      <c r="AR7" s="1157"/>
      <c r="AS7" s="1157" t="s">
        <v>184</v>
      </c>
      <c r="AT7" s="1158" t="s">
        <v>184</v>
      </c>
      <c r="AU7" s="1159"/>
    </row>
    <row r="8" ht="18.75" customHeight="1">
      <c r="A8" s="1160" t="s">
        <v>11</v>
      </c>
      <c r="B8" s="1161" t="s">
        <v>5807</v>
      </c>
      <c r="C8" s="560"/>
      <c r="D8" s="1162" t="s">
        <v>5808</v>
      </c>
      <c r="E8" s="1163" t="s">
        <v>5809</v>
      </c>
      <c r="F8" s="1164" t="s">
        <v>5810</v>
      </c>
      <c r="G8" s="1165" t="s">
        <v>5811</v>
      </c>
      <c r="H8" s="1166" t="s">
        <v>5812</v>
      </c>
      <c r="I8" s="1166" t="s">
        <v>5813</v>
      </c>
      <c r="J8" s="1167" t="s">
        <v>5542</v>
      </c>
      <c r="K8" s="1168" t="s">
        <v>5814</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5815</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5816</v>
      </c>
      <c r="B10" s="1185" t="s">
        <v>5817</v>
      </c>
      <c r="C10" s="1185" t="s">
        <v>5818</v>
      </c>
      <c r="D10" s="1185" t="s">
        <v>5819</v>
      </c>
      <c r="H10" s="1185" t="s">
        <v>5820</v>
      </c>
      <c r="J10" s="1185" t="s">
        <v>5821</v>
      </c>
      <c r="M10" s="1185" t="s">
        <v>5557</v>
      </c>
      <c r="P10" s="1185" t="s">
        <v>1936</v>
      </c>
      <c r="S10" s="1185" t="s">
        <v>399</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5822</v>
      </c>
      <c r="B11" s="1185" t="s">
        <v>5823</v>
      </c>
      <c r="C11" s="1185" t="s">
        <v>5824</v>
      </c>
      <c r="D11" s="1185" t="s">
        <v>5825</v>
      </c>
      <c r="H11" s="1185" t="s">
        <v>500</v>
      </c>
      <c r="J11" s="1185" t="s">
        <v>5559</v>
      </c>
      <c r="M11" s="1185" t="s">
        <v>5561</v>
      </c>
      <c r="P11" s="1185" t="s">
        <v>507</v>
      </c>
      <c r="S11" s="1185" t="s">
        <v>772</v>
      </c>
      <c r="V11" s="1185" t="s">
        <v>290</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5826</v>
      </c>
      <c r="B12" s="1185" t="s">
        <v>5827</v>
      </c>
      <c r="C12" s="1185" t="s">
        <v>5828</v>
      </c>
      <c r="D12" s="1185" t="s">
        <v>5829</v>
      </c>
      <c r="H12" s="1185" t="s">
        <v>5830</v>
      </c>
      <c r="J12" s="1185" t="s">
        <v>5831</v>
      </c>
      <c r="M12" s="1187" t="s">
        <v>5832</v>
      </c>
      <c r="P12" s="1185" t="s">
        <v>5575</v>
      </c>
      <c r="S12" s="1185" t="s">
        <v>371</v>
      </c>
      <c r="V12" s="1185" t="s">
        <v>5573</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5833</v>
      </c>
      <c r="B13" s="1185" t="s">
        <v>5834</v>
      </c>
      <c r="C13" s="1185" t="s">
        <v>5835</v>
      </c>
      <c r="D13" s="1185" t="s">
        <v>5836</v>
      </c>
      <c r="H13" s="1185" t="s">
        <v>5837</v>
      </c>
      <c r="J13" s="1185" t="s">
        <v>5838</v>
      </c>
      <c r="M13" s="1187" t="s">
        <v>5571</v>
      </c>
      <c r="P13" s="1185" t="s">
        <v>5839</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5840</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5817</v>
      </c>
      <c r="B15" s="1190" t="s">
        <v>5841</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5818</v>
      </c>
      <c r="B20" s="1190" t="s">
        <v>5842</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5819</v>
      </c>
      <c r="B25" s="1227" t="s">
        <v>5843</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5820</v>
      </c>
      <c r="B35" s="1228" t="s">
        <v>5844</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5821</v>
      </c>
      <c r="B45" s="1227" t="s">
        <v>5845</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5557</v>
      </c>
      <c r="B55" s="1238" t="s">
        <v>5846</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1936</v>
      </c>
      <c r="B60" s="1240" t="s">
        <v>5847</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399</v>
      </c>
      <c r="B70" s="1238" t="s">
        <v>5848</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5849</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5823</v>
      </c>
      <c r="B81" s="1190" t="s">
        <v>5850</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5824</v>
      </c>
      <c r="B91" s="1190" t="s">
        <v>5851</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5825</v>
      </c>
      <c r="B106" s="1227" t="s">
        <v>5852</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500</v>
      </c>
      <c r="B121" s="1238" t="s">
        <v>5853</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5559</v>
      </c>
      <c r="B126" s="1240" t="s">
        <v>5854</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5561</v>
      </c>
      <c r="B131" s="1238" t="s">
        <v>5855</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507</v>
      </c>
      <c r="B136" s="1240" t="s">
        <v>5856</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772</v>
      </c>
      <c r="B146" s="1238" t="s">
        <v>5857</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290</v>
      </c>
      <c r="B156" s="1240" t="s">
        <v>5858</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5859</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5827</v>
      </c>
      <c r="B167" s="1190" t="s">
        <v>5860</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5828</v>
      </c>
      <c r="B182" s="1190" t="s">
        <v>5861</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5829</v>
      </c>
      <c r="B202" s="1227" t="s">
        <v>5862</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5830</v>
      </c>
      <c r="B222" s="1190" t="s">
        <v>5863</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5831</v>
      </c>
      <c r="B242" s="1257" t="s">
        <v>5864</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5832</v>
      </c>
      <c r="B252" s="1228" t="s">
        <v>5865</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5575</v>
      </c>
      <c r="B262" s="1240" t="s">
        <v>5866</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371</v>
      </c>
      <c r="B272" s="1238" t="s">
        <v>5867</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5573</v>
      </c>
      <c r="B282" s="1240" t="s">
        <v>5868</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5869</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5834</v>
      </c>
      <c r="B293" s="1240" t="s">
        <v>5850</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5835</v>
      </c>
      <c r="B303" s="1268" t="s">
        <v>5870</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5836</v>
      </c>
      <c r="B313" s="1268" t="s">
        <v>5871</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5837</v>
      </c>
      <c r="B323" s="1294" t="s">
        <v>5872</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5838</v>
      </c>
      <c r="B333" s="1294" t="s">
        <v>5873</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5571</v>
      </c>
      <c r="B343" s="1240" t="s">
        <v>5874</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5567</v>
      </c>
      <c r="B353" s="1337" t="s">
        <v>5875</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5582</v>
      </c>
      <c r="B363" s="1240" t="s">
        <v>5876</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5577</v>
      </c>
      <c r="B373" s="1240" t="s">
        <v>5877</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4669</v>
      </c>
      <c r="B383" s="1240" t="s">
        <v>5878</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5879</v>
      </c>
      <c r="B393" s="1238" t="s">
        <v>5880</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5881</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5816</v>
      </c>
      <c r="B404" s="1371" t="s">
        <v>5817</v>
      </c>
      <c r="C404" s="1371" t="s">
        <v>5818</v>
      </c>
      <c r="D404" s="1371" t="s">
        <v>5819</v>
      </c>
      <c r="H404" s="1371" t="s">
        <v>5586</v>
      </c>
      <c r="J404" s="1371" t="s">
        <v>5882</v>
      </c>
      <c r="M404" s="1371" t="s">
        <v>5821</v>
      </c>
      <c r="P404" s="1371" t="s">
        <v>194</v>
      </c>
      <c r="S404" s="1371" t="s">
        <v>666</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5822</v>
      </c>
      <c r="B405" s="1371" t="s">
        <v>5823</v>
      </c>
      <c r="C405" s="1371" t="s">
        <v>5825</v>
      </c>
      <c r="D405" s="1371" t="s">
        <v>5824</v>
      </c>
      <c r="H405" s="1371" t="s">
        <v>5585</v>
      </c>
      <c r="J405" s="1371" t="s">
        <v>5588</v>
      </c>
      <c r="M405" s="1371" t="s">
        <v>801</v>
      </c>
      <c r="P405" s="1371" t="s">
        <v>5603</v>
      </c>
      <c r="S405" s="1371" t="s">
        <v>320</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5826</v>
      </c>
      <c r="B406" s="1371" t="s">
        <v>5827</v>
      </c>
      <c r="C406" s="1371" t="s">
        <v>5829</v>
      </c>
      <c r="D406" s="1371" t="s">
        <v>5828</v>
      </c>
      <c r="H406" s="1371" t="s">
        <v>5830</v>
      </c>
      <c r="J406" s="1371" t="s">
        <v>5883</v>
      </c>
      <c r="M406" s="1374" t="s">
        <v>5884</v>
      </c>
      <c r="P406" s="1371" t="s">
        <v>540</v>
      </c>
      <c r="S406" s="1371" t="s">
        <v>5596</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5833</v>
      </c>
      <c r="B407" s="1371" t="s">
        <v>5836</v>
      </c>
      <c r="C407" s="1371" t="s">
        <v>5834</v>
      </c>
      <c r="D407" s="1371" t="s">
        <v>5835</v>
      </c>
      <c r="H407" s="1375" t="s">
        <v>5885</v>
      </c>
      <c r="J407" s="1371" t="s">
        <v>5886</v>
      </c>
      <c r="M407" s="1374" t="s">
        <v>5594</v>
      </c>
      <c r="P407" s="1371" t="s">
        <v>5601</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5840</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5817</v>
      </c>
      <c r="B409" s="1190" t="s">
        <v>5887</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5818</v>
      </c>
      <c r="B414" s="1190" t="s">
        <v>5888</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5819</v>
      </c>
      <c r="B419" s="1227" t="s">
        <v>5889</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5586</v>
      </c>
      <c r="B429" s="1238" t="s">
        <v>5890</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5882</v>
      </c>
      <c r="B434" s="1257" t="s">
        <v>5891</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5821</v>
      </c>
      <c r="B444" s="1190" t="s">
        <v>5892</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194</v>
      </c>
      <c r="B454" s="1240" t="s">
        <v>5893</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666</v>
      </c>
      <c r="B464" s="1238" t="s">
        <v>5894</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5849</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5823</v>
      </c>
      <c r="B475" s="1190" t="s">
        <v>5895</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5825</v>
      </c>
      <c r="B485" s="1190" t="s">
        <v>5896</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5824</v>
      </c>
      <c r="B500" s="1227" t="s">
        <v>5897</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5585</v>
      </c>
      <c r="B515" s="1238" t="s">
        <v>5855</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5588</v>
      </c>
      <c r="B520" s="1240" t="s">
        <v>5898</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801</v>
      </c>
      <c r="B525" s="1238" t="s">
        <v>5899</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5606</v>
      </c>
      <c r="B535" s="1240" t="s">
        <v>5900</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5603</v>
      </c>
      <c r="B545" s="1240" t="s">
        <v>5901</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320</v>
      </c>
      <c r="B555" s="1238" t="s">
        <v>5902</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5859</v>
      </c>
      <c r="B565" s="1378"/>
      <c r="AM565" s="1183"/>
      <c r="AN565" s="1183"/>
      <c r="AO565" s="1183"/>
      <c r="AP565" s="1182"/>
      <c r="AQ565" s="1183"/>
      <c r="AR565" s="1183"/>
      <c r="AS565" s="1182"/>
      <c r="AT565" s="1182"/>
      <c r="AU565" s="1183"/>
    </row>
    <row r="566">
      <c r="A566" s="1244" t="s">
        <v>5827</v>
      </c>
      <c r="B566" s="1190" t="s">
        <v>5903</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5829</v>
      </c>
      <c r="B581" s="1227" t="s">
        <v>5904</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5828</v>
      </c>
      <c r="B601" s="1190" t="s">
        <v>5905</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5830</v>
      </c>
      <c r="B621" s="1227" t="s">
        <v>5906</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5883</v>
      </c>
      <c r="B641" s="1228" t="s">
        <v>5907</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5884</v>
      </c>
      <c r="B651" s="1257" t="s">
        <v>5908</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540</v>
      </c>
      <c r="B661" s="1238" t="s">
        <v>5909</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5596</v>
      </c>
      <c r="B671" s="1240" t="s">
        <v>5910</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5869</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5836</v>
      </c>
      <c r="B682" s="1294" t="s">
        <v>5911</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5834</v>
      </c>
      <c r="B692" s="1294" t="s">
        <v>5912</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5835</v>
      </c>
      <c r="B702" s="1294" t="s">
        <v>5913</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5885</v>
      </c>
      <c r="B712" s="1294" t="s">
        <v>5914</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5886</v>
      </c>
      <c r="B722" s="1294" t="s">
        <v>5915</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5599</v>
      </c>
      <c r="B732" s="1294" t="s">
        <v>5916</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5594</v>
      </c>
      <c r="B742" s="1240" t="s">
        <v>5917</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5601</v>
      </c>
      <c r="B752" s="1240" t="s">
        <v>5918</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4611</v>
      </c>
      <c r="B762" s="1240" t="s">
        <v>5919</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5920</v>
      </c>
      <c r="B772" s="1238" t="s">
        <v>5921</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5922</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5816</v>
      </c>
      <c r="B783" s="1423" t="s">
        <v>5817</v>
      </c>
      <c r="C783" s="1423" t="s">
        <v>5818</v>
      </c>
      <c r="D783" s="1423" t="s">
        <v>5819</v>
      </c>
      <c r="H783" s="1423" t="s">
        <v>5610</v>
      </c>
      <c r="J783" s="1423" t="s">
        <v>5923</v>
      </c>
      <c r="M783" s="1423" t="s">
        <v>5821</v>
      </c>
      <c r="P783" s="1423" t="s">
        <v>196</v>
      </c>
      <c r="S783" s="1423" t="s">
        <v>636</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5822</v>
      </c>
      <c r="B784" s="1423" t="s">
        <v>5823</v>
      </c>
      <c r="C784" s="1423" t="s">
        <v>5824</v>
      </c>
      <c r="D784" s="1423" t="s">
        <v>5825</v>
      </c>
      <c r="H784" s="1423" t="s">
        <v>5611</v>
      </c>
      <c r="J784" s="1423" t="s">
        <v>1431</v>
      </c>
      <c r="M784" s="1423" t="s">
        <v>325</v>
      </c>
      <c r="P784" s="1423" t="s">
        <v>5618</v>
      </c>
      <c r="S784" s="1425" t="s">
        <v>467</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5826</v>
      </c>
      <c r="B785" s="1423" t="s">
        <v>5827</v>
      </c>
      <c r="C785" s="1423" t="s">
        <v>5828</v>
      </c>
      <c r="D785" s="1423" t="s">
        <v>5829</v>
      </c>
      <c r="H785" s="1423" t="s">
        <v>5830</v>
      </c>
      <c r="J785" s="1423" t="s">
        <v>5924</v>
      </c>
      <c r="M785" s="1425" t="s">
        <v>5925</v>
      </c>
      <c r="P785" s="1423" t="s">
        <v>366</v>
      </c>
      <c r="S785" s="1423" t="s">
        <v>2347</v>
      </c>
      <c r="V785" s="1423" t="s">
        <v>5621</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5833</v>
      </c>
      <c r="B786" s="1423" t="s">
        <v>5836</v>
      </c>
      <c r="C786" s="1423" t="s">
        <v>5834</v>
      </c>
      <c r="D786" s="1423" t="s">
        <v>5835</v>
      </c>
      <c r="H786" s="1423" t="s">
        <v>5926</v>
      </c>
      <c r="J786" s="1423" t="s">
        <v>5927</v>
      </c>
      <c r="M786" s="1425" t="s">
        <v>4400</v>
      </c>
      <c r="P786" s="1423" t="s">
        <v>5623</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5840</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5817</v>
      </c>
      <c r="B788" s="1190" t="s">
        <v>5928</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5818</v>
      </c>
      <c r="B793" s="1190" t="s">
        <v>5929</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5819</v>
      </c>
      <c r="B798" s="1227" t="s">
        <v>5930</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5610</v>
      </c>
      <c r="B808" s="1238" t="s">
        <v>5931</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5923</v>
      </c>
      <c r="B813" s="1257" t="s">
        <v>5932</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5821</v>
      </c>
      <c r="B823" s="1190" t="s">
        <v>5933</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196</v>
      </c>
      <c r="B833" s="1240" t="s">
        <v>5934</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636</v>
      </c>
      <c r="B843" s="1238" t="s">
        <v>5935</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5849</v>
      </c>
      <c r="B853" s="1429"/>
      <c r="AM853" s="1183"/>
      <c r="AN853" s="1183"/>
      <c r="AO853" s="1183"/>
      <c r="AP853" s="1182"/>
      <c r="AQ853" s="1183"/>
      <c r="AR853" s="1183"/>
      <c r="AS853" s="1182"/>
      <c r="AT853" s="1182"/>
      <c r="AU853" s="1183"/>
    </row>
    <row r="854">
      <c r="A854" s="1189" t="s">
        <v>5823</v>
      </c>
      <c r="B854" s="1190" t="s">
        <v>5850</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5824</v>
      </c>
      <c r="B864" s="1227" t="s">
        <v>5936</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5825</v>
      </c>
      <c r="B879" s="1190" t="s">
        <v>5937</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5611</v>
      </c>
      <c r="B894" s="1240" t="s">
        <v>5938</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1431</v>
      </c>
      <c r="B899" s="1238" t="s">
        <v>5939</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325</v>
      </c>
      <c r="B904" s="1240" t="s">
        <v>5940</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5618</v>
      </c>
      <c r="B914" s="1238" t="s">
        <v>5941</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467</v>
      </c>
      <c r="B924" s="1240" t="s">
        <v>5942</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5859</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5827</v>
      </c>
      <c r="B935" s="1190" t="s">
        <v>5943</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5828</v>
      </c>
      <c r="B950" s="1190" t="s">
        <v>5944</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5829</v>
      </c>
      <c r="B970" s="1227" t="s">
        <v>5945</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5830</v>
      </c>
      <c r="B990" s="1190" t="s">
        <v>5946</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5924</v>
      </c>
      <c r="B1010" s="1257" t="s">
        <v>5947</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5925</v>
      </c>
      <c r="B1020" s="1228" t="s">
        <v>5948</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366</v>
      </c>
      <c r="B1030" s="1240" t="s">
        <v>5949</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2347</v>
      </c>
      <c r="B1040" s="1238" t="s">
        <v>5950</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5621</v>
      </c>
      <c r="B1050" s="1240" t="s">
        <v>5951</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5869</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5836</v>
      </c>
      <c r="B1061" s="1268" t="s">
        <v>5952</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5834</v>
      </c>
      <c r="B1071" s="1268" t="s">
        <v>5953</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5835</v>
      </c>
      <c r="B1081" s="1268" t="s">
        <v>5954</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5926</v>
      </c>
      <c r="B1091" s="1268" t="s">
        <v>5955</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5927</v>
      </c>
      <c r="B1101" s="1268" t="s">
        <v>5956</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4400</v>
      </c>
      <c r="B1111" s="1268" t="s">
        <v>5957</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1057</v>
      </c>
      <c r="B1121" s="1294" t="s">
        <v>5958</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5623</v>
      </c>
      <c r="B1131" s="1268" t="s">
        <v>5959</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5627</v>
      </c>
      <c r="B1141" s="1294" t="s">
        <v>5960</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5961</v>
      </c>
      <c r="B1151" s="1294" t="s">
        <v>5962</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5963</v>
      </c>
      <c r="B1161" s="1238" t="s">
        <v>5964</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5965</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5816</v>
      </c>
      <c r="B1172" s="1451" t="s">
        <v>5817</v>
      </c>
      <c r="C1172" s="1451" t="s">
        <v>5818</v>
      </c>
      <c r="D1172" s="1451" t="s">
        <v>5966</v>
      </c>
      <c r="H1172" s="1451" t="s">
        <v>5819</v>
      </c>
      <c r="J1172" s="1451" t="s">
        <v>5821</v>
      </c>
      <c r="M1172" s="1451" t="s">
        <v>5656</v>
      </c>
      <c r="P1172" s="1451" t="s">
        <v>5633</v>
      </c>
      <c r="S1172" s="1451" t="s">
        <v>405</v>
      </c>
      <c r="V1172" s="1451" t="s">
        <v>5660</v>
      </c>
      <c r="Y1172" s="1451" t="s">
        <v>545</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5822</v>
      </c>
      <c r="B1173" s="1451" t="s">
        <v>5823</v>
      </c>
      <c r="C1173" s="1451" t="s">
        <v>5824</v>
      </c>
      <c r="D1173" s="1451" t="s">
        <v>5825</v>
      </c>
      <c r="H1173" s="1451" t="s">
        <v>5635</v>
      </c>
      <c r="J1173" s="1451" t="s">
        <v>5637</v>
      </c>
      <c r="M1173" s="1451" t="s">
        <v>5654</v>
      </c>
      <c r="P1173" s="1451" t="s">
        <v>327</v>
      </c>
      <c r="S1173" s="1451" t="s">
        <v>585</v>
      </c>
      <c r="V1173" s="1451" t="s">
        <v>694</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5826</v>
      </c>
      <c r="B1174" s="1451" t="s">
        <v>5827</v>
      </c>
      <c r="C1174" s="1451" t="s">
        <v>5829</v>
      </c>
      <c r="D1174" s="1451" t="s">
        <v>5828</v>
      </c>
      <c r="H1174" s="1451" t="s">
        <v>5967</v>
      </c>
      <c r="J1174" s="1451" t="s">
        <v>5830</v>
      </c>
      <c r="M1174" s="1453" t="s">
        <v>5968</v>
      </c>
      <c r="P1174" s="1451" t="s">
        <v>5969</v>
      </c>
      <c r="S1174" s="1451" t="s">
        <v>894</v>
      </c>
      <c r="V1174" s="1451" t="s">
        <v>5641</v>
      </c>
      <c r="Y1174" s="1451" t="s">
        <v>1034</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5833</v>
      </c>
      <c r="B1175" s="1451" t="s">
        <v>5834</v>
      </c>
      <c r="C1175" s="1451" t="s">
        <v>5835</v>
      </c>
      <c r="D1175" s="1451" t="s">
        <v>5970</v>
      </c>
      <c r="H1175" s="1451" t="s">
        <v>5836</v>
      </c>
      <c r="J1175" s="1451" t="s">
        <v>5971</v>
      </c>
      <c r="M1175" s="1453" t="s">
        <v>5662</v>
      </c>
      <c r="P1175" s="1451" t="s">
        <v>769</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5840</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5817</v>
      </c>
      <c r="B1177" s="1190" t="s">
        <v>5972</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5818</v>
      </c>
      <c r="B1182" s="1190" t="s">
        <v>5973</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5966</v>
      </c>
      <c r="B1187" s="1257" t="s">
        <v>5974</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5819</v>
      </c>
      <c r="B1197" s="1190" t="s">
        <v>5975</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5821</v>
      </c>
      <c r="B1207" s="1227" t="s">
        <v>5976</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5656</v>
      </c>
      <c r="B1217" s="1238" t="s">
        <v>5977</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5633</v>
      </c>
      <c r="B1222" s="1240" t="s">
        <v>5978</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405</v>
      </c>
      <c r="B1227" s="1238" t="s">
        <v>5979</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5660</v>
      </c>
      <c r="B1237" s="1240" t="s">
        <v>5980</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545</v>
      </c>
      <c r="B1247" s="1238" t="s">
        <v>5981</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5849</v>
      </c>
      <c r="B1257" s="1456"/>
      <c r="AM1257" s="1183"/>
      <c r="AN1257" s="1183"/>
      <c r="AO1257" s="1183"/>
      <c r="AP1257" s="1182"/>
      <c r="AQ1257" s="1183"/>
      <c r="AR1257" s="1183"/>
      <c r="AS1257" s="1182"/>
      <c r="AT1257" s="1182"/>
      <c r="AU1257" s="1183"/>
    </row>
    <row r="1258">
      <c r="A1258" s="1189" t="s">
        <v>5823</v>
      </c>
      <c r="B1258" s="1190" t="s">
        <v>5982</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5824</v>
      </c>
      <c r="B1268" s="1227" t="s">
        <v>5983</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5825</v>
      </c>
      <c r="B1283" s="1190" t="s">
        <v>5984</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5635</v>
      </c>
      <c r="B1298" s="1240" t="s">
        <v>5985</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5637</v>
      </c>
      <c r="B1303" s="1238" t="s">
        <v>5986</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5654</v>
      </c>
      <c r="B1308" s="1240" t="s">
        <v>5987</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327</v>
      </c>
      <c r="B1313" s="1238" t="s">
        <v>5988</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585</v>
      </c>
      <c r="B1323" s="1240" t="s">
        <v>5989</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694</v>
      </c>
      <c r="B1333" s="1238" t="s">
        <v>5990</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5667</v>
      </c>
      <c r="B1343" s="1238" t="s">
        <v>5991</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5859</v>
      </c>
      <c r="B1353" s="1456"/>
      <c r="AM1353" s="1183"/>
      <c r="AN1353" s="1183"/>
      <c r="AO1353" s="1183"/>
      <c r="AP1353" s="1182"/>
      <c r="AQ1353" s="1183"/>
      <c r="AR1353" s="1183"/>
      <c r="AS1353" s="1182"/>
      <c r="AT1353" s="1182"/>
      <c r="AU1353" s="1183"/>
    </row>
    <row r="1354">
      <c r="A1354" s="1244" t="s">
        <v>5827</v>
      </c>
      <c r="B1354" s="1190" t="s">
        <v>5992</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5829</v>
      </c>
      <c r="B1369" s="1227" t="s">
        <v>5993</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5828</v>
      </c>
      <c r="B1389" s="1190" t="s">
        <v>5994</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5967</v>
      </c>
      <c r="B1409" s="1257" t="s">
        <v>5995</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5830</v>
      </c>
      <c r="B1419" s="1190" t="s">
        <v>5996</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5968</v>
      </c>
      <c r="B1439" s="1257" t="s">
        <v>5997</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5969</v>
      </c>
      <c r="B1449" s="1228" t="s">
        <v>5998</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894</v>
      </c>
      <c r="B1459" s="1240" t="s">
        <v>5999</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5669</v>
      </c>
      <c r="B1469" s="1240" t="s">
        <v>6000</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5641</v>
      </c>
      <c r="B1479" s="1238" t="s">
        <v>6001</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5650</v>
      </c>
      <c r="B1489" s="1238" t="s">
        <v>6002</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1034</v>
      </c>
      <c r="B1499" s="1240" t="s">
        <v>6003</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5869</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5834</v>
      </c>
      <c r="B1510" s="1268" t="s">
        <v>5982</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5835</v>
      </c>
      <c r="B1520" s="1268" t="s">
        <v>6004</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5970</v>
      </c>
      <c r="B1530" s="1268" t="s">
        <v>6005</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5836</v>
      </c>
      <c r="B1540" s="1268" t="s">
        <v>6006</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5665</v>
      </c>
      <c r="B1550" s="1294" t="s">
        <v>6007</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5971</v>
      </c>
      <c r="B1560" s="1268" t="s">
        <v>6008</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5662</v>
      </c>
      <c r="B1570" s="1238" t="s">
        <v>6009</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769</v>
      </c>
      <c r="B1580" s="1238" t="s">
        <v>6010</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5646</v>
      </c>
      <c r="B1590" s="1238" t="s">
        <v>6011</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5648</v>
      </c>
      <c r="B1600" s="1238" t="s">
        <v>6012</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6013</v>
      </c>
      <c r="B1610" s="1238" t="s">
        <v>6014</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6015</v>
      </c>
      <c r="B1620" s="1238" t="s">
        <v>6016</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6017</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5816</v>
      </c>
      <c r="B1631" s="1486" t="s">
        <v>5817</v>
      </c>
      <c r="C1631" s="1486" t="s">
        <v>5821</v>
      </c>
      <c r="D1631" s="1486" t="s">
        <v>5818</v>
      </c>
      <c r="H1631" s="1486" t="s">
        <v>5819</v>
      </c>
      <c r="J1631" s="1486" t="s">
        <v>6018</v>
      </c>
      <c r="M1631" s="1486" t="s">
        <v>5676</v>
      </c>
      <c r="P1631" s="1486" t="s">
        <v>5687</v>
      </c>
      <c r="S1631" s="1486" t="s">
        <v>470</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5822</v>
      </c>
      <c r="B1632" s="1486" t="s">
        <v>5823</v>
      </c>
      <c r="C1632" s="1486" t="s">
        <v>3233</v>
      </c>
      <c r="D1632" s="1487" t="s">
        <v>5825</v>
      </c>
      <c r="H1632" s="1486" t="s">
        <v>231</v>
      </c>
      <c r="J1632" s="1486" t="s">
        <v>5674</v>
      </c>
      <c r="M1632" s="1486" t="s">
        <v>5696</v>
      </c>
      <c r="P1632" s="1486" t="s">
        <v>2097</v>
      </c>
      <c r="S1632" s="1486" t="s">
        <v>438</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6019</v>
      </c>
      <c r="B1633" s="1486" t="s">
        <v>5827</v>
      </c>
      <c r="C1633" s="1486" t="s">
        <v>5824</v>
      </c>
      <c r="D1633" s="1486" t="s">
        <v>6020</v>
      </c>
      <c r="H1633" s="1486" t="s">
        <v>1911</v>
      </c>
      <c r="J1633" s="1486" t="s">
        <v>1271</v>
      </c>
      <c r="M1633" s="1486" t="s">
        <v>1578</v>
      </c>
      <c r="P1633" s="1486" t="s">
        <v>604</v>
      </c>
      <c r="S1633" s="1486" t="s">
        <v>1766</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5826</v>
      </c>
      <c r="B1634" s="1486" t="s">
        <v>5829</v>
      </c>
      <c r="C1634" s="1486" t="s">
        <v>5830</v>
      </c>
      <c r="D1634" s="1486" t="s">
        <v>5828</v>
      </c>
      <c r="H1634" s="1486" t="s">
        <v>6021</v>
      </c>
      <c r="J1634" s="1486" t="s">
        <v>6022</v>
      </c>
      <c r="M1634" s="1487" t="s">
        <v>5685</v>
      </c>
      <c r="P1634" s="1486" t="s">
        <v>1686</v>
      </c>
      <c r="S1634" s="1486" t="s">
        <v>5701</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5833</v>
      </c>
      <c r="B1635" s="1490" t="s">
        <v>5834</v>
      </c>
      <c r="C1635" s="1490" t="s">
        <v>5836</v>
      </c>
      <c r="D1635" s="1490" t="s">
        <v>5835</v>
      </c>
      <c r="E1635" s="559"/>
      <c r="F1635" s="559"/>
      <c r="G1635" s="559"/>
      <c r="H1635" s="1491" t="s">
        <v>6023</v>
      </c>
      <c r="I1635" s="559"/>
      <c r="J1635" s="1490" t="s">
        <v>6024</v>
      </c>
      <c r="K1635" s="559"/>
      <c r="L1635" s="559"/>
      <c r="M1635" s="1490" t="s">
        <v>4432</v>
      </c>
      <c r="N1635" s="559"/>
      <c r="O1635" s="559"/>
      <c r="P1635" s="1492" t="s">
        <v>5683</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5840</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5817</v>
      </c>
      <c r="B1637" s="1238" t="s">
        <v>6025</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5821</v>
      </c>
      <c r="B1642" s="1238" t="s">
        <v>6026</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5818</v>
      </c>
      <c r="B1652" s="1240" t="s">
        <v>6027</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5819</v>
      </c>
      <c r="B1657" s="1238" t="s">
        <v>6028</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6018</v>
      </c>
      <c r="B1667" s="1257" t="s">
        <v>6029</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5676</v>
      </c>
      <c r="B1677" s="1238" t="s">
        <v>6030</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5687</v>
      </c>
      <c r="B1682" s="1240" t="s">
        <v>6031</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470</v>
      </c>
      <c r="B1692" s="1238" t="s">
        <v>6032</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5849</v>
      </c>
      <c r="B1702" s="1496"/>
      <c r="AM1702" s="1183"/>
      <c r="AN1702" s="1183"/>
      <c r="AO1702" s="1183"/>
      <c r="AP1702" s="1182"/>
      <c r="AQ1702" s="1183"/>
      <c r="AR1702" s="1183"/>
      <c r="AS1702" s="1182"/>
      <c r="AT1702" s="1182"/>
      <c r="AU1702" s="1183"/>
    </row>
    <row r="1703">
      <c r="A1703" s="1189" t="s">
        <v>5823</v>
      </c>
      <c r="B1703" s="1238" t="s">
        <v>6033</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3233</v>
      </c>
      <c r="B1713" s="1240" t="s">
        <v>6034</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5825</v>
      </c>
      <c r="B1718" s="1238" t="s">
        <v>6035</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231</v>
      </c>
      <c r="B1733" s="1240" t="s">
        <v>6036</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5674</v>
      </c>
      <c r="B1743" s="1238" t="s">
        <v>6037</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5696</v>
      </c>
      <c r="B1748" s="1240" t="s">
        <v>6038</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2097</v>
      </c>
      <c r="B1753" s="1238" t="s">
        <v>6039</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4757</v>
      </c>
      <c r="B1763" s="1294" t="s">
        <v>6040</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438</v>
      </c>
      <c r="B1773" s="1240" t="s">
        <v>6041</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6042</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5827</v>
      </c>
      <c r="B1784" s="1238" t="s">
        <v>6043</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5824</v>
      </c>
      <c r="B1799" s="1238" t="s">
        <v>6044</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6020</v>
      </c>
      <c r="B1814" s="1257" t="s">
        <v>6045</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1911</v>
      </c>
      <c r="B1824" s="1238" t="s">
        <v>6046</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1271</v>
      </c>
      <c r="B1829" s="1240" t="s">
        <v>6047</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1578</v>
      </c>
      <c r="B1834" s="1238" t="s">
        <v>6048</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604</v>
      </c>
      <c r="B1844" s="1240" t="s">
        <v>6049</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1766</v>
      </c>
      <c r="B1854" s="1238" t="s">
        <v>6050</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5859</v>
      </c>
      <c r="B1864" s="1500"/>
      <c r="AM1864" s="1183"/>
      <c r="AN1864" s="1183"/>
      <c r="AO1864" s="1183"/>
      <c r="AP1864" s="1182"/>
      <c r="AQ1864" s="1183"/>
      <c r="AR1864" s="1183"/>
      <c r="AS1864" s="1182"/>
      <c r="AT1864" s="1182"/>
      <c r="AU1864" s="1183"/>
    </row>
    <row r="1865">
      <c r="A1865" s="1244" t="s">
        <v>5829</v>
      </c>
      <c r="B1865" s="1238" t="s">
        <v>6051</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5830</v>
      </c>
      <c r="B1885" s="1238" t="s">
        <v>6052</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5828</v>
      </c>
      <c r="B1905" s="1240" t="s">
        <v>6053</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6021</v>
      </c>
      <c r="B1925" s="1228" t="s">
        <v>6054</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6022</v>
      </c>
      <c r="B1935" s="1257" t="s">
        <v>6055</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5685</v>
      </c>
      <c r="B1945" s="1238" t="s">
        <v>6056</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5692</v>
      </c>
      <c r="B1955" s="1238" t="s">
        <v>6057</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1686</v>
      </c>
      <c r="B1965" s="1240" t="s">
        <v>6058</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5701</v>
      </c>
      <c r="B1975" s="1238" t="s">
        <v>6059</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5705</v>
      </c>
      <c r="B1985" s="1240" t="s">
        <v>6060</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5707</v>
      </c>
      <c r="B1995" s="1240" t="s">
        <v>6061</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5869</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5834</v>
      </c>
      <c r="B2006" s="1268" t="s">
        <v>6033</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5836</v>
      </c>
      <c r="B2016" s="1268" t="s">
        <v>6062</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5835</v>
      </c>
      <c r="B2026" s="1268" t="s">
        <v>6063</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6064</v>
      </c>
      <c r="B2036" s="1268" t="s">
        <v>6065</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6024</v>
      </c>
      <c r="B2046" s="1268" t="s">
        <v>6066</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4432</v>
      </c>
      <c r="B2056" s="1240" t="s">
        <v>6067</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4727</v>
      </c>
      <c r="B2066" s="1506" t="s">
        <v>6068</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4522</v>
      </c>
      <c r="B2076" s="1506" t="s">
        <v>6069</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5683</v>
      </c>
      <c r="B2086" s="1240" t="s">
        <v>6070</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6071</v>
      </c>
      <c r="B2096" s="1238" t="s">
        <v>6072</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6073</v>
      </c>
      <c r="B2106" s="1238" t="s">
        <v>6074</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6075</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5816</v>
      </c>
      <c r="B2117" s="1510" t="s">
        <v>5817</v>
      </c>
      <c r="C2117" s="1510" t="s">
        <v>5819</v>
      </c>
      <c r="D2117" s="1510" t="s">
        <v>6076</v>
      </c>
      <c r="H2117" s="1510" t="s">
        <v>5818</v>
      </c>
      <c r="J2117" s="1510" t="s">
        <v>5710</v>
      </c>
      <c r="M2117" s="1510" t="s">
        <v>5821</v>
      </c>
      <c r="P2117" s="1510" t="s">
        <v>3888</v>
      </c>
      <c r="S2117" s="1510" t="s">
        <v>5716</v>
      </c>
      <c r="V2117" s="1510" t="s">
        <v>219</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5822</v>
      </c>
      <c r="B2118" s="1510" t="s">
        <v>5823</v>
      </c>
      <c r="C2118" s="1510" t="s">
        <v>5825</v>
      </c>
      <c r="D2118" s="1510" t="s">
        <v>5745</v>
      </c>
      <c r="H2118" s="1510" t="s">
        <v>5747</v>
      </c>
      <c r="J2118" s="1510" t="s">
        <v>5712</v>
      </c>
      <c r="M2118" s="1510" t="s">
        <v>295</v>
      </c>
      <c r="P2118" s="1510" t="s">
        <v>898</v>
      </c>
      <c r="S2118" s="1510" t="s">
        <v>662</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6019</v>
      </c>
      <c r="B2119" s="1510" t="s">
        <v>5827</v>
      </c>
      <c r="C2119" s="1510" t="s">
        <v>5729</v>
      </c>
      <c r="D2119" s="1510" t="s">
        <v>5731</v>
      </c>
      <c r="H2119" s="1510" t="s">
        <v>5824</v>
      </c>
      <c r="J2119" s="1510" t="s">
        <v>6077</v>
      </c>
      <c r="M2119" s="1510" t="s">
        <v>6078</v>
      </c>
      <c r="P2119" s="1510" t="s">
        <v>224</v>
      </c>
      <c r="S2119" s="1510" t="s">
        <v>229</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5826</v>
      </c>
      <c r="B2120" s="1510" t="s">
        <v>5829</v>
      </c>
      <c r="C2120" s="1510" t="s">
        <v>5828</v>
      </c>
      <c r="D2120" s="1512" t="s">
        <v>6079</v>
      </c>
      <c r="H2120" s="1510" t="s">
        <v>5830</v>
      </c>
      <c r="J2120" s="1510" t="s">
        <v>6080</v>
      </c>
      <c r="M2120" s="1513" t="s">
        <v>6081</v>
      </c>
      <c r="P2120" s="1510" t="s">
        <v>5720</v>
      </c>
      <c r="S2120" s="1510" t="s">
        <v>5750</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5833</v>
      </c>
      <c r="B2121" s="1510" t="s">
        <v>5834</v>
      </c>
      <c r="C2121" s="1510" t="s">
        <v>5836</v>
      </c>
      <c r="D2121" s="1510" t="s">
        <v>5835</v>
      </c>
      <c r="H2121" s="1510" t="s">
        <v>6082</v>
      </c>
      <c r="J2121" s="1510" t="s">
        <v>6083</v>
      </c>
      <c r="M2121" s="1513" t="s">
        <v>6084</v>
      </c>
      <c r="P2121" s="1510" t="s">
        <v>5734</v>
      </c>
      <c r="S2121" s="1510" t="s">
        <v>5756</v>
      </c>
      <c r="V2121" s="1510" t="s">
        <v>5718</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5840</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5817</v>
      </c>
      <c r="B2123" s="1238" t="s">
        <v>6085</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5819</v>
      </c>
      <c r="B2128" s="1238" t="s">
        <v>6086</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6076</v>
      </c>
      <c r="B2138" s="1257" t="s">
        <v>6087</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5818</v>
      </c>
      <c r="B2148" s="1238" t="s">
        <v>6088</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5710</v>
      </c>
      <c r="B2153" s="1240" t="s">
        <v>6089</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5821</v>
      </c>
      <c r="B2158" s="1238" t="s">
        <v>6090</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3888</v>
      </c>
      <c r="B2168" s="1240" t="s">
        <v>6091</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5723</v>
      </c>
      <c r="B2178" s="1294" t="s">
        <v>6092</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5716</v>
      </c>
      <c r="B2188" s="1238" t="s">
        <v>6093</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219</v>
      </c>
      <c r="B2198" s="1240" t="s">
        <v>6094</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5849</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5823</v>
      </c>
      <c r="B2209" s="1238" t="s">
        <v>6095</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5825</v>
      </c>
      <c r="B2219" s="1238" t="s">
        <v>6096</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5745</v>
      </c>
      <c r="B2234" s="1240" t="s">
        <v>6097</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5747</v>
      </c>
      <c r="B2239" s="1238" t="s">
        <v>6098</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5712</v>
      </c>
      <c r="B2244" s="1240" t="s">
        <v>6099</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295</v>
      </c>
      <c r="B2249" s="1238" t="s">
        <v>6100</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5754</v>
      </c>
      <c r="B2259" s="1294" t="s">
        <v>6101</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898</v>
      </c>
      <c r="B2269" s="1240" t="s">
        <v>6102</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662</v>
      </c>
      <c r="B2279" s="1238" t="s">
        <v>6103</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5725</v>
      </c>
      <c r="B2289" s="1238" t="s">
        <v>6104</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6042</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5827</v>
      </c>
      <c r="B2300" s="1238" t="s">
        <v>6105</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5729</v>
      </c>
      <c r="B2315" s="1238" t="s">
        <v>6106</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5731</v>
      </c>
      <c r="B2320" s="1240" t="s">
        <v>6107</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5824</v>
      </c>
      <c r="B2325" s="1238" t="s">
        <v>6108</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6077</v>
      </c>
      <c r="B2340" s="1257" t="s">
        <v>6109</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6078</v>
      </c>
      <c r="B2350" s="1228" t="s">
        <v>6110</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224</v>
      </c>
      <c r="B2360" s="1240" t="s">
        <v>6111</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5739</v>
      </c>
      <c r="B2370" s="1238" t="s">
        <v>6112</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229</v>
      </c>
      <c r="B2380" s="1238" t="s">
        <v>6113</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5736</v>
      </c>
      <c r="B2390" s="1238" t="s">
        <v>6114</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5741</v>
      </c>
      <c r="B2400" s="1238" t="s">
        <v>6115</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5752</v>
      </c>
      <c r="B2410" s="1238" t="s">
        <v>6116</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5758</v>
      </c>
      <c r="B2420" s="1238" t="s">
        <v>6117</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5859</v>
      </c>
      <c r="B2430" s="1518"/>
      <c r="AM2430" s="1183"/>
      <c r="AN2430" s="1183"/>
      <c r="AO2430" s="1183"/>
      <c r="AP2430" s="1182"/>
      <c r="AQ2430" s="1183"/>
      <c r="AR2430" s="1183"/>
      <c r="AS2430" s="1182"/>
      <c r="AT2430" s="1182"/>
      <c r="AU2430" s="1183"/>
    </row>
    <row r="2431">
      <c r="A2431" s="1244" t="s">
        <v>5829</v>
      </c>
      <c r="B2431" s="1238" t="s">
        <v>6118</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5828</v>
      </c>
      <c r="B2451" s="1240" t="s">
        <v>6119</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6079</v>
      </c>
      <c r="B2471" s="1228" t="s">
        <v>6120</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5830</v>
      </c>
      <c r="B2481" s="1240" t="s">
        <v>6121</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6080</v>
      </c>
      <c r="B2501" s="1228" t="s">
        <v>6122</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6081</v>
      </c>
      <c r="B2511" s="1240" t="s">
        <v>6123</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5720</v>
      </c>
      <c r="B2521" s="1238" t="s">
        <v>6124</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4490</v>
      </c>
      <c r="B2531" s="1294" t="s">
        <v>6125</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5750</v>
      </c>
      <c r="B2541" s="1238" t="s">
        <v>6126</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5869</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5834</v>
      </c>
      <c r="B2552" s="1240" t="s">
        <v>6095</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5836</v>
      </c>
      <c r="B2562" s="1240" t="s">
        <v>6118</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5835</v>
      </c>
      <c r="B2572" s="1240" t="s">
        <v>6127</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6082</v>
      </c>
      <c r="B2582" s="1268" t="s">
        <v>6128</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6083</v>
      </c>
      <c r="B2592" s="1268" t="s">
        <v>6129</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6084</v>
      </c>
      <c r="B2602" s="1268" t="s">
        <v>6130</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5734</v>
      </c>
      <c r="B2612" s="1238" t="s">
        <v>6131</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5756</v>
      </c>
      <c r="B2622" s="1238" t="s">
        <v>6132</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5718</v>
      </c>
      <c r="B2632" s="1238" t="s">
        <v>6133</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6134</v>
      </c>
      <c r="B2642" s="1238" t="s">
        <v>6135</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6136</v>
      </c>
      <c r="B2652" s="1238" t="s">
        <v>6137</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6138</v>
      </c>
      <c r="B2662" s="1238" t="s">
        <v>6139</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6140</v>
      </c>
      <c r="B1" s="1525" t="s">
        <v>6141</v>
      </c>
      <c r="C1" s="1526" t="s">
        <v>6142</v>
      </c>
      <c r="D1" s="1527" t="s">
        <v>6143</v>
      </c>
      <c r="E1" s="1528" t="s">
        <v>4943</v>
      </c>
      <c r="F1" s="1529" t="s">
        <v>155</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211</v>
      </c>
      <c r="B2" s="1531" t="s">
        <v>6144</v>
      </c>
      <c r="C2" s="1532"/>
      <c r="D2" s="1533" t="s">
        <v>6145</v>
      </c>
      <c r="E2" s="1534"/>
      <c r="F2" s="1535"/>
    </row>
    <row r="3">
      <c r="A3" s="14" t="s">
        <v>276</v>
      </c>
      <c r="B3" s="1531" t="s">
        <v>6144</v>
      </c>
      <c r="C3" s="1532" t="s">
        <v>6146</v>
      </c>
      <c r="D3" s="1533" t="s">
        <v>6147</v>
      </c>
      <c r="E3" s="1534"/>
      <c r="F3" s="1535" t="s">
        <v>6148</v>
      </c>
    </row>
    <row r="4">
      <c r="A4" s="14" t="s">
        <v>307</v>
      </c>
      <c r="B4" s="1531" t="s">
        <v>6144</v>
      </c>
      <c r="C4" s="1532" t="s">
        <v>6149</v>
      </c>
      <c r="D4" s="1533" t="s">
        <v>6145</v>
      </c>
      <c r="E4" s="1536"/>
      <c r="F4" s="1537"/>
    </row>
    <row r="5">
      <c r="A5" s="14" t="s">
        <v>6150</v>
      </c>
      <c r="B5" s="1531" t="s">
        <v>6151</v>
      </c>
      <c r="C5" s="1532" t="s">
        <v>6152</v>
      </c>
      <c r="D5" s="1533" t="s">
        <v>6153</v>
      </c>
      <c r="E5" s="1536"/>
      <c r="F5" s="1537"/>
    </row>
    <row r="6">
      <c r="A6" s="14" t="s">
        <v>354</v>
      </c>
      <c r="B6" s="1531" t="s">
        <v>6144</v>
      </c>
      <c r="C6" s="1532" t="s">
        <v>6154</v>
      </c>
      <c r="D6" s="1533" t="s">
        <v>6145</v>
      </c>
      <c r="E6" s="1536"/>
      <c r="F6" s="1537"/>
    </row>
    <row r="7">
      <c r="A7" s="14" t="s">
        <v>385</v>
      </c>
      <c r="B7" s="1531" t="s">
        <v>6144</v>
      </c>
      <c r="C7" s="1532"/>
      <c r="D7" s="1533" t="s">
        <v>6155</v>
      </c>
      <c r="E7" s="1536"/>
      <c r="F7" s="1537"/>
    </row>
    <row r="8">
      <c r="A8" s="14" t="s">
        <v>427</v>
      </c>
      <c r="B8" s="1531" t="s">
        <v>6144</v>
      </c>
      <c r="C8" s="1532"/>
      <c r="D8" s="1533" t="s">
        <v>6145</v>
      </c>
      <c r="E8" s="1536"/>
      <c r="F8" s="1537"/>
    </row>
    <row r="9">
      <c r="A9" s="14" t="s">
        <v>454</v>
      </c>
      <c r="B9" s="1531" t="s">
        <v>6144</v>
      </c>
      <c r="C9" s="1532" t="s">
        <v>6156</v>
      </c>
      <c r="D9" s="1533" t="s">
        <v>6157</v>
      </c>
      <c r="E9" s="1534">
        <v>98.0</v>
      </c>
      <c r="F9" s="1537"/>
    </row>
    <row r="10">
      <c r="A10" s="14" t="s">
        <v>454</v>
      </c>
      <c r="B10" s="1531" t="s">
        <v>6151</v>
      </c>
      <c r="C10" s="1532" t="s">
        <v>6158</v>
      </c>
      <c r="D10" s="1533" t="s">
        <v>6159</v>
      </c>
      <c r="E10" s="1536"/>
      <c r="F10" s="1537"/>
    </row>
    <row r="11">
      <c r="A11" s="14" t="s">
        <v>454</v>
      </c>
      <c r="B11" s="1531" t="s">
        <v>6160</v>
      </c>
      <c r="C11" s="1532" t="s">
        <v>6161</v>
      </c>
      <c r="D11" s="1533" t="s">
        <v>6162</v>
      </c>
      <c r="E11" s="1536"/>
      <c r="F11" s="1537"/>
    </row>
    <row r="12">
      <c r="A12" s="14" t="s">
        <v>454</v>
      </c>
      <c r="B12" s="1531" t="s">
        <v>6163</v>
      </c>
      <c r="C12" s="1532" t="s">
        <v>6164</v>
      </c>
      <c r="D12" s="1533" t="s">
        <v>6165</v>
      </c>
      <c r="E12" s="1536"/>
      <c r="F12" s="1537"/>
    </row>
    <row r="13">
      <c r="A13" s="14" t="s">
        <v>454</v>
      </c>
      <c r="B13" s="1531" t="s">
        <v>6166</v>
      </c>
      <c r="C13" s="1532" t="s">
        <v>6167</v>
      </c>
      <c r="D13" s="1533" t="s">
        <v>6159</v>
      </c>
      <c r="E13" s="1536"/>
      <c r="F13" s="1537"/>
    </row>
    <row r="14">
      <c r="A14" s="14" t="s">
        <v>48</v>
      </c>
      <c r="B14" s="1531" t="s">
        <v>6144</v>
      </c>
      <c r="C14" s="1532" t="s">
        <v>6168</v>
      </c>
      <c r="D14" s="1533" t="s">
        <v>6145</v>
      </c>
      <c r="E14" s="1536"/>
      <c r="F14" s="1537"/>
    </row>
    <row r="15">
      <c r="A15" s="14" t="s">
        <v>48</v>
      </c>
      <c r="B15" s="1531" t="s">
        <v>6151</v>
      </c>
      <c r="C15" s="1532"/>
      <c r="D15" s="1533" t="s">
        <v>6159</v>
      </c>
      <c r="E15" s="1536"/>
      <c r="F15" s="1537"/>
    </row>
    <row r="16">
      <c r="A16" s="14" t="s">
        <v>529</v>
      </c>
      <c r="B16" s="1531" t="s">
        <v>6144</v>
      </c>
      <c r="C16" s="1532" t="s">
        <v>6169</v>
      </c>
      <c r="D16" s="1533" t="s">
        <v>6157</v>
      </c>
      <c r="E16" s="1534">
        <v>98.0</v>
      </c>
      <c r="F16" s="1537"/>
    </row>
    <row r="17">
      <c r="A17" s="14" t="s">
        <v>529</v>
      </c>
      <c r="B17" s="1531" t="s">
        <v>6151</v>
      </c>
      <c r="C17" s="1532" t="s">
        <v>6170</v>
      </c>
      <c r="D17" s="1533" t="s">
        <v>6153</v>
      </c>
      <c r="E17" s="1536"/>
      <c r="F17" s="1537"/>
    </row>
    <row r="18">
      <c r="A18" s="14" t="s">
        <v>529</v>
      </c>
      <c r="B18" s="1531" t="s">
        <v>6160</v>
      </c>
      <c r="C18" s="1532" t="s">
        <v>6171</v>
      </c>
      <c r="D18" s="1533" t="s">
        <v>6159</v>
      </c>
      <c r="E18" s="1536"/>
      <c r="F18" s="1537"/>
    </row>
    <row r="19">
      <c r="A19" s="14" t="s">
        <v>529</v>
      </c>
      <c r="B19" s="1531" t="s">
        <v>6163</v>
      </c>
      <c r="C19" s="1532" t="s">
        <v>6172</v>
      </c>
      <c r="D19" s="1533" t="s">
        <v>6159</v>
      </c>
      <c r="E19" s="1536"/>
      <c r="F19" s="1537"/>
    </row>
    <row r="20">
      <c r="A20" s="14" t="s">
        <v>571</v>
      </c>
      <c r="B20" s="1531" t="s">
        <v>6144</v>
      </c>
      <c r="C20" s="1532" t="s">
        <v>6173</v>
      </c>
      <c r="D20" s="1533" t="s">
        <v>6145</v>
      </c>
      <c r="E20" s="1536"/>
      <c r="F20" s="1537"/>
    </row>
    <row r="21">
      <c r="A21" s="14" t="s">
        <v>592</v>
      </c>
      <c r="B21" s="1531" t="s">
        <v>6144</v>
      </c>
      <c r="C21" s="1532" t="s">
        <v>6174</v>
      </c>
      <c r="D21" s="1533" t="s">
        <v>6145</v>
      </c>
      <c r="E21" s="1536"/>
      <c r="F21" s="1537"/>
    </row>
    <row r="22">
      <c r="A22" s="14" t="s">
        <v>592</v>
      </c>
      <c r="B22" s="1531" t="s">
        <v>6151</v>
      </c>
      <c r="C22" s="1532" t="s">
        <v>6175</v>
      </c>
      <c r="D22" s="1533" t="s">
        <v>6153</v>
      </c>
      <c r="E22" s="1536"/>
      <c r="F22" s="1537"/>
    </row>
    <row r="23">
      <c r="A23" s="14" t="s">
        <v>592</v>
      </c>
      <c r="B23" s="1531" t="s">
        <v>6160</v>
      </c>
      <c r="C23" s="1532" t="s">
        <v>6176</v>
      </c>
      <c r="D23" s="1533" t="s">
        <v>6159</v>
      </c>
      <c r="E23" s="1536"/>
      <c r="F23" s="1537"/>
    </row>
    <row r="24">
      <c r="A24" s="14" t="s">
        <v>651</v>
      </c>
      <c r="B24" s="1531" t="s">
        <v>6144</v>
      </c>
      <c r="C24" s="1532" t="s">
        <v>6177</v>
      </c>
      <c r="D24" s="1533" t="s">
        <v>6178</v>
      </c>
      <c r="E24" s="1536"/>
      <c r="F24" s="1537"/>
    </row>
    <row r="25">
      <c r="A25" s="14" t="s">
        <v>651</v>
      </c>
      <c r="B25" s="1531" t="s">
        <v>6151</v>
      </c>
      <c r="C25" s="1532" t="s">
        <v>6179</v>
      </c>
      <c r="D25" s="1533" t="s">
        <v>6145</v>
      </c>
      <c r="E25" s="1536"/>
      <c r="F25" s="1537"/>
    </row>
    <row r="26">
      <c r="A26" s="14" t="s">
        <v>683</v>
      </c>
      <c r="B26" s="1531" t="s">
        <v>6144</v>
      </c>
      <c r="C26" s="1532" t="s">
        <v>6180</v>
      </c>
      <c r="D26" s="1533" t="s">
        <v>6145</v>
      </c>
      <c r="E26" s="1536"/>
      <c r="F26" s="1537"/>
    </row>
    <row r="27">
      <c r="A27" s="14" t="s">
        <v>683</v>
      </c>
      <c r="B27" s="1531" t="s">
        <v>6151</v>
      </c>
      <c r="C27" s="1532" t="s">
        <v>6181</v>
      </c>
      <c r="D27" s="1533" t="s">
        <v>6182</v>
      </c>
      <c r="E27" s="1536"/>
      <c r="F27" s="1537"/>
    </row>
    <row r="28">
      <c r="A28" s="14" t="s">
        <v>683</v>
      </c>
      <c r="B28" s="1531" t="s">
        <v>6160</v>
      </c>
      <c r="C28" s="1532" t="s">
        <v>6183</v>
      </c>
      <c r="D28" s="1533" t="s">
        <v>6159</v>
      </c>
      <c r="E28" s="1534">
        <v>188.0</v>
      </c>
      <c r="F28" s="1535"/>
    </row>
    <row r="29">
      <c r="A29" s="14" t="s">
        <v>683</v>
      </c>
      <c r="B29" s="1531" t="s">
        <v>6163</v>
      </c>
      <c r="C29" s="1532" t="s">
        <v>6184</v>
      </c>
      <c r="D29" s="1533" t="s">
        <v>6159</v>
      </c>
      <c r="E29" s="1536"/>
      <c r="F29" s="1537"/>
    </row>
    <row r="30">
      <c r="A30" s="14" t="s">
        <v>760</v>
      </c>
      <c r="B30" s="1531" t="s">
        <v>6144</v>
      </c>
      <c r="C30" s="1532" t="s">
        <v>6185</v>
      </c>
      <c r="D30" s="1533" t="s">
        <v>6145</v>
      </c>
      <c r="E30" s="1536"/>
      <c r="F30" s="1537"/>
    </row>
    <row r="31">
      <c r="A31" s="14" t="s">
        <v>760</v>
      </c>
      <c r="B31" s="1531" t="s">
        <v>6151</v>
      </c>
      <c r="C31" s="1532" t="s">
        <v>6186</v>
      </c>
      <c r="D31" s="1533" t="s">
        <v>6159</v>
      </c>
      <c r="E31" s="1536"/>
      <c r="F31" s="1537"/>
    </row>
    <row r="32">
      <c r="A32" s="14" t="s">
        <v>814</v>
      </c>
      <c r="B32" s="1531" t="s">
        <v>6144</v>
      </c>
      <c r="C32" s="1532"/>
      <c r="D32" s="1533" t="s">
        <v>6145</v>
      </c>
      <c r="E32" s="1536"/>
      <c r="F32" s="1537"/>
    </row>
    <row r="33">
      <c r="A33" s="14" t="s">
        <v>860</v>
      </c>
      <c r="B33" s="1531" t="s">
        <v>6144</v>
      </c>
      <c r="C33" s="1532" t="s">
        <v>6187</v>
      </c>
      <c r="D33" s="1533" t="s">
        <v>6145</v>
      </c>
      <c r="E33" s="1536"/>
      <c r="F33" s="1537"/>
    </row>
    <row r="34">
      <c r="A34" s="14" t="s">
        <v>860</v>
      </c>
      <c r="B34" s="1531" t="s">
        <v>6151</v>
      </c>
      <c r="C34" s="1532"/>
      <c r="D34" s="1533" t="s">
        <v>6153</v>
      </c>
      <c r="E34" s="1536"/>
      <c r="F34" s="1537"/>
    </row>
    <row r="35">
      <c r="A35" s="14" t="s">
        <v>908</v>
      </c>
      <c r="B35" s="1531" t="s">
        <v>6144</v>
      </c>
      <c r="C35" s="1532"/>
      <c r="D35" s="1533" t="s">
        <v>6145</v>
      </c>
      <c r="E35" s="1536"/>
      <c r="F35" s="1537"/>
    </row>
    <row r="36">
      <c r="A36" s="14" t="s">
        <v>936</v>
      </c>
      <c r="B36" s="1531" t="s">
        <v>6144</v>
      </c>
      <c r="C36" s="1532" t="s">
        <v>6188</v>
      </c>
      <c r="D36" s="1533" t="s">
        <v>6157</v>
      </c>
      <c r="E36" s="1534">
        <v>98.0</v>
      </c>
      <c r="F36" s="1537"/>
    </row>
    <row r="37">
      <c r="A37" s="14" t="s">
        <v>936</v>
      </c>
      <c r="B37" s="1531" t="s">
        <v>6151</v>
      </c>
      <c r="C37" s="1532" t="s">
        <v>6189</v>
      </c>
      <c r="D37" s="1533" t="s">
        <v>6159</v>
      </c>
      <c r="E37" s="1534"/>
      <c r="F37" s="1535" t="s">
        <v>6190</v>
      </c>
    </row>
    <row r="38">
      <c r="A38" s="14" t="s">
        <v>936</v>
      </c>
      <c r="B38" s="1531" t="s">
        <v>6160</v>
      </c>
      <c r="C38" s="1532"/>
      <c r="D38" s="1533" t="s">
        <v>6159</v>
      </c>
      <c r="E38" s="1534"/>
      <c r="F38" s="1535" t="s">
        <v>6191</v>
      </c>
    </row>
    <row r="39">
      <c r="A39" s="14" t="s">
        <v>964</v>
      </c>
      <c r="B39" s="1531" t="s">
        <v>6144</v>
      </c>
      <c r="C39" s="1532" t="s">
        <v>6192</v>
      </c>
      <c r="D39" s="1533" t="s">
        <v>6145</v>
      </c>
      <c r="E39" s="1534"/>
      <c r="F39" s="1535" t="s">
        <v>6193</v>
      </c>
    </row>
    <row r="40">
      <c r="A40" s="14" t="s">
        <v>964</v>
      </c>
      <c r="B40" s="1531" t="s">
        <v>6151</v>
      </c>
      <c r="C40" s="1532" t="s">
        <v>6194</v>
      </c>
      <c r="D40" s="1533" t="s">
        <v>6153</v>
      </c>
      <c r="E40" s="1536"/>
      <c r="F40" s="1537"/>
    </row>
    <row r="41">
      <c r="A41" s="14" t="s">
        <v>779</v>
      </c>
      <c r="B41" s="1531" t="s">
        <v>6144</v>
      </c>
      <c r="C41" s="1532" t="s">
        <v>6195</v>
      </c>
      <c r="D41" s="1533" t="s">
        <v>6157</v>
      </c>
      <c r="E41" s="1534">
        <v>98.0</v>
      </c>
      <c r="F41" s="1537"/>
    </row>
    <row r="42">
      <c r="A42" s="14" t="s">
        <v>779</v>
      </c>
      <c r="B42" s="1531" t="s">
        <v>6151</v>
      </c>
      <c r="C42" s="1532" t="s">
        <v>6196</v>
      </c>
      <c r="D42" s="1533" t="s">
        <v>6153</v>
      </c>
      <c r="E42" s="1536"/>
      <c r="F42" s="1537"/>
    </row>
    <row r="43">
      <c r="A43" s="14" t="s">
        <v>779</v>
      </c>
      <c r="B43" s="1531" t="s">
        <v>6160</v>
      </c>
      <c r="C43" s="1532" t="s">
        <v>6197</v>
      </c>
      <c r="D43" s="1533" t="s">
        <v>6159</v>
      </c>
      <c r="E43" s="1536"/>
      <c r="F43" s="1537"/>
    </row>
    <row r="44">
      <c r="A44" s="14" t="s">
        <v>779</v>
      </c>
      <c r="B44" s="1531" t="s">
        <v>6163</v>
      </c>
      <c r="C44" s="1532" t="s">
        <v>6198</v>
      </c>
      <c r="D44" s="1533" t="s">
        <v>6145</v>
      </c>
      <c r="E44" s="1536"/>
      <c r="F44" s="1537"/>
    </row>
    <row r="45">
      <c r="A45" s="14" t="s">
        <v>745</v>
      </c>
      <c r="B45" s="1531" t="s">
        <v>6144</v>
      </c>
      <c r="C45" s="1532" t="s">
        <v>6199</v>
      </c>
      <c r="D45" s="1533" t="s">
        <v>6145</v>
      </c>
      <c r="E45" s="1536"/>
      <c r="F45" s="1537"/>
    </row>
    <row r="46">
      <c r="A46" s="14" t="s">
        <v>745</v>
      </c>
      <c r="B46" s="1531" t="s">
        <v>6151</v>
      </c>
      <c r="C46" s="1532" t="s">
        <v>6200</v>
      </c>
      <c r="D46" s="1533" t="s">
        <v>6153</v>
      </c>
      <c r="E46" s="1536"/>
      <c r="F46" s="1537"/>
    </row>
    <row r="47">
      <c r="A47" s="14" t="s">
        <v>745</v>
      </c>
      <c r="B47" s="1531" t="s">
        <v>6160</v>
      </c>
      <c r="C47" s="1532"/>
      <c r="D47" s="1533" t="s">
        <v>6159</v>
      </c>
      <c r="E47" s="1536"/>
      <c r="F47" s="1537"/>
    </row>
    <row r="48">
      <c r="A48" s="14" t="s">
        <v>1054</v>
      </c>
      <c r="B48" s="1531" t="s">
        <v>6144</v>
      </c>
      <c r="C48" s="1532"/>
      <c r="D48" s="1533" t="s">
        <v>6145</v>
      </c>
      <c r="E48" s="1536"/>
      <c r="F48" s="1537"/>
    </row>
    <row r="49">
      <c r="A49" s="14" t="s">
        <v>203</v>
      </c>
      <c r="B49" s="1531" t="s">
        <v>6144</v>
      </c>
      <c r="C49" s="1532" t="s">
        <v>6201</v>
      </c>
      <c r="D49" s="1533" t="s">
        <v>6153</v>
      </c>
      <c r="E49" s="1536"/>
      <c r="F49" s="1537"/>
    </row>
    <row r="50">
      <c r="A50" s="14" t="s">
        <v>203</v>
      </c>
      <c r="B50" s="1531" t="s">
        <v>6151</v>
      </c>
      <c r="C50" s="1532" t="s">
        <v>6202</v>
      </c>
      <c r="D50" s="1533" t="s">
        <v>6153</v>
      </c>
      <c r="E50" s="1536"/>
      <c r="F50" s="1537"/>
    </row>
    <row r="51">
      <c r="A51" s="14" t="s">
        <v>203</v>
      </c>
      <c r="B51" s="1531" t="s">
        <v>6160</v>
      </c>
      <c r="C51" s="1532" t="s">
        <v>6203</v>
      </c>
      <c r="D51" s="1533" t="s">
        <v>6159</v>
      </c>
      <c r="E51" s="1536"/>
      <c r="F51" s="1537"/>
    </row>
    <row r="52">
      <c r="A52" s="14" t="s">
        <v>203</v>
      </c>
      <c r="B52" s="1531" t="s">
        <v>6163</v>
      </c>
      <c r="C52" s="1532" t="s">
        <v>6204</v>
      </c>
      <c r="D52" s="1533" t="s">
        <v>6159</v>
      </c>
      <c r="E52" s="1534">
        <v>118.0</v>
      </c>
      <c r="F52" s="1535"/>
    </row>
    <row r="53">
      <c r="A53" s="14" t="s">
        <v>203</v>
      </c>
      <c r="B53" s="1531" t="s">
        <v>6166</v>
      </c>
      <c r="C53" s="1532" t="s">
        <v>6205</v>
      </c>
      <c r="D53" s="1533" t="s">
        <v>6145</v>
      </c>
      <c r="E53" s="1536"/>
      <c r="F53" s="1537"/>
    </row>
    <row r="54">
      <c r="A54" s="14" t="s">
        <v>203</v>
      </c>
      <c r="B54" s="1531" t="s">
        <v>6206</v>
      </c>
      <c r="C54" s="1532"/>
      <c r="D54" s="1533"/>
      <c r="E54" s="1536"/>
      <c r="F54" s="1537"/>
    </row>
    <row r="55">
      <c r="A55" s="14" t="s">
        <v>474</v>
      </c>
      <c r="B55" s="1531" t="s">
        <v>6144</v>
      </c>
      <c r="C55" s="1532" t="s">
        <v>6207</v>
      </c>
      <c r="D55" s="1533" t="s">
        <v>6157</v>
      </c>
      <c r="E55" s="1534">
        <v>98.0</v>
      </c>
      <c r="F55" s="1537"/>
    </row>
    <row r="56">
      <c r="A56" s="14" t="s">
        <v>474</v>
      </c>
      <c r="B56" s="1531" t="s">
        <v>6151</v>
      </c>
      <c r="C56" s="1532" t="s">
        <v>6208</v>
      </c>
      <c r="D56" s="1533" t="s">
        <v>6153</v>
      </c>
      <c r="E56" s="1536"/>
      <c r="F56" s="1537"/>
    </row>
    <row r="57">
      <c r="A57" s="14" t="s">
        <v>474</v>
      </c>
      <c r="B57" s="1531" t="s">
        <v>6160</v>
      </c>
      <c r="C57" s="1532" t="s">
        <v>6209</v>
      </c>
      <c r="D57" s="1533" t="s">
        <v>6159</v>
      </c>
      <c r="E57" s="1536"/>
      <c r="F57" s="1537"/>
    </row>
    <row r="58">
      <c r="A58" s="14" t="s">
        <v>474</v>
      </c>
      <c r="B58" s="1531" t="s">
        <v>6163</v>
      </c>
      <c r="C58" s="1532"/>
      <c r="D58" s="1533" t="s">
        <v>6159</v>
      </c>
      <c r="E58" s="1536"/>
      <c r="F58" s="1537"/>
    </row>
    <row r="59">
      <c r="A59" s="14" t="s">
        <v>1137</v>
      </c>
      <c r="B59" s="1531" t="s">
        <v>6144</v>
      </c>
      <c r="C59" s="1532" t="s">
        <v>6210</v>
      </c>
      <c r="D59" s="1533" t="s">
        <v>6145</v>
      </c>
      <c r="E59" s="1536"/>
      <c r="F59" s="1537"/>
    </row>
    <row r="60">
      <c r="A60" s="14" t="s">
        <v>1137</v>
      </c>
      <c r="B60" s="1531" t="s">
        <v>6151</v>
      </c>
      <c r="C60" s="1538"/>
      <c r="D60" s="1533" t="s">
        <v>6159</v>
      </c>
      <c r="E60" s="1536"/>
      <c r="F60" s="1537"/>
    </row>
    <row r="61">
      <c r="A61" s="14" t="s">
        <v>413</v>
      </c>
      <c r="B61" s="1531" t="s">
        <v>6144</v>
      </c>
      <c r="C61" s="1532" t="s">
        <v>6211</v>
      </c>
      <c r="D61" s="1533" t="s">
        <v>6145</v>
      </c>
      <c r="E61" s="1536"/>
      <c r="F61" s="1537"/>
    </row>
    <row r="62">
      <c r="A62" s="14" t="s">
        <v>413</v>
      </c>
      <c r="B62" s="1531" t="s">
        <v>6151</v>
      </c>
      <c r="C62" s="1532" t="s">
        <v>6212</v>
      </c>
      <c r="D62" s="1533" t="s">
        <v>6153</v>
      </c>
      <c r="E62" s="1536"/>
      <c r="F62" s="1537"/>
    </row>
    <row r="63">
      <c r="A63" s="14" t="s">
        <v>413</v>
      </c>
      <c r="B63" s="1531" t="s">
        <v>6160</v>
      </c>
      <c r="C63" s="1532" t="s">
        <v>6213</v>
      </c>
      <c r="D63" s="1533" t="s">
        <v>6159</v>
      </c>
      <c r="E63" s="1534"/>
      <c r="F63" s="1535" t="s">
        <v>6214</v>
      </c>
    </row>
    <row r="64">
      <c r="A64" s="14" t="s">
        <v>413</v>
      </c>
      <c r="B64" s="1531" t="s">
        <v>6163</v>
      </c>
      <c r="C64" s="1532" t="s">
        <v>6215</v>
      </c>
      <c r="D64" s="1533" t="s">
        <v>6159</v>
      </c>
      <c r="E64" s="1536"/>
      <c r="F64" s="1537"/>
    </row>
    <row r="65">
      <c r="A65" s="14" t="s">
        <v>1186</v>
      </c>
      <c r="B65" s="1531" t="s">
        <v>6144</v>
      </c>
      <c r="C65" s="1532" t="s">
        <v>6216</v>
      </c>
      <c r="D65" s="1533" t="s">
        <v>6145</v>
      </c>
      <c r="E65" s="1536"/>
      <c r="F65" s="1537"/>
    </row>
    <row r="66">
      <c r="A66" s="14" t="s">
        <v>1186</v>
      </c>
      <c r="B66" s="1531" t="s">
        <v>6151</v>
      </c>
      <c r="C66" s="1532" t="s">
        <v>6217</v>
      </c>
      <c r="D66" s="1533" t="s">
        <v>6153</v>
      </c>
      <c r="E66" s="1536"/>
      <c r="F66" s="1537"/>
    </row>
    <row r="67">
      <c r="A67" s="14" t="s">
        <v>236</v>
      </c>
      <c r="B67" s="1531" t="s">
        <v>6144</v>
      </c>
      <c r="C67" s="1532"/>
      <c r="D67" s="1533" t="s">
        <v>6145</v>
      </c>
      <c r="E67" s="1536"/>
      <c r="F67" s="1537"/>
    </row>
    <row r="68">
      <c r="A68" s="14" t="s">
        <v>1218</v>
      </c>
      <c r="B68" s="1531" t="s">
        <v>6144</v>
      </c>
      <c r="C68" s="1532" t="s">
        <v>6218</v>
      </c>
      <c r="D68" s="1533" t="s">
        <v>6145</v>
      </c>
      <c r="E68" s="1536"/>
      <c r="F68" s="1537"/>
    </row>
    <row r="69">
      <c r="A69" s="14" t="s">
        <v>1240</v>
      </c>
      <c r="B69" s="1531" t="s">
        <v>6144</v>
      </c>
      <c r="C69" s="1532" t="s">
        <v>6219</v>
      </c>
      <c r="D69" s="1533" t="s">
        <v>6157</v>
      </c>
      <c r="E69" s="1534">
        <v>98.0</v>
      </c>
      <c r="F69" s="1537"/>
    </row>
    <row r="70">
      <c r="A70" s="14" t="s">
        <v>1240</v>
      </c>
      <c r="B70" s="1531" t="s">
        <v>6151</v>
      </c>
      <c r="C70" s="1532" t="s">
        <v>6220</v>
      </c>
      <c r="D70" s="1533" t="s">
        <v>6162</v>
      </c>
      <c r="E70" s="1536"/>
      <c r="F70" s="1537"/>
    </row>
    <row r="71">
      <c r="A71" s="14" t="s">
        <v>673</v>
      </c>
      <c r="B71" s="1531" t="s">
        <v>6144</v>
      </c>
      <c r="C71" s="1532" t="s">
        <v>6221</v>
      </c>
      <c r="D71" s="1533" t="s">
        <v>6222</v>
      </c>
      <c r="E71" s="1536"/>
      <c r="F71" s="1537"/>
    </row>
    <row r="72">
      <c r="A72" s="14" t="s">
        <v>1354</v>
      </c>
      <c r="B72" s="1531" t="s">
        <v>6144</v>
      </c>
      <c r="C72" s="1532"/>
      <c r="D72" s="1533" t="s">
        <v>6145</v>
      </c>
      <c r="E72" s="1536"/>
      <c r="F72" s="1537"/>
    </row>
    <row r="73">
      <c r="A73" s="14" t="s">
        <v>1354</v>
      </c>
      <c r="B73" s="1531" t="s">
        <v>6151</v>
      </c>
      <c r="C73" s="1532"/>
      <c r="D73" s="1533" t="s">
        <v>6153</v>
      </c>
      <c r="E73" s="1536"/>
      <c r="F73" s="1537"/>
    </row>
    <row r="74">
      <c r="A74" s="14" t="s">
        <v>1374</v>
      </c>
      <c r="B74" s="1531" t="s">
        <v>6144</v>
      </c>
      <c r="C74" s="1532" t="s">
        <v>6223</v>
      </c>
      <c r="D74" s="1533" t="s">
        <v>6157</v>
      </c>
      <c r="E74" s="1534">
        <v>98.0</v>
      </c>
      <c r="F74" s="1537"/>
    </row>
    <row r="75">
      <c r="A75" s="14" t="s">
        <v>1374</v>
      </c>
      <c r="B75" s="1531" t="s">
        <v>6151</v>
      </c>
      <c r="C75" s="1532" t="s">
        <v>6224</v>
      </c>
      <c r="D75" s="1533" t="s">
        <v>6145</v>
      </c>
      <c r="E75" s="1536"/>
      <c r="F75" s="1537"/>
    </row>
    <row r="76">
      <c r="A76" s="14" t="s">
        <v>1374</v>
      </c>
      <c r="B76" s="1531" t="s">
        <v>6160</v>
      </c>
      <c r="C76" s="1532" t="s">
        <v>6225</v>
      </c>
      <c r="D76" s="1533" t="s">
        <v>6162</v>
      </c>
      <c r="E76" s="1536"/>
      <c r="F76" s="1537"/>
    </row>
    <row r="77">
      <c r="A77" s="14" t="s">
        <v>1374</v>
      </c>
      <c r="B77" s="1531" t="s">
        <v>6163</v>
      </c>
      <c r="C77" s="1532" t="s">
        <v>6226</v>
      </c>
      <c r="D77" s="1533" t="s">
        <v>6145</v>
      </c>
      <c r="E77" s="1536"/>
      <c r="F77" s="1537"/>
    </row>
    <row r="78">
      <c r="A78" s="14" t="s">
        <v>1374</v>
      </c>
      <c r="B78" s="1531" t="s">
        <v>6166</v>
      </c>
      <c r="C78" s="1532" t="s">
        <v>6227</v>
      </c>
      <c r="D78" s="1533" t="s">
        <v>6159</v>
      </c>
      <c r="E78" s="1534">
        <v>118.0</v>
      </c>
      <c r="F78" s="1535"/>
    </row>
    <row r="79">
      <c r="A79" s="14" t="s">
        <v>1374</v>
      </c>
      <c r="B79" s="1531" t="s">
        <v>6206</v>
      </c>
      <c r="C79" s="1532"/>
      <c r="D79" s="1533"/>
      <c r="E79" s="1534"/>
      <c r="F79" s="1535"/>
    </row>
    <row r="80">
      <c r="A80" s="14" t="s">
        <v>554</v>
      </c>
      <c r="B80" s="1531" t="s">
        <v>6144</v>
      </c>
      <c r="C80" s="1532" t="s">
        <v>6228</v>
      </c>
      <c r="D80" s="1533" t="s">
        <v>6229</v>
      </c>
      <c r="E80" s="1536"/>
      <c r="F80" s="1537"/>
    </row>
    <row r="81">
      <c r="A81" s="14" t="s">
        <v>1421</v>
      </c>
      <c r="B81" s="1531" t="s">
        <v>6144</v>
      </c>
      <c r="C81" s="1532" t="s">
        <v>6230</v>
      </c>
      <c r="D81" s="1533" t="s">
        <v>6145</v>
      </c>
      <c r="E81" s="1534"/>
      <c r="F81" s="1535" t="s">
        <v>6193</v>
      </c>
    </row>
    <row r="82">
      <c r="A82" s="14" t="s">
        <v>1421</v>
      </c>
      <c r="B82" s="1531" t="s">
        <v>6151</v>
      </c>
      <c r="C82" s="1532" t="s">
        <v>6231</v>
      </c>
      <c r="D82" s="1533" t="s">
        <v>6159</v>
      </c>
      <c r="E82" s="1536"/>
      <c r="F82" s="1537"/>
    </row>
    <row r="83">
      <c r="A83" s="14" t="s">
        <v>1453</v>
      </c>
      <c r="B83" s="1531" t="s">
        <v>6144</v>
      </c>
      <c r="C83" s="1532"/>
      <c r="D83" s="1533" t="s">
        <v>6145</v>
      </c>
      <c r="E83" s="1536"/>
      <c r="F83" s="1537"/>
    </row>
    <row r="84">
      <c r="A84" s="14" t="s">
        <v>1453</v>
      </c>
      <c r="B84" s="1531" t="s">
        <v>6151</v>
      </c>
      <c r="C84" s="1532"/>
      <c r="D84" s="1533" t="s">
        <v>6153</v>
      </c>
      <c r="E84" s="1536"/>
      <c r="F84" s="1537"/>
    </row>
    <row r="85">
      <c r="A85" s="14" t="s">
        <v>511</v>
      </c>
      <c r="B85" s="1531" t="s">
        <v>6144</v>
      </c>
      <c r="C85" s="1538"/>
      <c r="D85" s="1533" t="s">
        <v>6145</v>
      </c>
      <c r="E85" s="1536"/>
      <c r="F85" s="1537"/>
    </row>
    <row r="86">
      <c r="A86" s="14" t="s">
        <v>1527</v>
      </c>
      <c r="B86" s="1531" t="s">
        <v>6144</v>
      </c>
      <c r="C86" s="1532" t="s">
        <v>6232</v>
      </c>
      <c r="D86" s="1533" t="s">
        <v>6145</v>
      </c>
      <c r="E86" s="1536"/>
      <c r="F86" s="1537"/>
    </row>
    <row r="87">
      <c r="A87" s="14" t="s">
        <v>1527</v>
      </c>
      <c r="B87" s="1531" t="s">
        <v>6151</v>
      </c>
      <c r="C87" s="1532"/>
      <c r="D87" s="1533" t="s">
        <v>6153</v>
      </c>
      <c r="E87" s="1536"/>
      <c r="F87" s="1537"/>
    </row>
    <row r="88">
      <c r="A88" s="14" t="s">
        <v>1009</v>
      </c>
      <c r="B88" s="1531" t="s">
        <v>6144</v>
      </c>
      <c r="C88" s="1532" t="s">
        <v>6233</v>
      </c>
      <c r="D88" s="1533" t="s">
        <v>6234</v>
      </c>
      <c r="E88" s="1536"/>
      <c r="F88" s="1537"/>
    </row>
    <row r="89">
      <c r="A89" s="14" t="s">
        <v>830</v>
      </c>
      <c r="B89" s="1531" t="s">
        <v>6144</v>
      </c>
      <c r="C89" s="1532" t="s">
        <v>6235</v>
      </c>
      <c r="D89" s="1533" t="s">
        <v>6145</v>
      </c>
      <c r="E89" s="1536"/>
      <c r="F89" s="1537"/>
    </row>
    <row r="90">
      <c r="A90" s="14" t="s">
        <v>830</v>
      </c>
      <c r="B90" s="1531" t="s">
        <v>6151</v>
      </c>
      <c r="C90" s="1532" t="s">
        <v>6236</v>
      </c>
      <c r="D90" s="1533" t="s">
        <v>6153</v>
      </c>
      <c r="E90" s="1536"/>
      <c r="F90" s="1537"/>
    </row>
    <row r="91">
      <c r="A91" s="14" t="s">
        <v>830</v>
      </c>
      <c r="B91" s="1531" t="s">
        <v>6160</v>
      </c>
      <c r="C91" s="1532"/>
      <c r="D91" s="1533" t="s">
        <v>6159</v>
      </c>
      <c r="E91" s="1536"/>
      <c r="F91" s="1537"/>
    </row>
    <row r="92">
      <c r="A92" s="14" t="s">
        <v>1629</v>
      </c>
      <c r="B92" s="1531" t="s">
        <v>6144</v>
      </c>
      <c r="C92" s="1532" t="s">
        <v>6237</v>
      </c>
      <c r="D92" s="1533" t="s">
        <v>6157</v>
      </c>
      <c r="E92" s="1534">
        <v>98.0</v>
      </c>
      <c r="F92" s="1537"/>
    </row>
    <row r="93">
      <c r="A93" s="14" t="s">
        <v>1629</v>
      </c>
      <c r="B93" s="1531" t="s">
        <v>6151</v>
      </c>
      <c r="C93" s="1532" t="s">
        <v>6238</v>
      </c>
      <c r="D93" s="1533" t="s">
        <v>6159</v>
      </c>
      <c r="E93" s="1536"/>
      <c r="F93" s="1537"/>
    </row>
    <row r="94">
      <c r="A94" s="14" t="s">
        <v>1629</v>
      </c>
      <c r="B94" s="1531" t="s">
        <v>6160</v>
      </c>
      <c r="C94" s="1532" t="s">
        <v>6239</v>
      </c>
      <c r="D94" s="1533" t="s">
        <v>6159</v>
      </c>
      <c r="E94" s="1536"/>
      <c r="F94" s="1537"/>
    </row>
    <row r="95">
      <c r="A95" s="14" t="s">
        <v>1657</v>
      </c>
      <c r="B95" s="1531" t="s">
        <v>6144</v>
      </c>
      <c r="C95" s="1532" t="s">
        <v>6240</v>
      </c>
      <c r="D95" s="1533" t="s">
        <v>6159</v>
      </c>
      <c r="E95" s="1536"/>
      <c r="F95" s="1537"/>
    </row>
    <row r="96">
      <c r="A96" s="14" t="s">
        <v>1683</v>
      </c>
      <c r="B96" s="1531" t="s">
        <v>6144</v>
      </c>
      <c r="C96" s="1532"/>
      <c r="D96" s="1533" t="s">
        <v>6145</v>
      </c>
      <c r="E96" s="1536"/>
      <c r="F96" s="1537"/>
    </row>
    <row r="97">
      <c r="A97" s="14" t="s">
        <v>1701</v>
      </c>
      <c r="B97" s="1531" t="s">
        <v>6144</v>
      </c>
      <c r="C97" s="1532"/>
      <c r="D97" s="1533" t="s">
        <v>6145</v>
      </c>
      <c r="E97" s="1536"/>
      <c r="F97" s="1537"/>
    </row>
    <row r="98">
      <c r="A98" s="14" t="s">
        <v>1491</v>
      </c>
      <c r="B98" s="1531" t="s">
        <v>6144</v>
      </c>
      <c r="C98" s="1532" t="s">
        <v>6241</v>
      </c>
      <c r="D98" s="1533" t="s">
        <v>6153</v>
      </c>
      <c r="E98" s="1536"/>
      <c r="F98" s="1537"/>
    </row>
    <row r="99">
      <c r="A99" s="14" t="s">
        <v>1491</v>
      </c>
      <c r="B99" s="1531" t="s">
        <v>6151</v>
      </c>
      <c r="C99" s="1532" t="s">
        <v>6242</v>
      </c>
      <c r="D99" s="1533" t="s">
        <v>6162</v>
      </c>
      <c r="E99" s="1536"/>
      <c r="F99" s="1537"/>
    </row>
    <row r="100">
      <c r="A100" s="14" t="s">
        <v>1756</v>
      </c>
      <c r="B100" s="1531" t="s">
        <v>6144</v>
      </c>
      <c r="C100" s="1532" t="s">
        <v>6243</v>
      </c>
      <c r="D100" s="1533" t="s">
        <v>6157</v>
      </c>
      <c r="E100" s="1534">
        <v>98.0</v>
      </c>
      <c r="F100" s="1537"/>
    </row>
    <row r="101">
      <c r="A101" s="14" t="s">
        <v>1756</v>
      </c>
      <c r="B101" s="1531" t="s">
        <v>6151</v>
      </c>
      <c r="C101" s="1532"/>
      <c r="D101" s="1533"/>
      <c r="E101" s="1534"/>
      <c r="F101" s="1537"/>
    </row>
    <row r="102">
      <c r="A102" s="14" t="s">
        <v>1797</v>
      </c>
      <c r="B102" s="1531" t="s">
        <v>6144</v>
      </c>
      <c r="C102" s="1532"/>
      <c r="D102" s="1533" t="s">
        <v>6145</v>
      </c>
      <c r="E102" s="1536"/>
      <c r="F102" s="1537"/>
    </row>
    <row r="103">
      <c r="A103" s="14" t="s">
        <v>671</v>
      </c>
      <c r="B103" s="1531" t="s">
        <v>6144</v>
      </c>
      <c r="C103" s="1532" t="s">
        <v>6244</v>
      </c>
      <c r="D103" s="1533" t="s">
        <v>6157</v>
      </c>
      <c r="E103" s="1534">
        <v>98.0</v>
      </c>
      <c r="F103" s="1537"/>
    </row>
    <row r="104">
      <c r="A104" s="14" t="s">
        <v>671</v>
      </c>
      <c r="B104" s="1531" t="s">
        <v>6151</v>
      </c>
      <c r="C104" s="1532" t="s">
        <v>6245</v>
      </c>
      <c r="D104" s="1533" t="s">
        <v>6145</v>
      </c>
      <c r="E104" s="1536"/>
      <c r="F104" s="1537"/>
    </row>
    <row r="105">
      <c r="A105" s="14" t="s">
        <v>1841</v>
      </c>
      <c r="B105" s="1531" t="s">
        <v>6144</v>
      </c>
      <c r="C105" s="1532" t="s">
        <v>6246</v>
      </c>
      <c r="D105" s="1533" t="s">
        <v>6145</v>
      </c>
      <c r="E105" s="1536"/>
      <c r="F105" s="1537"/>
    </row>
    <row r="106">
      <c r="A106" s="14" t="s">
        <v>1841</v>
      </c>
      <c r="B106" s="1531" t="s">
        <v>6151</v>
      </c>
      <c r="C106" s="1532" t="s">
        <v>6247</v>
      </c>
      <c r="D106" s="1533" t="s">
        <v>6153</v>
      </c>
      <c r="E106" s="1536"/>
      <c r="F106" s="1537"/>
    </row>
    <row r="107">
      <c r="A107" s="14" t="s">
        <v>1841</v>
      </c>
      <c r="B107" s="1531" t="s">
        <v>6160</v>
      </c>
      <c r="C107" s="1532" t="s">
        <v>6248</v>
      </c>
      <c r="D107" s="1533" t="s">
        <v>6159</v>
      </c>
      <c r="E107" s="1536"/>
      <c r="F107" s="1537"/>
    </row>
    <row r="108">
      <c r="A108" s="14" t="s">
        <v>1841</v>
      </c>
      <c r="B108" s="1531" t="s">
        <v>6163</v>
      </c>
      <c r="C108" s="1532"/>
      <c r="D108" s="1533" t="s">
        <v>6159</v>
      </c>
      <c r="E108" s="1536"/>
      <c r="F108" s="1535" t="s">
        <v>6249</v>
      </c>
    </row>
    <row r="109">
      <c r="A109" s="14" t="s">
        <v>1861</v>
      </c>
      <c r="B109" s="1531" t="s">
        <v>6144</v>
      </c>
      <c r="C109" s="1532" t="s">
        <v>1871</v>
      </c>
      <c r="D109" s="1533" t="s">
        <v>6159</v>
      </c>
      <c r="E109" s="1536"/>
      <c r="F109" s="1537"/>
    </row>
    <row r="110">
      <c r="A110" s="14" t="s">
        <v>1881</v>
      </c>
      <c r="B110" s="1531" t="s">
        <v>6144</v>
      </c>
      <c r="C110" s="1532" t="s">
        <v>6250</v>
      </c>
      <c r="D110" s="1533" t="s">
        <v>6145</v>
      </c>
      <c r="E110" s="1536"/>
      <c r="F110" s="1537"/>
    </row>
    <row r="111">
      <c r="A111" s="14" t="s">
        <v>1881</v>
      </c>
      <c r="B111" s="1531" t="s">
        <v>6151</v>
      </c>
      <c r="C111" s="1532" t="s">
        <v>6251</v>
      </c>
      <c r="D111" s="1533" t="s">
        <v>6159</v>
      </c>
      <c r="E111" s="1534"/>
      <c r="F111" s="1535" t="s">
        <v>6252</v>
      </c>
    </row>
    <row r="112">
      <c r="A112" s="14" t="s">
        <v>1881</v>
      </c>
      <c r="B112" s="1531" t="s">
        <v>6160</v>
      </c>
      <c r="C112" s="1532" t="s">
        <v>6253</v>
      </c>
      <c r="D112" s="1533" t="s">
        <v>6159</v>
      </c>
      <c r="E112" s="1536"/>
      <c r="F112" s="1537"/>
    </row>
    <row r="113">
      <c r="A113" s="14" t="s">
        <v>1925</v>
      </c>
      <c r="B113" s="1531" t="s">
        <v>6144</v>
      </c>
      <c r="C113" s="1532" t="s">
        <v>6254</v>
      </c>
      <c r="D113" s="1533" t="s">
        <v>6145</v>
      </c>
      <c r="E113" s="1536"/>
      <c r="F113" s="1537"/>
    </row>
    <row r="114">
      <c r="A114" s="14" t="s">
        <v>1925</v>
      </c>
      <c r="B114" s="1531" t="s">
        <v>6151</v>
      </c>
      <c r="C114" s="1532" t="s">
        <v>6255</v>
      </c>
      <c r="D114" s="1533" t="s">
        <v>6153</v>
      </c>
      <c r="E114" s="1536"/>
      <c r="F114" s="1537"/>
    </row>
    <row r="115">
      <c r="A115" s="14" t="s">
        <v>1925</v>
      </c>
      <c r="B115" s="1531" t="s">
        <v>6160</v>
      </c>
      <c r="C115" s="1538"/>
      <c r="D115" s="1533" t="s">
        <v>6159</v>
      </c>
      <c r="E115" s="1536"/>
      <c r="F115" s="1537"/>
    </row>
    <row r="116">
      <c r="A116" s="14" t="s">
        <v>1957</v>
      </c>
      <c r="B116" s="1531" t="s">
        <v>6144</v>
      </c>
      <c r="C116" s="1532" t="s">
        <v>6256</v>
      </c>
      <c r="D116" s="1533" t="s">
        <v>6157</v>
      </c>
      <c r="E116" s="1534">
        <v>98.0</v>
      </c>
      <c r="F116" s="1537"/>
    </row>
    <row r="117">
      <c r="A117" s="14" t="s">
        <v>1957</v>
      </c>
      <c r="B117" s="1531" t="s">
        <v>6151</v>
      </c>
      <c r="C117" s="1532" t="s">
        <v>6257</v>
      </c>
      <c r="D117" s="1533" t="s">
        <v>6159</v>
      </c>
      <c r="E117" s="1536"/>
      <c r="F117" s="1537"/>
    </row>
    <row r="118">
      <c r="A118" s="14" t="s">
        <v>1957</v>
      </c>
      <c r="B118" s="1531" t="s">
        <v>6160</v>
      </c>
      <c r="C118" s="1532"/>
      <c r="D118" s="1533"/>
      <c r="E118" s="1536"/>
      <c r="F118" s="1537"/>
    </row>
    <row r="119">
      <c r="A119" s="14" t="s">
        <v>1979</v>
      </c>
      <c r="B119" s="1531" t="s">
        <v>6144</v>
      </c>
      <c r="C119" s="1532" t="s">
        <v>6258</v>
      </c>
      <c r="D119" s="1533" t="s">
        <v>6159</v>
      </c>
      <c r="E119" s="1536"/>
      <c r="F119" s="1537"/>
    </row>
    <row r="120">
      <c r="A120" s="14" t="s">
        <v>1067</v>
      </c>
      <c r="B120" s="1531" t="s">
        <v>6144</v>
      </c>
      <c r="C120" s="1532"/>
      <c r="D120" s="1533" t="s">
        <v>6145</v>
      </c>
      <c r="E120" s="1536"/>
      <c r="F120" s="1537"/>
    </row>
    <row r="121">
      <c r="A121" s="14" t="s">
        <v>1067</v>
      </c>
      <c r="B121" s="1531" t="s">
        <v>6151</v>
      </c>
      <c r="C121" s="1532"/>
      <c r="D121" s="1533" t="s">
        <v>6153</v>
      </c>
      <c r="E121" s="1536"/>
      <c r="F121" s="1537"/>
    </row>
    <row r="122">
      <c r="A122" s="14" t="s">
        <v>1298</v>
      </c>
      <c r="B122" s="1531" t="s">
        <v>6144</v>
      </c>
      <c r="C122" s="1532" t="s">
        <v>6259</v>
      </c>
      <c r="D122" s="1533" t="s">
        <v>6162</v>
      </c>
      <c r="E122" s="1536"/>
      <c r="F122" s="1537"/>
    </row>
    <row r="123">
      <c r="A123" s="14" t="s">
        <v>2069</v>
      </c>
      <c r="B123" s="1531" t="s">
        <v>6144</v>
      </c>
      <c r="C123" s="1532" t="s">
        <v>6260</v>
      </c>
      <c r="D123" s="1533" t="s">
        <v>6145</v>
      </c>
      <c r="E123" s="1536"/>
      <c r="F123" s="1537"/>
    </row>
    <row r="124">
      <c r="A124" s="14" t="s">
        <v>2106</v>
      </c>
      <c r="B124" s="1531" t="s">
        <v>6144</v>
      </c>
      <c r="C124" s="1532" t="s">
        <v>6261</v>
      </c>
      <c r="D124" s="1533" t="s">
        <v>6153</v>
      </c>
      <c r="E124" s="1536"/>
      <c r="F124" s="1537"/>
    </row>
    <row r="125">
      <c r="A125" s="14" t="s">
        <v>2106</v>
      </c>
      <c r="B125" s="1531" t="s">
        <v>6151</v>
      </c>
      <c r="C125" s="1532" t="s">
        <v>6262</v>
      </c>
      <c r="D125" s="1533" t="s">
        <v>6159</v>
      </c>
      <c r="E125" s="1536"/>
      <c r="F125" s="1537"/>
    </row>
    <row r="126">
      <c r="A126" s="14" t="s">
        <v>2106</v>
      </c>
      <c r="B126" s="1531" t="s">
        <v>6160</v>
      </c>
      <c r="C126" s="1532" t="s">
        <v>6263</v>
      </c>
      <c r="D126" s="1533" t="s">
        <v>6159</v>
      </c>
      <c r="E126" s="1534"/>
      <c r="F126" s="1535" t="s">
        <v>6264</v>
      </c>
    </row>
    <row r="127">
      <c r="A127" s="14" t="s">
        <v>2106</v>
      </c>
      <c r="B127" s="1531" t="s">
        <v>6163</v>
      </c>
      <c r="C127" s="1532"/>
      <c r="D127" s="1533" t="s">
        <v>6265</v>
      </c>
      <c r="E127" s="1534"/>
      <c r="F127" s="1535" t="s">
        <v>6266</v>
      </c>
    </row>
    <row r="128">
      <c r="A128" s="14" t="s">
        <v>1712</v>
      </c>
      <c r="B128" s="1531" t="s">
        <v>6144</v>
      </c>
      <c r="C128" s="1532"/>
      <c r="D128" s="1533" t="s">
        <v>6145</v>
      </c>
      <c r="E128" s="1534"/>
      <c r="F128" s="1535"/>
    </row>
    <row r="129">
      <c r="A129" s="14" t="s">
        <v>2141</v>
      </c>
      <c r="B129" s="1531" t="s">
        <v>6144</v>
      </c>
      <c r="C129" s="1532"/>
      <c r="D129" s="1533" t="s">
        <v>6145</v>
      </c>
      <c r="E129" s="1534"/>
      <c r="F129" s="1535"/>
    </row>
    <row r="130">
      <c r="A130" s="14" t="s">
        <v>2157</v>
      </c>
      <c r="B130" s="1531" t="s">
        <v>6144</v>
      </c>
      <c r="C130" s="1532"/>
      <c r="D130" s="1533" t="s">
        <v>6145</v>
      </c>
      <c r="E130" s="1534"/>
      <c r="F130" s="1535"/>
    </row>
    <row r="131">
      <c r="A131" s="14" t="s">
        <v>2232</v>
      </c>
      <c r="B131" s="1531" t="s">
        <v>6144</v>
      </c>
      <c r="C131" s="1532"/>
      <c r="D131" s="1533" t="s">
        <v>6145</v>
      </c>
      <c r="E131" s="1536"/>
      <c r="F131" s="1537"/>
    </row>
    <row r="132">
      <c r="A132" s="14" t="s">
        <v>2232</v>
      </c>
      <c r="B132" s="1531" t="s">
        <v>6151</v>
      </c>
      <c r="C132" s="1532"/>
      <c r="D132" s="1533" t="s">
        <v>6153</v>
      </c>
      <c r="E132" s="1536"/>
      <c r="F132" s="1537"/>
    </row>
    <row r="133">
      <c r="A133" s="14" t="s">
        <v>2255</v>
      </c>
      <c r="B133" s="1531" t="s">
        <v>6144</v>
      </c>
      <c r="C133" s="1532"/>
      <c r="D133" s="1533" t="s">
        <v>6145</v>
      </c>
      <c r="E133" s="1536"/>
      <c r="F133" s="1537"/>
    </row>
    <row r="134">
      <c r="A134" s="14" t="s">
        <v>2255</v>
      </c>
      <c r="B134" s="1531" t="s">
        <v>6151</v>
      </c>
      <c r="C134" s="1532"/>
      <c r="D134" s="1533" t="s">
        <v>6153</v>
      </c>
      <c r="E134" s="1536"/>
      <c r="F134" s="1537"/>
    </row>
    <row r="135">
      <c r="A135" s="14" t="s">
        <v>1252</v>
      </c>
      <c r="B135" s="1531" t="s">
        <v>6144</v>
      </c>
      <c r="C135" s="1532" t="s">
        <v>6267</v>
      </c>
      <c r="D135" s="1533" t="s">
        <v>6268</v>
      </c>
      <c r="E135" s="1536"/>
      <c r="F135" s="1537"/>
    </row>
    <row r="136">
      <c r="A136" s="14" t="s">
        <v>1940</v>
      </c>
      <c r="B136" s="1531" t="s">
        <v>6144</v>
      </c>
      <c r="C136" s="1532" t="s">
        <v>6269</v>
      </c>
      <c r="D136" s="1533" t="s">
        <v>6145</v>
      </c>
      <c r="E136" s="1536"/>
      <c r="F136" s="1537"/>
    </row>
    <row r="137">
      <c r="A137" s="14" t="s">
        <v>1940</v>
      </c>
      <c r="B137" s="1531" t="s">
        <v>6151</v>
      </c>
      <c r="C137" s="1532" t="s">
        <v>6270</v>
      </c>
      <c r="D137" s="1533" t="s">
        <v>6153</v>
      </c>
      <c r="E137" s="1536"/>
      <c r="F137" s="1537"/>
    </row>
    <row r="138">
      <c r="A138" s="14" t="s">
        <v>1940</v>
      </c>
      <c r="B138" s="1531" t="s">
        <v>6160</v>
      </c>
      <c r="C138" s="1532" t="s">
        <v>6271</v>
      </c>
      <c r="D138" s="1533" t="s">
        <v>6159</v>
      </c>
      <c r="E138" s="1536"/>
      <c r="F138" s="1537"/>
    </row>
    <row r="139">
      <c r="A139" s="14" t="s">
        <v>2369</v>
      </c>
      <c r="B139" s="1531" t="s">
        <v>6144</v>
      </c>
      <c r="C139" s="1532" t="s">
        <v>6272</v>
      </c>
      <c r="D139" s="1533" t="s">
        <v>6145</v>
      </c>
      <c r="E139" s="1536"/>
      <c r="F139" s="1537"/>
    </row>
    <row r="140">
      <c r="A140" s="14" t="s">
        <v>2388</v>
      </c>
      <c r="B140" s="1531" t="s">
        <v>6144</v>
      </c>
      <c r="C140" s="1532"/>
      <c r="D140" s="1533" t="s">
        <v>6273</v>
      </c>
      <c r="E140" s="1536"/>
      <c r="F140" s="1537"/>
    </row>
    <row r="141">
      <c r="A141" s="14" t="s">
        <v>1741</v>
      </c>
      <c r="B141" s="1531" t="s">
        <v>6144</v>
      </c>
      <c r="C141" s="1532" t="s">
        <v>6274</v>
      </c>
      <c r="D141" s="1533" t="s">
        <v>6145</v>
      </c>
      <c r="E141" s="1536"/>
      <c r="F141" s="1537"/>
    </row>
    <row r="142">
      <c r="A142" s="14" t="s">
        <v>1741</v>
      </c>
      <c r="B142" s="1531" t="s">
        <v>6151</v>
      </c>
      <c r="C142" s="1532" t="s">
        <v>6275</v>
      </c>
      <c r="D142" s="1533" t="s">
        <v>6153</v>
      </c>
      <c r="E142" s="1536"/>
      <c r="F142" s="1537"/>
    </row>
    <row r="143">
      <c r="A143" s="14" t="s">
        <v>1741</v>
      </c>
      <c r="B143" s="1531" t="s">
        <v>6160</v>
      </c>
      <c r="C143" s="1532" t="s">
        <v>6276</v>
      </c>
      <c r="D143" s="1533" t="s">
        <v>6159</v>
      </c>
      <c r="E143" s="1536"/>
      <c r="F143" s="1537"/>
    </row>
    <row r="144">
      <c r="A144" s="14" t="s">
        <v>2424</v>
      </c>
      <c r="B144" s="1531" t="s">
        <v>6144</v>
      </c>
      <c r="C144" s="1532" t="s">
        <v>6277</v>
      </c>
      <c r="D144" s="1533" t="s">
        <v>6157</v>
      </c>
      <c r="E144" s="1534">
        <v>98.0</v>
      </c>
      <c r="F144" s="1537"/>
    </row>
    <row r="145">
      <c r="A145" s="14" t="s">
        <v>2424</v>
      </c>
      <c r="B145" s="1531" t="s">
        <v>6151</v>
      </c>
      <c r="C145" s="1532" t="s">
        <v>6278</v>
      </c>
      <c r="D145" s="1533" t="s">
        <v>6159</v>
      </c>
      <c r="E145" s="1536"/>
      <c r="F145" s="1537"/>
    </row>
    <row r="146">
      <c r="A146" s="14" t="s">
        <v>2424</v>
      </c>
      <c r="B146" s="1531" t="s">
        <v>6160</v>
      </c>
      <c r="C146" s="1532" t="s">
        <v>6279</v>
      </c>
      <c r="D146" s="1533" t="s">
        <v>6145</v>
      </c>
      <c r="E146" s="1536"/>
      <c r="F146" s="1537"/>
    </row>
    <row r="147">
      <c r="A147" s="14" t="s">
        <v>2424</v>
      </c>
      <c r="B147" s="1531" t="s">
        <v>6163</v>
      </c>
      <c r="C147" s="1532" t="s">
        <v>6280</v>
      </c>
      <c r="D147" s="1533" t="s">
        <v>6159</v>
      </c>
      <c r="E147" s="1536"/>
      <c r="F147" s="1537"/>
    </row>
    <row r="148">
      <c r="A148" s="14" t="s">
        <v>2424</v>
      </c>
      <c r="B148" s="1531" t="s">
        <v>6166</v>
      </c>
      <c r="C148" s="1532" t="s">
        <v>6281</v>
      </c>
      <c r="D148" s="1533" t="s">
        <v>6159</v>
      </c>
      <c r="E148" s="1536"/>
      <c r="F148" s="1537"/>
    </row>
    <row r="149">
      <c r="A149" s="14" t="s">
        <v>2424</v>
      </c>
      <c r="B149" s="1531" t="s">
        <v>6206</v>
      </c>
      <c r="C149" s="1538"/>
      <c r="D149" s="1533" t="s">
        <v>6145</v>
      </c>
      <c r="E149" s="1536"/>
      <c r="F149" s="1537"/>
    </row>
    <row r="150">
      <c r="A150" s="14" t="s">
        <v>2424</v>
      </c>
      <c r="B150" s="1531" t="s">
        <v>6282</v>
      </c>
      <c r="C150" s="1532" t="s">
        <v>6283</v>
      </c>
      <c r="D150" s="1533" t="s">
        <v>6159</v>
      </c>
      <c r="E150" s="1534">
        <v>118.0</v>
      </c>
      <c r="F150" s="1535"/>
    </row>
    <row r="151">
      <c r="A151" s="14" t="s">
        <v>208</v>
      </c>
      <c r="B151" s="1531" t="s">
        <v>6144</v>
      </c>
      <c r="C151" s="1532" t="s">
        <v>6284</v>
      </c>
      <c r="D151" s="1533" t="s">
        <v>6162</v>
      </c>
      <c r="E151" s="1536"/>
      <c r="F151" s="1537"/>
    </row>
    <row r="152">
      <c r="A152" s="14" t="s">
        <v>2355</v>
      </c>
      <c r="B152" s="1531" t="s">
        <v>6144</v>
      </c>
      <c r="C152" s="1532" t="s">
        <v>6285</v>
      </c>
      <c r="D152" s="1533" t="s">
        <v>6145</v>
      </c>
      <c r="E152" s="1536"/>
      <c r="F152" s="1537"/>
    </row>
    <row r="153">
      <c r="A153" s="14" t="s">
        <v>2355</v>
      </c>
      <c r="B153" s="1531" t="s">
        <v>6151</v>
      </c>
      <c r="C153" s="1532" t="s">
        <v>6286</v>
      </c>
      <c r="D153" s="1533" t="s">
        <v>6153</v>
      </c>
      <c r="E153" s="1536"/>
      <c r="F153" s="1537"/>
    </row>
    <row r="154">
      <c r="A154" s="14" t="s">
        <v>2355</v>
      </c>
      <c r="B154" s="1531" t="s">
        <v>6160</v>
      </c>
      <c r="C154" s="1532" t="s">
        <v>6287</v>
      </c>
      <c r="D154" s="1533" t="s">
        <v>6159</v>
      </c>
      <c r="E154" s="1536"/>
      <c r="F154" s="1537"/>
    </row>
    <row r="155">
      <c r="A155" s="14" t="s">
        <v>2355</v>
      </c>
      <c r="B155" s="1531" t="s">
        <v>6163</v>
      </c>
      <c r="C155" s="1532"/>
      <c r="D155" s="1533" t="s">
        <v>6159</v>
      </c>
      <c r="E155" s="1536"/>
      <c r="F155" s="1535" t="s">
        <v>6288</v>
      </c>
    </row>
    <row r="156">
      <c r="A156" s="14" t="s">
        <v>2353</v>
      </c>
      <c r="B156" s="1531" t="s">
        <v>6144</v>
      </c>
      <c r="C156" s="1532" t="s">
        <v>6289</v>
      </c>
      <c r="D156" s="1533" t="s">
        <v>6145</v>
      </c>
      <c r="E156" s="1536"/>
      <c r="F156" s="1537"/>
    </row>
    <row r="157">
      <c r="A157" s="14" t="s">
        <v>2353</v>
      </c>
      <c r="B157" s="1531" t="s">
        <v>6151</v>
      </c>
      <c r="C157" s="1532" t="s">
        <v>6290</v>
      </c>
      <c r="D157" s="1533" t="s">
        <v>6153</v>
      </c>
      <c r="E157" s="1536"/>
      <c r="F157" s="1537"/>
    </row>
    <row r="158">
      <c r="A158" s="14" t="s">
        <v>2353</v>
      </c>
      <c r="B158" s="1531" t="s">
        <v>6160</v>
      </c>
      <c r="C158" s="1532" t="s">
        <v>6291</v>
      </c>
      <c r="D158" s="1533" t="s">
        <v>6159</v>
      </c>
      <c r="E158" s="1536"/>
      <c r="F158" s="1537"/>
    </row>
    <row r="159">
      <c r="A159" s="14" t="s">
        <v>1123</v>
      </c>
      <c r="B159" s="1531" t="s">
        <v>6144</v>
      </c>
      <c r="C159" s="1539" t="s">
        <v>6292</v>
      </c>
      <c r="D159" s="1533" t="s">
        <v>6157</v>
      </c>
      <c r="E159" s="1534">
        <v>98.0</v>
      </c>
      <c r="F159" s="1537"/>
    </row>
    <row r="160">
      <c r="A160" s="14" t="s">
        <v>1123</v>
      </c>
      <c r="B160" s="1531" t="s">
        <v>6151</v>
      </c>
      <c r="C160" s="1532" t="s">
        <v>6293</v>
      </c>
      <c r="D160" s="1533" t="s">
        <v>6145</v>
      </c>
      <c r="E160" s="1536"/>
      <c r="F160" s="1537"/>
    </row>
    <row r="161">
      <c r="A161" s="14" t="s">
        <v>1123</v>
      </c>
      <c r="B161" s="1531" t="s">
        <v>6160</v>
      </c>
      <c r="C161" s="1532" t="s">
        <v>6294</v>
      </c>
      <c r="D161" s="1533" t="s">
        <v>6159</v>
      </c>
      <c r="E161" s="1536"/>
      <c r="F161" s="1537"/>
    </row>
    <row r="162">
      <c r="A162" s="14" t="s">
        <v>949</v>
      </c>
      <c r="B162" s="1531" t="s">
        <v>6144</v>
      </c>
      <c r="C162" s="1532" t="s">
        <v>6295</v>
      </c>
      <c r="D162" s="1533" t="s">
        <v>6157</v>
      </c>
      <c r="E162" s="1534">
        <v>98.0</v>
      </c>
      <c r="F162" s="1537"/>
    </row>
    <row r="163">
      <c r="A163" s="14" t="s">
        <v>949</v>
      </c>
      <c r="B163" s="1531" t="s">
        <v>6151</v>
      </c>
      <c r="C163" s="1532" t="s">
        <v>6296</v>
      </c>
      <c r="D163" s="1533" t="s">
        <v>6145</v>
      </c>
      <c r="E163" s="1536"/>
      <c r="F163" s="1537"/>
    </row>
    <row r="164">
      <c r="A164" s="14" t="s">
        <v>949</v>
      </c>
      <c r="B164" s="1531" t="s">
        <v>6160</v>
      </c>
      <c r="C164" s="1532" t="s">
        <v>6297</v>
      </c>
      <c r="D164" s="1533" t="s">
        <v>6153</v>
      </c>
      <c r="E164" s="1536"/>
      <c r="F164" s="1537"/>
    </row>
    <row r="165">
      <c r="A165" s="14" t="s">
        <v>949</v>
      </c>
      <c r="B165" s="1531" t="s">
        <v>6163</v>
      </c>
      <c r="C165" s="1532" t="s">
        <v>6298</v>
      </c>
      <c r="D165" s="1533" t="s">
        <v>6159</v>
      </c>
      <c r="E165" s="1534"/>
      <c r="F165" s="1535" t="s">
        <v>6299</v>
      </c>
    </row>
    <row r="166">
      <c r="A166" s="14" t="s">
        <v>949</v>
      </c>
      <c r="B166" s="1531" t="s">
        <v>6166</v>
      </c>
      <c r="C166" s="1538"/>
      <c r="D166" s="1533" t="s">
        <v>6145</v>
      </c>
      <c r="E166" s="1536"/>
      <c r="F166" s="1537"/>
    </row>
    <row r="167">
      <c r="A167" s="14" t="s">
        <v>2568</v>
      </c>
      <c r="B167" s="1531" t="s">
        <v>6144</v>
      </c>
      <c r="C167" s="1532" t="s">
        <v>1664</v>
      </c>
      <c r="D167" s="1533" t="s">
        <v>6145</v>
      </c>
      <c r="E167" s="1536"/>
      <c r="F167" s="1537"/>
    </row>
    <row r="168">
      <c r="A168" s="14" t="s">
        <v>2603</v>
      </c>
      <c r="B168" s="1531" t="s">
        <v>6144</v>
      </c>
      <c r="C168" s="1532" t="s">
        <v>6300</v>
      </c>
      <c r="D168" s="1533" t="s">
        <v>6301</v>
      </c>
      <c r="E168" s="1536"/>
      <c r="F168" s="1537"/>
    </row>
    <row r="169">
      <c r="A169" s="14" t="s">
        <v>2308</v>
      </c>
      <c r="B169" s="1531" t="s">
        <v>6144</v>
      </c>
      <c r="C169" s="1532"/>
      <c r="D169" s="1533" t="s">
        <v>6302</v>
      </c>
      <c r="E169" s="1536"/>
      <c r="F169" s="1537"/>
    </row>
    <row r="170">
      <c r="A170" s="14" t="s">
        <v>1387</v>
      </c>
      <c r="B170" s="1531" t="s">
        <v>6144</v>
      </c>
      <c r="C170" s="1532" t="s">
        <v>6303</v>
      </c>
      <c r="D170" s="1533" t="s">
        <v>6157</v>
      </c>
      <c r="E170" s="1534">
        <v>98.0</v>
      </c>
      <c r="F170" s="1537"/>
    </row>
    <row r="171">
      <c r="A171" s="14" t="s">
        <v>1387</v>
      </c>
      <c r="B171" s="1531" t="s">
        <v>6151</v>
      </c>
      <c r="C171" s="1532" t="s">
        <v>6304</v>
      </c>
      <c r="D171" s="1533" t="s">
        <v>6153</v>
      </c>
      <c r="E171" s="1536"/>
      <c r="F171" s="1537"/>
    </row>
    <row r="172">
      <c r="A172" s="14" t="s">
        <v>1387</v>
      </c>
      <c r="B172" s="1531" t="s">
        <v>6160</v>
      </c>
      <c r="C172" s="1532" t="s">
        <v>6305</v>
      </c>
      <c r="D172" s="1533" t="s">
        <v>6159</v>
      </c>
      <c r="E172" s="1536"/>
      <c r="F172" s="1537"/>
    </row>
    <row r="173">
      <c r="A173" s="14" t="s">
        <v>1387</v>
      </c>
      <c r="B173" s="1531" t="s">
        <v>6163</v>
      </c>
      <c r="C173" s="1532" t="s">
        <v>6306</v>
      </c>
      <c r="D173" s="1533" t="s">
        <v>6159</v>
      </c>
      <c r="E173" s="1534">
        <v>188.0</v>
      </c>
      <c r="F173" s="1535"/>
    </row>
    <row r="174">
      <c r="A174" s="14" t="s">
        <v>1387</v>
      </c>
      <c r="B174" s="1531" t="s">
        <v>6307</v>
      </c>
      <c r="C174" s="1538"/>
      <c r="D174" s="1533" t="s">
        <v>6159</v>
      </c>
      <c r="E174" s="1534"/>
      <c r="F174" s="1535" t="s">
        <v>6308</v>
      </c>
    </row>
    <row r="175">
      <c r="A175" s="14" t="s">
        <v>1617</v>
      </c>
      <c r="B175" s="1531" t="s">
        <v>6144</v>
      </c>
      <c r="C175" s="1532" t="s">
        <v>6309</v>
      </c>
      <c r="D175" s="1533" t="s">
        <v>6145</v>
      </c>
      <c r="E175" s="1536"/>
      <c r="F175" s="1537"/>
    </row>
    <row r="176">
      <c r="A176" s="14" t="s">
        <v>1617</v>
      </c>
      <c r="B176" s="1531" t="s">
        <v>6151</v>
      </c>
      <c r="C176" s="1532" t="s">
        <v>6310</v>
      </c>
      <c r="D176" s="1533" t="s">
        <v>6159</v>
      </c>
      <c r="E176" s="1536"/>
      <c r="F176" s="1537"/>
    </row>
    <row r="177">
      <c r="A177" s="14" t="s">
        <v>1617</v>
      </c>
      <c r="B177" s="1531" t="s">
        <v>6160</v>
      </c>
      <c r="C177" s="1532" t="s">
        <v>6311</v>
      </c>
      <c r="D177" s="1533" t="s">
        <v>6159</v>
      </c>
      <c r="E177" s="1536"/>
      <c r="F177" s="1537"/>
    </row>
    <row r="178">
      <c r="A178" s="14" t="s">
        <v>2128</v>
      </c>
      <c r="B178" s="1531" t="s">
        <v>6144</v>
      </c>
      <c r="C178" s="1532" t="s">
        <v>6312</v>
      </c>
      <c r="D178" s="1533" t="s">
        <v>6159</v>
      </c>
      <c r="E178" s="1536"/>
      <c r="F178" s="1537"/>
    </row>
    <row r="179">
      <c r="A179" s="14" t="s">
        <v>2128</v>
      </c>
      <c r="B179" s="1531" t="s">
        <v>6151</v>
      </c>
      <c r="C179" s="1532" t="s">
        <v>6313</v>
      </c>
      <c r="D179" s="1533" t="s">
        <v>6162</v>
      </c>
      <c r="E179" s="1536"/>
      <c r="F179" s="1537"/>
    </row>
    <row r="180">
      <c r="A180" s="14" t="s">
        <v>1363</v>
      </c>
      <c r="B180" s="1531" t="s">
        <v>6144</v>
      </c>
      <c r="C180" s="1532" t="s">
        <v>6314</v>
      </c>
      <c r="D180" s="1533" t="s">
        <v>6145</v>
      </c>
      <c r="E180" s="1536"/>
      <c r="F180" s="1537"/>
    </row>
    <row r="181">
      <c r="A181" s="14" t="s">
        <v>1363</v>
      </c>
      <c r="B181" s="1531" t="s">
        <v>6151</v>
      </c>
      <c r="C181" s="1532"/>
      <c r="D181" s="1533" t="s">
        <v>6159</v>
      </c>
      <c r="E181" s="1534"/>
      <c r="F181" s="1535" t="s">
        <v>6315</v>
      </c>
    </row>
    <row r="182">
      <c r="A182" s="14" t="s">
        <v>1363</v>
      </c>
      <c r="B182" s="1531" t="s">
        <v>6160</v>
      </c>
      <c r="C182" s="1532"/>
      <c r="D182" s="1533" t="s">
        <v>6159</v>
      </c>
      <c r="E182" s="1534"/>
      <c r="F182" s="1535" t="s">
        <v>6316</v>
      </c>
    </row>
    <row r="183">
      <c r="A183" s="14" t="s">
        <v>2722</v>
      </c>
      <c r="B183" s="1531" t="s">
        <v>6144</v>
      </c>
      <c r="C183" s="1532"/>
      <c r="D183" s="1533" t="s">
        <v>6145</v>
      </c>
      <c r="E183" s="1534"/>
      <c r="F183" s="1535"/>
    </row>
    <row r="184">
      <c r="A184" s="14" t="s">
        <v>2744</v>
      </c>
      <c r="B184" s="1531" t="s">
        <v>6144</v>
      </c>
      <c r="C184" s="1532" t="s">
        <v>6317</v>
      </c>
      <c r="D184" s="1533" t="s">
        <v>6145</v>
      </c>
      <c r="E184" s="1536"/>
      <c r="F184" s="1537"/>
    </row>
    <row r="185">
      <c r="A185" s="14" t="s">
        <v>2744</v>
      </c>
      <c r="B185" s="1531" t="s">
        <v>6151</v>
      </c>
      <c r="C185" s="1532" t="s">
        <v>6318</v>
      </c>
      <c r="D185" s="1533" t="s">
        <v>6153</v>
      </c>
      <c r="E185" s="1536"/>
      <c r="F185" s="1537"/>
    </row>
    <row r="186">
      <c r="A186" s="14" t="s">
        <v>2744</v>
      </c>
      <c r="B186" s="1531" t="s">
        <v>6160</v>
      </c>
      <c r="C186" s="1532" t="s">
        <v>6319</v>
      </c>
      <c r="D186" s="1533" t="s">
        <v>6159</v>
      </c>
      <c r="E186" s="1534"/>
      <c r="F186" s="1535" t="s">
        <v>6320</v>
      </c>
    </row>
    <row r="187">
      <c r="A187" s="14" t="s">
        <v>872</v>
      </c>
      <c r="B187" s="1531" t="s">
        <v>6144</v>
      </c>
      <c r="C187" s="1532" t="s">
        <v>6321</v>
      </c>
      <c r="D187" s="1533" t="s">
        <v>6145</v>
      </c>
      <c r="E187" s="1536"/>
      <c r="F187" s="1537"/>
    </row>
    <row r="188">
      <c r="A188" s="14" t="s">
        <v>872</v>
      </c>
      <c r="B188" s="1531" t="s">
        <v>6151</v>
      </c>
      <c r="C188" s="1532" t="s">
        <v>6322</v>
      </c>
      <c r="D188" s="1533" t="s">
        <v>6159</v>
      </c>
      <c r="E188" s="1536"/>
      <c r="F188" s="1535" t="s">
        <v>6323</v>
      </c>
    </row>
    <row r="189">
      <c r="A189" s="14" t="s">
        <v>1171</v>
      </c>
      <c r="B189" s="1531" t="s">
        <v>6144</v>
      </c>
      <c r="C189" s="1532" t="s">
        <v>6324</v>
      </c>
      <c r="D189" s="1533" t="s">
        <v>6153</v>
      </c>
      <c r="E189" s="1536"/>
      <c r="F189" s="1537"/>
    </row>
    <row r="190">
      <c r="A190" s="14" t="s">
        <v>1171</v>
      </c>
      <c r="B190" s="1531" t="s">
        <v>6151</v>
      </c>
      <c r="C190" s="1532" t="s">
        <v>6325</v>
      </c>
      <c r="D190" s="1533" t="s">
        <v>6159</v>
      </c>
      <c r="E190" s="1536"/>
      <c r="F190" s="1537"/>
    </row>
    <row r="191">
      <c r="A191" s="14" t="s">
        <v>1171</v>
      </c>
      <c r="B191" s="1531" t="s">
        <v>6160</v>
      </c>
      <c r="C191" s="1532" t="s">
        <v>6326</v>
      </c>
      <c r="D191" s="1533" t="s">
        <v>6159</v>
      </c>
      <c r="E191" s="1536"/>
      <c r="F191" s="1537"/>
    </row>
    <row r="192">
      <c r="A192" s="14" t="s">
        <v>1171</v>
      </c>
      <c r="B192" s="1531" t="s">
        <v>6163</v>
      </c>
      <c r="C192" s="1532" t="s">
        <v>6327</v>
      </c>
      <c r="D192" s="1533" t="s">
        <v>6159</v>
      </c>
      <c r="E192" s="1536"/>
      <c r="F192" s="1537"/>
    </row>
    <row r="193">
      <c r="A193" s="14" t="s">
        <v>1171</v>
      </c>
      <c r="B193" s="1531" t="s">
        <v>6166</v>
      </c>
      <c r="C193" s="1532" t="s">
        <v>6328</v>
      </c>
      <c r="D193" s="1533" t="s">
        <v>6159</v>
      </c>
      <c r="E193" s="1536"/>
      <c r="F193" s="1537"/>
    </row>
    <row r="194">
      <c r="A194" s="14" t="s">
        <v>777</v>
      </c>
      <c r="B194" s="1531" t="s">
        <v>6144</v>
      </c>
      <c r="C194" s="1532" t="s">
        <v>6329</v>
      </c>
      <c r="D194" s="1533" t="s">
        <v>6145</v>
      </c>
      <c r="E194" s="1536"/>
      <c r="F194" s="1537"/>
    </row>
    <row r="195">
      <c r="A195" s="14" t="s">
        <v>777</v>
      </c>
      <c r="B195" s="1531" t="s">
        <v>6151</v>
      </c>
      <c r="C195" s="1532" t="s">
        <v>6330</v>
      </c>
      <c r="D195" s="1533" t="s">
        <v>6153</v>
      </c>
      <c r="E195" s="1536"/>
      <c r="F195" s="1537"/>
    </row>
    <row r="196">
      <c r="A196" s="14" t="s">
        <v>645</v>
      </c>
      <c r="B196" s="1531" t="s">
        <v>6144</v>
      </c>
      <c r="C196" s="1532"/>
      <c r="D196" s="1533" t="s">
        <v>6145</v>
      </c>
      <c r="E196" s="1536"/>
      <c r="F196" s="1537"/>
    </row>
    <row r="197">
      <c r="A197" s="14" t="s">
        <v>2894</v>
      </c>
      <c r="B197" s="1531" t="s">
        <v>6144</v>
      </c>
      <c r="C197" s="1532" t="s">
        <v>6331</v>
      </c>
      <c r="D197" s="1533" t="s">
        <v>6145</v>
      </c>
      <c r="E197" s="1536"/>
      <c r="F197" s="1537"/>
    </row>
    <row r="198">
      <c r="A198" s="14" t="s">
        <v>2894</v>
      </c>
      <c r="B198" s="1531" t="s">
        <v>6151</v>
      </c>
      <c r="C198" s="1538"/>
      <c r="D198" s="1533" t="s">
        <v>6153</v>
      </c>
      <c r="E198" s="1536"/>
      <c r="F198" s="1537"/>
    </row>
    <row r="199">
      <c r="A199" s="14" t="s">
        <v>2894</v>
      </c>
      <c r="B199" s="1531" t="s">
        <v>6160</v>
      </c>
      <c r="C199" s="1538"/>
      <c r="D199" s="1533" t="s">
        <v>6159</v>
      </c>
      <c r="E199" s="1536"/>
      <c r="F199" s="1537"/>
    </row>
    <row r="200">
      <c r="A200" s="14" t="s">
        <v>332</v>
      </c>
      <c r="B200" s="1531" t="s">
        <v>6144</v>
      </c>
      <c r="C200" s="1532" t="s">
        <v>6332</v>
      </c>
      <c r="D200" s="1533" t="s">
        <v>6333</v>
      </c>
      <c r="E200" s="1536"/>
      <c r="F200" s="1537"/>
    </row>
    <row r="201">
      <c r="A201" s="14" t="s">
        <v>332</v>
      </c>
      <c r="B201" s="1531" t="s">
        <v>6151</v>
      </c>
      <c r="C201" s="1532" t="s">
        <v>6334</v>
      </c>
      <c r="D201" s="1533" t="s">
        <v>6159</v>
      </c>
      <c r="E201" s="1536"/>
      <c r="F201" s="1537"/>
    </row>
    <row r="202">
      <c r="A202" s="14" t="s">
        <v>332</v>
      </c>
      <c r="B202" s="1531" t="s">
        <v>6160</v>
      </c>
      <c r="C202" s="1532" t="s">
        <v>6335</v>
      </c>
      <c r="D202" s="1533" t="s">
        <v>6336</v>
      </c>
      <c r="E202" s="1536"/>
      <c r="F202" s="1537"/>
    </row>
    <row r="203">
      <c r="A203" s="14" t="s">
        <v>2944</v>
      </c>
      <c r="B203" s="1531" t="s">
        <v>6144</v>
      </c>
      <c r="C203" s="1532"/>
      <c r="D203" s="1533" t="s">
        <v>6145</v>
      </c>
      <c r="E203" s="1536"/>
      <c r="F203" s="1537"/>
    </row>
    <row r="204">
      <c r="A204" s="14" t="s">
        <v>2984</v>
      </c>
      <c r="B204" s="1531" t="s">
        <v>6144</v>
      </c>
      <c r="C204" s="1532"/>
      <c r="D204" s="1533" t="s">
        <v>6145</v>
      </c>
      <c r="E204" s="1536"/>
      <c r="F204" s="1537"/>
    </row>
    <row r="205">
      <c r="A205" s="14" t="s">
        <v>3008</v>
      </c>
      <c r="B205" s="1531" t="s">
        <v>6144</v>
      </c>
      <c r="C205" s="1538"/>
      <c r="D205" s="1533" t="s">
        <v>6145</v>
      </c>
      <c r="E205" s="1536"/>
      <c r="F205" s="1537"/>
    </row>
    <row r="206">
      <c r="A206" s="14" t="s">
        <v>3008</v>
      </c>
      <c r="B206" s="1531" t="s">
        <v>6151</v>
      </c>
      <c r="C206" s="1538"/>
      <c r="D206" s="1533" t="s">
        <v>6159</v>
      </c>
      <c r="E206" s="1536"/>
      <c r="F206" s="1537"/>
    </row>
    <row r="207">
      <c r="A207" s="14" t="s">
        <v>2450</v>
      </c>
      <c r="B207" s="1531" t="s">
        <v>6144</v>
      </c>
      <c r="C207" s="1532" t="s">
        <v>6337</v>
      </c>
      <c r="D207" s="1533" t="s">
        <v>6157</v>
      </c>
      <c r="E207" s="1534">
        <v>98.0</v>
      </c>
      <c r="F207" s="1537"/>
    </row>
    <row r="208">
      <c r="A208" s="14" t="s">
        <v>2450</v>
      </c>
      <c r="B208" s="1531" t="s">
        <v>6151</v>
      </c>
      <c r="C208" s="1532" t="s">
        <v>6338</v>
      </c>
      <c r="D208" s="1533" t="s">
        <v>6159</v>
      </c>
      <c r="E208" s="1536"/>
      <c r="F208" s="1537"/>
    </row>
    <row r="209">
      <c r="A209" s="14" t="s">
        <v>2450</v>
      </c>
      <c r="B209" s="1531" t="s">
        <v>6160</v>
      </c>
      <c r="C209" s="1538"/>
      <c r="D209" s="1533" t="s">
        <v>6265</v>
      </c>
      <c r="E209" s="1534"/>
      <c r="F209" s="1535" t="s">
        <v>6339</v>
      </c>
    </row>
    <row r="210">
      <c r="A210" s="14" t="s">
        <v>2996</v>
      </c>
      <c r="B210" s="1531" t="s">
        <v>6144</v>
      </c>
      <c r="C210" s="1532" t="s">
        <v>3507</v>
      </c>
      <c r="D210" s="1533" t="s">
        <v>6145</v>
      </c>
      <c r="E210" s="1536"/>
      <c r="F210" s="1537"/>
    </row>
    <row r="211">
      <c r="A211" s="14" t="s">
        <v>2996</v>
      </c>
      <c r="B211" s="1531" t="s">
        <v>6151</v>
      </c>
      <c r="C211" s="1532" t="s">
        <v>6340</v>
      </c>
      <c r="D211" s="1533" t="s">
        <v>6153</v>
      </c>
      <c r="E211" s="1536"/>
      <c r="F211" s="1537"/>
    </row>
    <row r="212">
      <c r="A212" s="14" t="s">
        <v>924</v>
      </c>
      <c r="B212" s="1531" t="s">
        <v>2133</v>
      </c>
      <c r="C212" s="1532"/>
      <c r="D212" s="1533"/>
      <c r="E212" s="1536"/>
      <c r="F212" s="1535" t="s">
        <v>6341</v>
      </c>
    </row>
    <row r="213">
      <c r="A213" s="14" t="s">
        <v>924</v>
      </c>
      <c r="B213" s="1531" t="s">
        <v>6144</v>
      </c>
      <c r="C213" s="1532"/>
      <c r="D213" s="1533" t="s">
        <v>6145</v>
      </c>
      <c r="E213" s="1536"/>
      <c r="F213" s="1537"/>
    </row>
    <row r="214">
      <c r="A214" s="14" t="s">
        <v>1942</v>
      </c>
      <c r="B214" s="1531" t="s">
        <v>6144</v>
      </c>
      <c r="C214" s="1538"/>
      <c r="D214" s="1533" t="s">
        <v>6342</v>
      </c>
      <c r="E214" s="1536"/>
      <c r="F214" s="1537"/>
    </row>
    <row r="215">
      <c r="A215" s="14" t="s">
        <v>1493</v>
      </c>
      <c r="B215" s="1531" t="s">
        <v>6144</v>
      </c>
      <c r="C215" s="1532" t="s">
        <v>6343</v>
      </c>
      <c r="D215" s="1533" t="s">
        <v>6145</v>
      </c>
      <c r="E215" s="1536"/>
      <c r="F215" s="1537"/>
    </row>
    <row r="216">
      <c r="A216" s="14" t="s">
        <v>1493</v>
      </c>
      <c r="B216" s="1531" t="s">
        <v>6151</v>
      </c>
      <c r="C216" s="1532" t="s">
        <v>6344</v>
      </c>
      <c r="D216" s="1533" t="s">
        <v>6153</v>
      </c>
      <c r="E216" s="1536"/>
      <c r="F216" s="1537"/>
    </row>
    <row r="217">
      <c r="A217" s="14" t="s">
        <v>3181</v>
      </c>
      <c r="B217" s="1531" t="s">
        <v>6144</v>
      </c>
      <c r="C217" s="1532" t="s">
        <v>1391</v>
      </c>
      <c r="D217" s="1533" t="s">
        <v>6145</v>
      </c>
      <c r="E217" s="1536"/>
      <c r="F217" s="1537"/>
    </row>
    <row r="218">
      <c r="A218" s="14" t="s">
        <v>2244</v>
      </c>
      <c r="B218" s="1531" t="s">
        <v>6144</v>
      </c>
      <c r="C218" s="1538"/>
      <c r="D218" s="1533" t="s">
        <v>6145</v>
      </c>
      <c r="E218" s="1536"/>
      <c r="F218" s="1537"/>
    </row>
    <row r="219">
      <c r="A219" s="14" t="s">
        <v>2244</v>
      </c>
      <c r="B219" s="1531" t="s">
        <v>6151</v>
      </c>
      <c r="C219" s="1538"/>
      <c r="D219" s="1533" t="s">
        <v>6153</v>
      </c>
      <c r="E219" s="1536"/>
      <c r="F219" s="1537"/>
    </row>
    <row r="220">
      <c r="A220" s="14" t="s">
        <v>2244</v>
      </c>
      <c r="B220" s="1531" t="s">
        <v>6160</v>
      </c>
      <c r="C220" s="1538"/>
      <c r="D220" s="1533" t="s">
        <v>6159</v>
      </c>
      <c r="E220" s="1536"/>
      <c r="F220" s="1537"/>
    </row>
    <row r="221">
      <c r="A221" s="14" t="s">
        <v>2410</v>
      </c>
      <c r="B221" s="1531" t="s">
        <v>6144</v>
      </c>
      <c r="C221" s="1532" t="s">
        <v>6345</v>
      </c>
      <c r="D221" s="1533" t="s">
        <v>6145</v>
      </c>
      <c r="E221" s="1536"/>
      <c r="F221" s="1537"/>
    </row>
    <row r="222">
      <c r="A222" s="14" t="s">
        <v>2410</v>
      </c>
      <c r="B222" s="1531" t="s">
        <v>6151</v>
      </c>
      <c r="C222" s="1532" t="s">
        <v>6346</v>
      </c>
      <c r="D222" s="1533" t="s">
        <v>6159</v>
      </c>
      <c r="E222" s="1536"/>
      <c r="F222" s="1537"/>
    </row>
    <row r="223">
      <c r="A223" s="14" t="s">
        <v>2410</v>
      </c>
      <c r="B223" s="1531" t="s">
        <v>6160</v>
      </c>
      <c r="C223" s="1532" t="s">
        <v>6347</v>
      </c>
      <c r="D223" s="1533" t="s">
        <v>6159</v>
      </c>
      <c r="E223" s="1536"/>
      <c r="F223" s="1537"/>
    </row>
    <row r="224">
      <c r="A224" s="14" t="s">
        <v>2410</v>
      </c>
      <c r="B224" s="1531" t="s">
        <v>6163</v>
      </c>
      <c r="C224" s="1532" t="s">
        <v>6348</v>
      </c>
      <c r="D224" s="1533" t="s">
        <v>6153</v>
      </c>
      <c r="E224" s="1536"/>
      <c r="F224" s="1537"/>
    </row>
    <row r="225">
      <c r="A225" s="14" t="s">
        <v>1039</v>
      </c>
      <c r="B225" s="1531" t="s">
        <v>6144</v>
      </c>
      <c r="C225" s="1532" t="s">
        <v>6349</v>
      </c>
      <c r="D225" s="1533" t="s">
        <v>6145</v>
      </c>
      <c r="E225" s="1536"/>
      <c r="F225" s="1537"/>
    </row>
    <row r="226">
      <c r="A226" s="14" t="s">
        <v>1039</v>
      </c>
      <c r="B226" s="1531" t="s">
        <v>6151</v>
      </c>
      <c r="C226" s="1532" t="s">
        <v>6350</v>
      </c>
      <c r="D226" s="1533" t="s">
        <v>6153</v>
      </c>
      <c r="E226" s="1536"/>
      <c r="F226" s="1537"/>
    </row>
    <row r="227">
      <c r="A227" s="14" t="s">
        <v>3298</v>
      </c>
      <c r="B227" s="1531" t="s">
        <v>6144</v>
      </c>
      <c r="C227" s="1532" t="s">
        <v>6351</v>
      </c>
      <c r="D227" s="1533" t="s">
        <v>6145</v>
      </c>
      <c r="E227" s="1536"/>
      <c r="F227" s="1537"/>
    </row>
    <row r="228">
      <c r="A228" s="14" t="s">
        <v>3313</v>
      </c>
      <c r="B228" s="1531" t="s">
        <v>6144</v>
      </c>
      <c r="C228" s="1532" t="s">
        <v>6352</v>
      </c>
      <c r="D228" s="1533" t="s">
        <v>6145</v>
      </c>
      <c r="E228" s="1536"/>
      <c r="F228" s="1537"/>
    </row>
    <row r="229">
      <c r="A229" s="14" t="s">
        <v>3313</v>
      </c>
      <c r="B229" s="1531" t="s">
        <v>6151</v>
      </c>
      <c r="C229" s="1532" t="s">
        <v>6353</v>
      </c>
      <c r="D229" s="1533" t="s">
        <v>6159</v>
      </c>
      <c r="E229" s="1536"/>
      <c r="F229" s="1537"/>
    </row>
    <row r="230">
      <c r="A230" s="14" t="s">
        <v>3356</v>
      </c>
      <c r="B230" s="1531" t="s">
        <v>6144</v>
      </c>
      <c r="C230" s="1532"/>
      <c r="D230" s="1533" t="s">
        <v>6145</v>
      </c>
      <c r="E230" s="1536"/>
      <c r="F230" s="1537"/>
    </row>
    <row r="231">
      <c r="A231" s="14" t="s">
        <v>238</v>
      </c>
      <c r="B231" s="1531" t="s">
        <v>6144</v>
      </c>
      <c r="C231" s="1532"/>
      <c r="D231" s="1533" t="s">
        <v>6145</v>
      </c>
      <c r="E231" s="1536"/>
      <c r="F231" s="1537"/>
    </row>
    <row r="232">
      <c r="A232" s="14" t="s">
        <v>1069</v>
      </c>
      <c r="B232" s="1531" t="s">
        <v>6144</v>
      </c>
      <c r="C232" s="1532" t="s">
        <v>6354</v>
      </c>
      <c r="D232" s="1533" t="s">
        <v>6145</v>
      </c>
      <c r="E232" s="1536"/>
      <c r="F232" s="1537"/>
    </row>
    <row r="233">
      <c r="A233" s="14" t="s">
        <v>1069</v>
      </c>
      <c r="B233" s="1531" t="s">
        <v>6151</v>
      </c>
      <c r="C233" s="1532" t="s">
        <v>6355</v>
      </c>
      <c r="D233" s="1533" t="s">
        <v>6153</v>
      </c>
      <c r="E233" s="1536"/>
      <c r="F233" s="1537"/>
    </row>
    <row r="234">
      <c r="A234" s="14" t="s">
        <v>1069</v>
      </c>
      <c r="B234" s="1531" t="s">
        <v>6160</v>
      </c>
      <c r="C234" s="1532"/>
      <c r="D234" s="1533" t="s">
        <v>6159</v>
      </c>
      <c r="E234" s="1536"/>
      <c r="F234" s="1537"/>
    </row>
    <row r="235">
      <c r="A235" s="14" t="s">
        <v>1069</v>
      </c>
      <c r="B235" s="1531" t="s">
        <v>6163</v>
      </c>
      <c r="C235" s="1532"/>
      <c r="D235" s="1533" t="s">
        <v>6159</v>
      </c>
      <c r="E235" s="1536"/>
      <c r="F235" s="1537"/>
    </row>
    <row r="236">
      <c r="A236" s="14" t="s">
        <v>1206</v>
      </c>
      <c r="B236" s="1531" t="s">
        <v>6144</v>
      </c>
      <c r="C236" s="1532" t="s">
        <v>6356</v>
      </c>
      <c r="D236" s="1533" t="s">
        <v>6145</v>
      </c>
      <c r="E236" s="1536"/>
      <c r="F236" s="1537"/>
    </row>
    <row r="237">
      <c r="A237" s="14" t="s">
        <v>1206</v>
      </c>
      <c r="B237" s="1531" t="s">
        <v>6151</v>
      </c>
      <c r="C237" s="1538"/>
      <c r="D237" s="1533" t="s">
        <v>6159</v>
      </c>
      <c r="E237" s="1534">
        <v>118.0</v>
      </c>
      <c r="F237" s="1535" t="s">
        <v>6357</v>
      </c>
    </row>
    <row r="238">
      <c r="A238" s="14" t="s">
        <v>1206</v>
      </c>
      <c r="B238" s="1531" t="s">
        <v>6160</v>
      </c>
      <c r="C238" s="1538"/>
      <c r="D238" s="1533" t="s">
        <v>6159</v>
      </c>
      <c r="E238" s="1534"/>
      <c r="F238" s="1535"/>
    </row>
    <row r="239">
      <c r="A239" s="14" t="s">
        <v>3454</v>
      </c>
      <c r="B239" s="1531" t="s">
        <v>6144</v>
      </c>
      <c r="C239" s="1532" t="s">
        <v>6358</v>
      </c>
      <c r="D239" s="1533" t="s">
        <v>6145</v>
      </c>
      <c r="E239" s="1536"/>
      <c r="F239" s="1537"/>
    </row>
    <row r="240">
      <c r="A240" s="14" t="s">
        <v>2737</v>
      </c>
      <c r="B240" s="1531" t="s">
        <v>6144</v>
      </c>
      <c r="C240" s="1532"/>
      <c r="D240" s="1533" t="s">
        <v>6145</v>
      </c>
      <c r="E240" s="1536"/>
      <c r="F240" s="1537"/>
    </row>
    <row r="241">
      <c r="A241" s="14" t="s">
        <v>2737</v>
      </c>
      <c r="B241" s="1531" t="s">
        <v>6151</v>
      </c>
      <c r="C241" s="1532"/>
      <c r="D241" s="1533" t="s">
        <v>6159</v>
      </c>
      <c r="E241" s="1536"/>
      <c r="F241" s="1537"/>
    </row>
    <row r="242">
      <c r="A242" s="14" t="s">
        <v>2883</v>
      </c>
      <c r="B242" s="1531" t="s">
        <v>6144</v>
      </c>
      <c r="C242" s="1532" t="s">
        <v>6359</v>
      </c>
      <c r="D242" s="1533" t="s">
        <v>6145</v>
      </c>
      <c r="E242" s="1536"/>
      <c r="F242" s="1537"/>
    </row>
    <row r="243">
      <c r="A243" s="14" t="s">
        <v>2883</v>
      </c>
      <c r="B243" s="1531" t="s">
        <v>6151</v>
      </c>
      <c r="C243" s="1532" t="s">
        <v>6360</v>
      </c>
      <c r="D243" s="1533" t="s">
        <v>6159</v>
      </c>
      <c r="E243" s="1536"/>
      <c r="F243" s="1537"/>
    </row>
    <row r="244">
      <c r="A244" s="14" t="s">
        <v>3524</v>
      </c>
      <c r="B244" s="1531" t="s">
        <v>6144</v>
      </c>
      <c r="C244" s="1532" t="s">
        <v>6361</v>
      </c>
      <c r="D244" s="1533" t="s">
        <v>6145</v>
      </c>
      <c r="E244" s="1536"/>
      <c r="F244" s="1537"/>
    </row>
    <row r="245">
      <c r="A245" s="14" t="s">
        <v>3551</v>
      </c>
      <c r="B245" s="1531" t="s">
        <v>6144</v>
      </c>
      <c r="C245" s="1532"/>
      <c r="D245" s="1533" t="s">
        <v>6145</v>
      </c>
      <c r="E245" s="1536"/>
      <c r="F245" s="1537"/>
    </row>
    <row r="246">
      <c r="A246" s="14" t="s">
        <v>3570</v>
      </c>
      <c r="B246" s="1531" t="s">
        <v>6144</v>
      </c>
      <c r="C246" s="1532" t="s">
        <v>6362</v>
      </c>
      <c r="D246" s="1533" t="s">
        <v>6363</v>
      </c>
      <c r="E246" s="1536"/>
      <c r="F246" s="1537"/>
    </row>
    <row r="247">
      <c r="A247" s="14" t="s">
        <v>3596</v>
      </c>
      <c r="B247" s="1531" t="s">
        <v>6144</v>
      </c>
      <c r="C247" s="1532" t="s">
        <v>6364</v>
      </c>
      <c r="D247" s="1533" t="s">
        <v>6145</v>
      </c>
      <c r="E247" s="1536"/>
      <c r="F247" s="1537"/>
    </row>
    <row r="248">
      <c r="A248" s="14" t="s">
        <v>700</v>
      </c>
      <c r="B248" s="1531" t="s">
        <v>6144</v>
      </c>
      <c r="C248" s="1532" t="s">
        <v>6365</v>
      </c>
      <c r="D248" s="1533" t="s">
        <v>6145</v>
      </c>
      <c r="E248" s="1536"/>
      <c r="F248" s="1537"/>
    </row>
    <row r="249">
      <c r="A249" s="14" t="s">
        <v>700</v>
      </c>
      <c r="B249" s="1531" t="s">
        <v>6151</v>
      </c>
      <c r="C249" s="1532" t="s">
        <v>6366</v>
      </c>
      <c r="D249" s="1533" t="s">
        <v>6159</v>
      </c>
      <c r="E249" s="1536"/>
      <c r="F249" s="1537"/>
    </row>
    <row r="250">
      <c r="A250" s="14" t="s">
        <v>700</v>
      </c>
      <c r="B250" s="1531" t="s">
        <v>6160</v>
      </c>
      <c r="C250" s="1532" t="s">
        <v>6367</v>
      </c>
      <c r="D250" s="1533" t="s">
        <v>6159</v>
      </c>
      <c r="E250" s="1536"/>
      <c r="F250" s="1537"/>
    </row>
    <row r="251">
      <c r="A251" s="14" t="s">
        <v>700</v>
      </c>
      <c r="B251" s="1531" t="s">
        <v>6163</v>
      </c>
      <c r="C251" s="1532" t="s">
        <v>6368</v>
      </c>
      <c r="D251" s="1533" t="s">
        <v>6159</v>
      </c>
      <c r="E251" s="1534">
        <v>188.0</v>
      </c>
      <c r="F251" s="1535"/>
    </row>
    <row r="252">
      <c r="A252" s="14" t="s">
        <v>700</v>
      </c>
      <c r="B252" s="1531" t="s">
        <v>6166</v>
      </c>
      <c r="C252" s="1532" t="s">
        <v>6369</v>
      </c>
      <c r="D252" s="1533" t="s">
        <v>6159</v>
      </c>
      <c r="E252" s="1536"/>
      <c r="F252" s="1537"/>
    </row>
    <row r="253">
      <c r="A253" s="14" t="s">
        <v>1539</v>
      </c>
      <c r="B253" s="1531" t="s">
        <v>6144</v>
      </c>
      <c r="C253" s="1532" t="s">
        <v>6370</v>
      </c>
      <c r="D253" s="1533" t="s">
        <v>6145</v>
      </c>
      <c r="E253" s="1536"/>
      <c r="F253" s="1537"/>
    </row>
    <row r="254">
      <c r="A254" s="14" t="s">
        <v>1539</v>
      </c>
      <c r="B254" s="1531" t="s">
        <v>6151</v>
      </c>
      <c r="C254" s="1532" t="s">
        <v>6371</v>
      </c>
      <c r="D254" s="1533" t="s">
        <v>6153</v>
      </c>
      <c r="E254" s="1536"/>
      <c r="F254" s="1537"/>
    </row>
    <row r="255">
      <c r="A255" s="14" t="s">
        <v>411</v>
      </c>
      <c r="B255" s="1531" t="s">
        <v>6144</v>
      </c>
      <c r="C255" s="1532" t="s">
        <v>6372</v>
      </c>
      <c r="D255" s="1533" t="s">
        <v>6145</v>
      </c>
      <c r="E255" s="1536"/>
      <c r="F255" s="1537"/>
    </row>
    <row r="256">
      <c r="A256" s="14" t="s">
        <v>411</v>
      </c>
      <c r="B256" s="1531" t="s">
        <v>6151</v>
      </c>
      <c r="C256" s="1532" t="s">
        <v>6373</v>
      </c>
      <c r="D256" s="1533" t="s">
        <v>6153</v>
      </c>
      <c r="E256" s="1536"/>
      <c r="F256" s="1537"/>
    </row>
    <row r="257">
      <c r="A257" s="14" t="s">
        <v>1280</v>
      </c>
      <c r="B257" s="1531" t="s">
        <v>6144</v>
      </c>
      <c r="C257" s="1532" t="s">
        <v>6374</v>
      </c>
      <c r="D257" s="1533" t="s">
        <v>6157</v>
      </c>
      <c r="E257" s="1534">
        <v>98.0</v>
      </c>
      <c r="F257" s="1537"/>
    </row>
    <row r="258">
      <c r="A258" s="14" t="s">
        <v>1280</v>
      </c>
      <c r="B258" s="1531" t="s">
        <v>6151</v>
      </c>
      <c r="C258" s="1532" t="s">
        <v>6375</v>
      </c>
      <c r="D258" s="1533" t="s">
        <v>6376</v>
      </c>
      <c r="E258" s="1536"/>
      <c r="F258" s="1537"/>
    </row>
    <row r="259">
      <c r="A259" s="14" t="s">
        <v>2171</v>
      </c>
      <c r="B259" s="1531" t="s">
        <v>6144</v>
      </c>
      <c r="C259" s="1532" t="s">
        <v>6377</v>
      </c>
      <c r="D259" s="1533" t="s">
        <v>6145</v>
      </c>
      <c r="E259" s="1536"/>
      <c r="F259" s="1537"/>
    </row>
    <row r="260">
      <c r="A260" s="14" t="s">
        <v>2171</v>
      </c>
      <c r="B260" s="1531" t="s">
        <v>6151</v>
      </c>
      <c r="C260" s="1532"/>
      <c r="D260" s="1533" t="s">
        <v>6159</v>
      </c>
      <c r="E260" s="1536"/>
      <c r="F260" s="1535" t="s">
        <v>6378</v>
      </c>
    </row>
    <row r="261">
      <c r="A261" s="14" t="s">
        <v>3384</v>
      </c>
      <c r="B261" s="1531" t="s">
        <v>6144</v>
      </c>
      <c r="C261" s="1532" t="s">
        <v>6379</v>
      </c>
      <c r="D261" s="1533" t="s">
        <v>6162</v>
      </c>
      <c r="E261" s="1536"/>
      <c r="F261" s="1537"/>
    </row>
    <row r="262">
      <c r="A262" s="14" t="s">
        <v>330</v>
      </c>
      <c r="B262" s="1531" t="s">
        <v>6144</v>
      </c>
      <c r="C262" s="1532" t="s">
        <v>6380</v>
      </c>
      <c r="D262" s="1533" t="s">
        <v>6222</v>
      </c>
      <c r="E262" s="1536"/>
      <c r="F262" s="1537"/>
    </row>
    <row r="263">
      <c r="A263" s="14" t="s">
        <v>330</v>
      </c>
      <c r="B263" s="1531" t="s">
        <v>6151</v>
      </c>
      <c r="C263" s="1532" t="s">
        <v>6381</v>
      </c>
      <c r="D263" s="1533" t="s">
        <v>6382</v>
      </c>
      <c r="E263" s="1536"/>
      <c r="F263" s="1537"/>
    </row>
    <row r="264">
      <c r="A264" s="14" t="s">
        <v>330</v>
      </c>
      <c r="B264" s="1531" t="s">
        <v>6160</v>
      </c>
      <c r="C264" s="1532" t="s">
        <v>6383</v>
      </c>
      <c r="D264" s="1533" t="s">
        <v>6265</v>
      </c>
      <c r="E264" s="1534"/>
      <c r="F264" s="1535" t="s">
        <v>6384</v>
      </c>
    </row>
    <row r="265">
      <c r="A265" s="14" t="s">
        <v>3799</v>
      </c>
      <c r="B265" s="1531" t="s">
        <v>6144</v>
      </c>
      <c r="C265" s="1532" t="s">
        <v>6385</v>
      </c>
      <c r="D265" s="1533" t="s">
        <v>6145</v>
      </c>
      <c r="E265" s="1536"/>
      <c r="F265" s="1537"/>
    </row>
    <row r="266">
      <c r="A266" s="14" t="s">
        <v>3814</v>
      </c>
      <c r="B266" s="1531" t="s">
        <v>6144</v>
      </c>
      <c r="C266" s="1538"/>
      <c r="D266" s="1533" t="s">
        <v>6145</v>
      </c>
      <c r="E266" s="1536"/>
      <c r="F266" s="1537"/>
    </row>
    <row r="267">
      <c r="A267" s="14" t="s">
        <v>3814</v>
      </c>
      <c r="B267" s="1531" t="s">
        <v>6151</v>
      </c>
      <c r="C267" s="1538"/>
      <c r="D267" s="1533" t="s">
        <v>6159</v>
      </c>
      <c r="E267" s="1536"/>
      <c r="F267" s="1537"/>
    </row>
    <row r="268">
      <c r="A268" s="14" t="s">
        <v>3836</v>
      </c>
      <c r="B268" s="1531" t="s">
        <v>6144</v>
      </c>
      <c r="C268" s="1538"/>
      <c r="D268" s="1533" t="s">
        <v>6145</v>
      </c>
      <c r="E268" s="1536"/>
      <c r="F268" s="1537"/>
    </row>
    <row r="269">
      <c r="A269" s="14" t="s">
        <v>1254</v>
      </c>
      <c r="B269" s="1531" t="s">
        <v>6144</v>
      </c>
      <c r="C269" s="1532" t="s">
        <v>6386</v>
      </c>
      <c r="D269" s="1533" t="s">
        <v>6159</v>
      </c>
      <c r="E269" s="1536"/>
      <c r="F269" s="1537"/>
    </row>
    <row r="270">
      <c r="A270" s="14" t="s">
        <v>1254</v>
      </c>
      <c r="B270" s="1531" t="s">
        <v>6151</v>
      </c>
      <c r="C270" s="1532" t="s">
        <v>6387</v>
      </c>
      <c r="D270" s="1533" t="s">
        <v>6153</v>
      </c>
      <c r="E270" s="1536"/>
      <c r="F270" s="1537"/>
    </row>
    <row r="271">
      <c r="A271" s="14" t="s">
        <v>1254</v>
      </c>
      <c r="B271" s="1531" t="s">
        <v>6160</v>
      </c>
      <c r="C271" s="1532" t="s">
        <v>6388</v>
      </c>
      <c r="D271" s="1533" t="s">
        <v>6159</v>
      </c>
      <c r="E271" s="1536"/>
      <c r="F271" s="1537"/>
    </row>
    <row r="272">
      <c r="A272" s="14" t="s">
        <v>1254</v>
      </c>
      <c r="B272" s="1531" t="s">
        <v>6163</v>
      </c>
      <c r="C272" s="1532" t="s">
        <v>6389</v>
      </c>
      <c r="D272" s="1533" t="s">
        <v>6159</v>
      </c>
      <c r="E272" s="1536"/>
      <c r="F272" s="1537"/>
    </row>
    <row r="273">
      <c r="A273" s="14" t="s">
        <v>1254</v>
      </c>
      <c r="B273" s="1531" t="s">
        <v>6166</v>
      </c>
      <c r="C273" s="1532" t="s">
        <v>6390</v>
      </c>
      <c r="D273" s="1533" t="s">
        <v>6159</v>
      </c>
      <c r="E273" s="1536"/>
      <c r="F273" s="1537"/>
    </row>
    <row r="274">
      <c r="A274" s="14" t="s">
        <v>1254</v>
      </c>
      <c r="B274" s="1531" t="s">
        <v>6206</v>
      </c>
      <c r="C274" s="1532"/>
      <c r="D274" s="1533"/>
      <c r="E274" s="1536"/>
      <c r="F274" s="1537"/>
    </row>
    <row r="275">
      <c r="A275" s="14" t="s">
        <v>3939</v>
      </c>
      <c r="B275" s="1531" t="s">
        <v>6144</v>
      </c>
      <c r="C275" s="1538"/>
      <c r="D275" s="1533" t="s">
        <v>6145</v>
      </c>
      <c r="E275" s="1536"/>
      <c r="F275" s="1537"/>
    </row>
    <row r="276">
      <c r="A276" s="14" t="s">
        <v>3939</v>
      </c>
      <c r="B276" s="1531" t="s">
        <v>6151</v>
      </c>
      <c r="C276" s="1538"/>
      <c r="D276" s="1533" t="s">
        <v>6153</v>
      </c>
      <c r="E276" s="1536"/>
      <c r="F276" s="1537"/>
    </row>
    <row r="277">
      <c r="A277" s="14" t="s">
        <v>3939</v>
      </c>
      <c r="B277" s="1531" t="s">
        <v>6160</v>
      </c>
      <c r="C277" s="1538"/>
      <c r="D277" s="1533" t="s">
        <v>6159</v>
      </c>
      <c r="E277" s="1536"/>
      <c r="F277" s="1537"/>
    </row>
    <row r="278">
      <c r="A278" s="14" t="s">
        <v>3976</v>
      </c>
      <c r="B278" s="1531" t="s">
        <v>6144</v>
      </c>
      <c r="C278" s="1532" t="s">
        <v>6391</v>
      </c>
      <c r="D278" s="1533" t="s">
        <v>6145</v>
      </c>
      <c r="E278" s="1536"/>
      <c r="F278" s="1537"/>
    </row>
    <row r="279">
      <c r="A279" s="14" t="s">
        <v>3976</v>
      </c>
      <c r="B279" s="1531" t="s">
        <v>6151</v>
      </c>
      <c r="C279" s="1532"/>
      <c r="D279" s="1533" t="s">
        <v>6153</v>
      </c>
      <c r="E279" s="1536"/>
      <c r="F279" s="1537"/>
    </row>
    <row r="280">
      <c r="A280" s="14" t="s">
        <v>1150</v>
      </c>
      <c r="B280" s="1531" t="s">
        <v>6144</v>
      </c>
      <c r="C280" s="1532" t="s">
        <v>6392</v>
      </c>
      <c r="D280" s="1533" t="s">
        <v>6145</v>
      </c>
      <c r="E280" s="1536"/>
      <c r="F280" s="1537"/>
    </row>
    <row r="281">
      <c r="A281" s="14" t="s">
        <v>1150</v>
      </c>
      <c r="B281" s="1531" t="s">
        <v>6151</v>
      </c>
      <c r="C281" s="1532" t="s">
        <v>6393</v>
      </c>
      <c r="D281" s="1533" t="s">
        <v>6159</v>
      </c>
      <c r="E281" s="1536"/>
      <c r="F281" s="1537"/>
    </row>
    <row r="282">
      <c r="A282" s="14" t="s">
        <v>1437</v>
      </c>
      <c r="B282" s="1531" t="s">
        <v>6144</v>
      </c>
      <c r="C282" s="1532" t="s">
        <v>6394</v>
      </c>
      <c r="D282" s="1533" t="s">
        <v>6222</v>
      </c>
      <c r="E282" s="1536"/>
      <c r="F282" s="1537"/>
    </row>
    <row r="283">
      <c r="A283" s="14" t="s">
        <v>1437</v>
      </c>
      <c r="B283" s="1531" t="s">
        <v>6151</v>
      </c>
      <c r="C283" s="1532" t="s">
        <v>6395</v>
      </c>
      <c r="D283" s="1533" t="s">
        <v>6396</v>
      </c>
      <c r="E283" s="1536"/>
      <c r="F283" s="1537"/>
    </row>
    <row r="284">
      <c r="A284" s="14" t="s">
        <v>729</v>
      </c>
      <c r="B284" s="1531" t="s">
        <v>6144</v>
      </c>
      <c r="C284" s="1532" t="s">
        <v>6397</v>
      </c>
      <c r="D284" s="1533" t="s">
        <v>6159</v>
      </c>
      <c r="E284" s="1536"/>
      <c r="F284" s="1537"/>
    </row>
    <row r="285">
      <c r="A285" s="14" t="s">
        <v>729</v>
      </c>
      <c r="B285" s="1531" t="s">
        <v>6151</v>
      </c>
      <c r="C285" s="1532" t="s">
        <v>6398</v>
      </c>
      <c r="D285" s="1533" t="s">
        <v>6159</v>
      </c>
      <c r="E285" s="1536"/>
      <c r="F285" s="1537"/>
    </row>
    <row r="286">
      <c r="A286" s="14" t="s">
        <v>4076</v>
      </c>
      <c r="B286" s="1531" t="s">
        <v>6144</v>
      </c>
      <c r="C286" s="1532" t="s">
        <v>6399</v>
      </c>
      <c r="D286" s="1533" t="s">
        <v>6145</v>
      </c>
      <c r="E286" s="1536"/>
      <c r="F286" s="1537"/>
    </row>
    <row r="287">
      <c r="A287" s="14" t="s">
        <v>4076</v>
      </c>
      <c r="B287" s="1531" t="s">
        <v>6151</v>
      </c>
      <c r="C287" s="1532"/>
      <c r="D287" s="1533" t="s">
        <v>6153</v>
      </c>
      <c r="E287" s="1536"/>
      <c r="F287" s="1537"/>
    </row>
    <row r="288">
      <c r="A288" s="14" t="s">
        <v>1037</v>
      </c>
      <c r="B288" s="1531" t="s">
        <v>6144</v>
      </c>
      <c r="C288" s="1532" t="s">
        <v>6400</v>
      </c>
      <c r="D288" s="1533" t="s">
        <v>6145</v>
      </c>
      <c r="E288" s="1536"/>
      <c r="F288" s="1537"/>
    </row>
    <row r="289">
      <c r="A289" s="14" t="s">
        <v>1037</v>
      </c>
      <c r="B289" s="1531" t="s">
        <v>6151</v>
      </c>
      <c r="C289" s="1532" t="s">
        <v>6401</v>
      </c>
      <c r="D289" s="1533" t="s">
        <v>6153</v>
      </c>
      <c r="E289" s="1536"/>
      <c r="F289" s="1537"/>
    </row>
    <row r="290">
      <c r="A290" s="14" t="s">
        <v>4118</v>
      </c>
      <c r="B290" s="1531" t="s">
        <v>6144</v>
      </c>
      <c r="C290" s="1532"/>
      <c r="D290" s="1533" t="s">
        <v>6145</v>
      </c>
      <c r="E290" s="1536"/>
      <c r="F290" s="1537"/>
    </row>
    <row r="291">
      <c r="A291" s="14" t="s">
        <v>4153</v>
      </c>
      <c r="B291" s="1531" t="s">
        <v>6144</v>
      </c>
      <c r="C291" s="1532"/>
      <c r="D291" s="1533" t="s">
        <v>6159</v>
      </c>
      <c r="E291" s="1536"/>
      <c r="F291" s="1537"/>
    </row>
    <row r="292">
      <c r="A292" s="14" t="s">
        <v>4153</v>
      </c>
      <c r="B292" s="1531" t="s">
        <v>6151</v>
      </c>
      <c r="C292" s="1532"/>
      <c r="D292" s="1533" t="s">
        <v>6159</v>
      </c>
      <c r="E292" s="1536"/>
      <c r="F292" s="1537"/>
    </row>
    <row r="293">
      <c r="A293" s="14" t="s">
        <v>747</v>
      </c>
      <c r="B293" s="1531" t="s">
        <v>6144</v>
      </c>
      <c r="C293" s="1532"/>
      <c r="D293" s="1533" t="s">
        <v>6145</v>
      </c>
      <c r="E293" s="1536"/>
      <c r="F293" s="1537"/>
    </row>
    <row r="294">
      <c r="A294" s="14" t="s">
        <v>747</v>
      </c>
      <c r="B294" s="1531" t="s">
        <v>6151</v>
      </c>
      <c r="C294" s="1532"/>
      <c r="D294" s="1533" t="s">
        <v>6153</v>
      </c>
      <c r="E294" s="1536"/>
      <c r="F294" s="1537"/>
    </row>
    <row r="295">
      <c r="A295" s="14" t="s">
        <v>1893</v>
      </c>
      <c r="B295" s="1531" t="s">
        <v>6144</v>
      </c>
      <c r="C295" s="1532" t="s">
        <v>6402</v>
      </c>
      <c r="D295" s="1533" t="s">
        <v>6145</v>
      </c>
      <c r="E295" s="1536"/>
      <c r="F295" s="1537"/>
    </row>
    <row r="296">
      <c r="A296" s="14" t="s">
        <v>1893</v>
      </c>
      <c r="B296" s="1531" t="s">
        <v>6151</v>
      </c>
      <c r="C296" s="1538"/>
      <c r="D296" s="1533" t="s">
        <v>6153</v>
      </c>
      <c r="E296" s="1536"/>
      <c r="F296" s="1537"/>
    </row>
    <row r="297">
      <c r="A297" s="14" t="s">
        <v>3581</v>
      </c>
      <c r="B297" s="1531" t="s">
        <v>6144</v>
      </c>
      <c r="C297" s="1532" t="s">
        <v>6403</v>
      </c>
      <c r="D297" s="1533" t="s">
        <v>6145</v>
      </c>
      <c r="E297" s="1536"/>
      <c r="F297" s="1537"/>
    </row>
    <row r="298">
      <c r="A298" s="14" t="s">
        <v>3581</v>
      </c>
      <c r="B298" s="1531" t="s">
        <v>6151</v>
      </c>
      <c r="C298" s="1532" t="s">
        <v>6404</v>
      </c>
      <c r="D298" s="1533" t="s">
        <v>6153</v>
      </c>
      <c r="E298" s="1536"/>
      <c r="F298" s="1537"/>
    </row>
    <row r="299">
      <c r="A299" s="14" t="s">
        <v>1439</v>
      </c>
      <c r="B299" s="1531" t="s">
        <v>6144</v>
      </c>
      <c r="C299" s="1532" t="s">
        <v>6405</v>
      </c>
      <c r="D299" s="1533" t="s">
        <v>6145</v>
      </c>
      <c r="E299" s="1534"/>
      <c r="F299" s="1535" t="s">
        <v>6193</v>
      </c>
    </row>
    <row r="300">
      <c r="A300" s="14" t="s">
        <v>1439</v>
      </c>
      <c r="B300" s="1531" t="s">
        <v>6151</v>
      </c>
      <c r="C300" s="1532" t="s">
        <v>6406</v>
      </c>
      <c r="D300" s="1533" t="s">
        <v>6153</v>
      </c>
      <c r="E300" s="1536"/>
      <c r="F300" s="1537"/>
    </row>
    <row r="301">
      <c r="A301" s="14" t="s">
        <v>1439</v>
      </c>
      <c r="B301" s="1531" t="s">
        <v>6160</v>
      </c>
      <c r="C301" s="1538"/>
      <c r="D301" s="1533" t="s">
        <v>6159</v>
      </c>
      <c r="E301" s="1536"/>
      <c r="F301" s="1537"/>
    </row>
    <row r="302">
      <c r="A302" s="14" t="s">
        <v>1439</v>
      </c>
      <c r="B302" s="1531" t="s">
        <v>6163</v>
      </c>
      <c r="C302" s="1538"/>
      <c r="D302" s="1533" t="s">
        <v>6159</v>
      </c>
      <c r="E302" s="1534"/>
      <c r="F302" s="1535" t="s">
        <v>6316</v>
      </c>
    </row>
    <row r="303">
      <c r="A303" s="14" t="s">
        <v>4262</v>
      </c>
      <c r="B303" s="1531" t="s">
        <v>6144</v>
      </c>
      <c r="C303" s="1532" t="s">
        <v>6407</v>
      </c>
      <c r="D303" s="1533" t="s">
        <v>6145</v>
      </c>
      <c r="E303" s="1536"/>
      <c r="F303" s="1537"/>
    </row>
    <row r="304">
      <c r="A304" s="14" t="s">
        <v>4262</v>
      </c>
      <c r="B304" s="1531" t="s">
        <v>6151</v>
      </c>
      <c r="C304" s="1532" t="s">
        <v>6408</v>
      </c>
      <c r="D304" s="1533" t="s">
        <v>6159</v>
      </c>
      <c r="E304" s="1534"/>
      <c r="F304" s="1535" t="s">
        <v>6409</v>
      </c>
    </row>
    <row r="305">
      <c r="A305" s="14" t="s">
        <v>4262</v>
      </c>
      <c r="B305" s="1531" t="s">
        <v>6160</v>
      </c>
      <c r="C305" s="1532" t="s">
        <v>6410</v>
      </c>
      <c r="D305" s="1533" t="s">
        <v>6159</v>
      </c>
      <c r="E305" s="1536"/>
      <c r="F305" s="1537"/>
    </row>
    <row r="306">
      <c r="A306" s="14" t="s">
        <v>4262</v>
      </c>
      <c r="B306" s="1531" t="s">
        <v>6163</v>
      </c>
      <c r="C306" s="1532" t="s">
        <v>6411</v>
      </c>
      <c r="D306" s="1533" t="s">
        <v>6159</v>
      </c>
      <c r="E306" s="1536"/>
      <c r="F306" s="1537"/>
    </row>
    <row r="307">
      <c r="A307" s="14" t="s">
        <v>4262</v>
      </c>
      <c r="B307" s="1531" t="s">
        <v>6166</v>
      </c>
      <c r="C307" s="1532"/>
      <c r="D307" s="1533" t="s">
        <v>6159</v>
      </c>
      <c r="E307" s="1536"/>
      <c r="F307" s="1537"/>
    </row>
    <row r="308">
      <c r="A308" s="14" t="s">
        <v>4289</v>
      </c>
      <c r="B308" s="1531" t="s">
        <v>6144</v>
      </c>
      <c r="C308" s="1532" t="s">
        <v>6412</v>
      </c>
      <c r="D308" s="1533" t="s">
        <v>6145</v>
      </c>
      <c r="E308" s="1536"/>
      <c r="F308" s="1537"/>
    </row>
    <row r="309">
      <c r="A309" s="14" t="s">
        <v>1587</v>
      </c>
      <c r="B309" s="1531" t="s">
        <v>6144</v>
      </c>
      <c r="C309" s="1532" t="s">
        <v>6413</v>
      </c>
      <c r="D309" s="1533" t="s">
        <v>6145</v>
      </c>
      <c r="E309" s="1536"/>
      <c r="F309" s="1537"/>
    </row>
    <row r="310">
      <c r="A310" s="14" t="s">
        <v>1587</v>
      </c>
      <c r="B310" s="1531" t="s">
        <v>6151</v>
      </c>
      <c r="C310" s="1532" t="s">
        <v>6414</v>
      </c>
      <c r="D310" s="1533" t="s">
        <v>6159</v>
      </c>
      <c r="E310" s="1536"/>
      <c r="F310" s="1537"/>
    </row>
    <row r="311">
      <c r="A311" s="14" t="s">
        <v>1587</v>
      </c>
      <c r="B311" s="1531" t="s">
        <v>6160</v>
      </c>
      <c r="C311" s="1532" t="s">
        <v>6415</v>
      </c>
      <c r="D311" s="1533" t="s">
        <v>6153</v>
      </c>
      <c r="E311" s="1536"/>
      <c r="F311" s="1537"/>
    </row>
    <row r="312">
      <c r="A312" s="14" t="s">
        <v>1587</v>
      </c>
      <c r="B312" s="1531" t="s">
        <v>6163</v>
      </c>
      <c r="C312" s="1532" t="s">
        <v>6416</v>
      </c>
      <c r="D312" s="1533" t="s">
        <v>6159</v>
      </c>
      <c r="E312" s="1536"/>
      <c r="F312" s="1537"/>
    </row>
    <row r="313">
      <c r="A313" s="14" t="s">
        <v>1587</v>
      </c>
      <c r="B313" s="1531" t="s">
        <v>6166</v>
      </c>
      <c r="C313" s="1532" t="s">
        <v>6417</v>
      </c>
      <c r="D313" s="1533" t="s">
        <v>6159</v>
      </c>
      <c r="E313" s="1536"/>
      <c r="F313" s="1537"/>
    </row>
    <row r="314">
      <c r="A314" s="14" t="s">
        <v>1587</v>
      </c>
      <c r="B314" s="1531" t="s">
        <v>6206</v>
      </c>
      <c r="C314" s="1538"/>
      <c r="D314" s="1533" t="s">
        <v>6159</v>
      </c>
      <c r="E314" s="1536"/>
      <c r="F314" s="1537"/>
    </row>
    <row r="315">
      <c r="A315" s="14" t="s">
        <v>252</v>
      </c>
      <c r="B315" s="1531" t="s">
        <v>6144</v>
      </c>
      <c r="C315" s="1532"/>
      <c r="D315" s="1533" t="s">
        <v>6145</v>
      </c>
      <c r="E315" s="1536"/>
      <c r="F315" s="1537"/>
    </row>
    <row r="316">
      <c r="A316" s="14" t="s">
        <v>627</v>
      </c>
      <c r="B316" s="1531" t="s">
        <v>6144</v>
      </c>
      <c r="C316" s="1538"/>
      <c r="D316" s="1533" t="s">
        <v>6145</v>
      </c>
      <c r="E316" s="1536"/>
      <c r="F316" s="1537"/>
    </row>
    <row r="317">
      <c r="A317" s="14" t="s">
        <v>236</v>
      </c>
      <c r="B317" s="1531" t="s">
        <v>6151</v>
      </c>
      <c r="C317" s="1538"/>
      <c r="D317" s="1533" t="s">
        <v>6153</v>
      </c>
      <c r="E317" s="1536"/>
      <c r="F317" s="1537"/>
    </row>
    <row r="318">
      <c r="A318" s="14" t="s">
        <v>884</v>
      </c>
      <c r="B318" s="1531" t="s">
        <v>6144</v>
      </c>
      <c r="C318" s="1538"/>
      <c r="D318" s="1533" t="s">
        <v>6145</v>
      </c>
      <c r="E318" s="1536"/>
      <c r="F318" s="1537"/>
    </row>
    <row r="319">
      <c r="A319" s="14" t="s">
        <v>908</v>
      </c>
      <c r="B319" s="1531" t="s">
        <v>6151</v>
      </c>
      <c r="C319" s="1538"/>
      <c r="D319" s="1533" t="s">
        <v>6145</v>
      </c>
      <c r="E319" s="1536"/>
      <c r="F319" s="1537"/>
    </row>
    <row r="320">
      <c r="A320" s="14" t="s">
        <v>1054</v>
      </c>
      <c r="B320" s="1531" t="s">
        <v>6151</v>
      </c>
      <c r="C320" s="1538"/>
      <c r="D320" s="1533" t="s">
        <v>6153</v>
      </c>
      <c r="E320" s="1536"/>
      <c r="F320" s="1537"/>
    </row>
    <row r="321">
      <c r="A321" s="14" t="s">
        <v>1137</v>
      </c>
      <c r="B321" s="1531" t="s">
        <v>6160</v>
      </c>
      <c r="C321" s="1538"/>
      <c r="D321" s="1533" t="s">
        <v>6159</v>
      </c>
      <c r="E321" s="1536"/>
      <c r="F321" s="1537"/>
    </row>
    <row r="322">
      <c r="A322" s="14" t="s">
        <v>1186</v>
      </c>
      <c r="B322" s="1531" t="s">
        <v>6160</v>
      </c>
      <c r="C322" s="1538"/>
      <c r="D322" s="1533" t="s">
        <v>6159</v>
      </c>
      <c r="E322" s="1536"/>
      <c r="F322" s="1537"/>
    </row>
    <row r="323">
      <c r="A323" s="14" t="s">
        <v>673</v>
      </c>
      <c r="B323" s="1531" t="s">
        <v>6151</v>
      </c>
      <c r="C323" s="1538"/>
      <c r="D323" s="1533" t="s">
        <v>6418</v>
      </c>
      <c r="E323" s="1536"/>
      <c r="F323" s="1537"/>
    </row>
    <row r="324">
      <c r="A324" s="14" t="s">
        <v>511</v>
      </c>
      <c r="B324" s="1531" t="s">
        <v>6151</v>
      </c>
      <c r="C324" s="1538"/>
      <c r="D324" s="1533" t="s">
        <v>6159</v>
      </c>
      <c r="E324" s="1536"/>
      <c r="F324" s="1537"/>
    </row>
    <row r="325">
      <c r="A325" s="14" t="s">
        <v>902</v>
      </c>
      <c r="B325" s="1531" t="s">
        <v>6144</v>
      </c>
      <c r="C325" s="1538"/>
      <c r="D325" s="1533" t="s">
        <v>6145</v>
      </c>
      <c r="E325" s="1536"/>
      <c r="F325" s="1537"/>
    </row>
    <row r="326">
      <c r="A326" s="14" t="s">
        <v>1797</v>
      </c>
      <c r="B326" s="1531" t="s">
        <v>6151</v>
      </c>
      <c r="C326" s="1538"/>
      <c r="D326" s="1533" t="s">
        <v>6153</v>
      </c>
      <c r="E326" s="1536"/>
      <c r="F326" s="1537"/>
    </row>
    <row r="327">
      <c r="A327" s="14" t="s">
        <v>1841</v>
      </c>
      <c r="B327" s="1531" t="s">
        <v>6166</v>
      </c>
      <c r="C327" s="1538"/>
      <c r="D327" s="1533" t="s">
        <v>6159</v>
      </c>
      <c r="E327" s="1536"/>
      <c r="F327" s="1537"/>
    </row>
    <row r="328">
      <c r="A328" s="14" t="s">
        <v>1881</v>
      </c>
      <c r="B328" s="1531" t="s">
        <v>6163</v>
      </c>
      <c r="C328" s="1538"/>
      <c r="D328" s="1533" t="s">
        <v>6159</v>
      </c>
      <c r="E328" s="1536"/>
      <c r="F328" s="1537"/>
    </row>
    <row r="329">
      <c r="A329" s="14" t="s">
        <v>1067</v>
      </c>
      <c r="B329" s="1531" t="s">
        <v>6160</v>
      </c>
      <c r="C329" s="1538"/>
      <c r="D329" s="1533" t="s">
        <v>6159</v>
      </c>
      <c r="E329" s="1536"/>
      <c r="F329" s="1537"/>
    </row>
    <row r="330">
      <c r="A330" s="14" t="s">
        <v>2050</v>
      </c>
      <c r="B330" s="1531" t="s">
        <v>6144</v>
      </c>
      <c r="C330" s="1538"/>
      <c r="D330" s="1533" t="s">
        <v>6145</v>
      </c>
      <c r="E330" s="1536"/>
      <c r="F330" s="1537"/>
    </row>
    <row r="331">
      <c r="A331" s="14" t="s">
        <v>2157</v>
      </c>
      <c r="B331" s="1531" t="s">
        <v>6151</v>
      </c>
      <c r="C331" s="1538"/>
      <c r="D331" s="1533" t="s">
        <v>6159</v>
      </c>
      <c r="E331" s="1536"/>
      <c r="F331" s="1537"/>
    </row>
    <row r="332">
      <c r="A332" s="14" t="s">
        <v>2281</v>
      </c>
      <c r="B332" s="1531" t="s">
        <v>6144</v>
      </c>
      <c r="C332" s="1538"/>
      <c r="D332" s="1533" t="s">
        <v>6145</v>
      </c>
      <c r="E332" s="1536"/>
      <c r="F332" s="1537"/>
    </row>
    <row r="333">
      <c r="A333" s="14" t="s">
        <v>2527</v>
      </c>
      <c r="B333" s="1531" t="s">
        <v>6144</v>
      </c>
      <c r="C333" s="1538"/>
      <c r="D333" s="1533" t="s">
        <v>6145</v>
      </c>
      <c r="E333" s="1536"/>
      <c r="F333" s="1537"/>
    </row>
    <row r="334">
      <c r="A334" s="14" t="s">
        <v>2774</v>
      </c>
      <c r="B334" s="1531" t="s">
        <v>6144</v>
      </c>
      <c r="C334" s="1538"/>
      <c r="D334" s="1533" t="s">
        <v>6419</v>
      </c>
      <c r="E334" s="1536"/>
      <c r="F334" s="1537"/>
    </row>
    <row r="335">
      <c r="A335" s="14" t="s">
        <v>238</v>
      </c>
      <c r="B335" s="1531" t="s">
        <v>6151</v>
      </c>
      <c r="C335" s="1538"/>
      <c r="D335" s="1533" t="s">
        <v>6153</v>
      </c>
      <c r="E335" s="1536"/>
      <c r="F335" s="1537"/>
    </row>
    <row r="336">
      <c r="A336" s="14" t="s">
        <v>872</v>
      </c>
      <c r="B336" s="1531" t="s">
        <v>6160</v>
      </c>
      <c r="C336" s="1538"/>
      <c r="D336" s="1533" t="s">
        <v>6159</v>
      </c>
      <c r="E336" s="1536"/>
      <c r="F336" s="1537"/>
    </row>
    <row r="337">
      <c r="A337" s="14" t="s">
        <v>2816</v>
      </c>
      <c r="B337" s="1531" t="s">
        <v>6144</v>
      </c>
      <c r="C337" s="1538"/>
      <c r="D337" s="1533" t="s">
        <v>6145</v>
      </c>
      <c r="E337" s="1536"/>
      <c r="F337" s="1537"/>
    </row>
    <row r="338">
      <c r="A338" s="14" t="s">
        <v>2984</v>
      </c>
      <c r="B338" s="1531" t="s">
        <v>6151</v>
      </c>
      <c r="C338" s="1538"/>
      <c r="D338" s="1533" t="s">
        <v>6153</v>
      </c>
      <c r="E338" s="1536"/>
      <c r="F338" s="1537"/>
    </row>
    <row r="339">
      <c r="A339" s="14" t="s">
        <v>3075</v>
      </c>
      <c r="B339" s="1531" t="s">
        <v>6144</v>
      </c>
      <c r="C339" s="1538"/>
      <c r="D339" s="1533" t="s">
        <v>6145</v>
      </c>
      <c r="E339" s="1536"/>
      <c r="F339" s="1537"/>
    </row>
    <row r="340">
      <c r="A340" s="14" t="s">
        <v>924</v>
      </c>
      <c r="B340" s="1531" t="s">
        <v>6151</v>
      </c>
      <c r="C340" s="1538"/>
      <c r="D340" s="1533" t="s">
        <v>6153</v>
      </c>
      <c r="E340" s="1536"/>
      <c r="F340" s="1537"/>
    </row>
    <row r="341">
      <c r="A341" s="14" t="s">
        <v>3240</v>
      </c>
      <c r="B341" s="1531" t="s">
        <v>6144</v>
      </c>
      <c r="C341" s="1538"/>
      <c r="D341" s="1533" t="s">
        <v>6145</v>
      </c>
      <c r="E341" s="1536"/>
      <c r="F341" s="1537"/>
    </row>
    <row r="342">
      <c r="A342" s="14" t="s">
        <v>3470</v>
      </c>
      <c r="B342" s="1531" t="s">
        <v>6144</v>
      </c>
      <c r="C342" s="1538"/>
      <c r="D342" s="1533" t="s">
        <v>6145</v>
      </c>
      <c r="E342" s="1536"/>
      <c r="F342" s="1537"/>
    </row>
    <row r="343">
      <c r="A343" s="14" t="s">
        <v>2737</v>
      </c>
      <c r="B343" s="1531" t="s">
        <v>6160</v>
      </c>
      <c r="C343" s="1538"/>
      <c r="D343" s="1533" t="s">
        <v>6159</v>
      </c>
      <c r="E343" s="1536"/>
      <c r="F343" s="1537"/>
    </row>
    <row r="344">
      <c r="A344" s="14" t="s">
        <v>3743</v>
      </c>
      <c r="B344" s="1531" t="s">
        <v>6144</v>
      </c>
      <c r="C344" s="1538"/>
      <c r="D344" s="1533" t="s">
        <v>6145</v>
      </c>
      <c r="E344" s="1536"/>
      <c r="F344" s="1537"/>
    </row>
    <row r="345">
      <c r="A345" s="14" t="s">
        <v>3090</v>
      </c>
      <c r="B345" s="1531" t="s">
        <v>6144</v>
      </c>
      <c r="C345" s="1538"/>
      <c r="D345" s="1533" t="s">
        <v>6145</v>
      </c>
      <c r="E345" s="1536"/>
      <c r="F345" s="1537"/>
    </row>
    <row r="346">
      <c r="A346" s="14" t="s">
        <v>2538</v>
      </c>
      <c r="B346" s="1531" t="s">
        <v>6144</v>
      </c>
      <c r="C346" s="1538"/>
      <c r="D346" s="1533" t="s">
        <v>6145</v>
      </c>
      <c r="E346" s="1536"/>
      <c r="F346" s="1537"/>
    </row>
    <row r="347">
      <c r="A347" s="14" t="s">
        <v>4020</v>
      </c>
      <c r="B347" s="1531" t="s">
        <v>6144</v>
      </c>
      <c r="C347" s="1538"/>
      <c r="D347" s="1533" t="s">
        <v>6145</v>
      </c>
      <c r="E347" s="1536"/>
      <c r="F347" s="1537"/>
    </row>
    <row r="348">
      <c r="A348" s="14" t="s">
        <v>4118</v>
      </c>
      <c r="B348" s="1531" t="s">
        <v>6151</v>
      </c>
      <c r="C348" s="1538"/>
      <c r="D348" s="1533" t="s">
        <v>6153</v>
      </c>
      <c r="E348" s="1536"/>
      <c r="F348" s="1537"/>
    </row>
    <row r="349">
      <c r="A349" s="14" t="s">
        <v>747</v>
      </c>
      <c r="B349" s="1531" t="s">
        <v>6160</v>
      </c>
      <c r="C349" s="1538"/>
      <c r="D349" s="1533" t="s">
        <v>6159</v>
      </c>
      <c r="E349" s="1536"/>
      <c r="F349" s="1537"/>
    </row>
    <row r="350">
      <c r="A350" s="14" t="s">
        <v>1587</v>
      </c>
      <c r="B350" s="1531" t="s">
        <v>6282</v>
      </c>
      <c r="C350" s="1538"/>
      <c r="D350" s="1533" t="s">
        <v>6159</v>
      </c>
      <c r="E350" s="1536"/>
      <c r="F350" s="1537"/>
    </row>
    <row r="351">
      <c r="A351" s="14" t="s">
        <v>1332</v>
      </c>
      <c r="B351" s="1531" t="s">
        <v>6144</v>
      </c>
      <c r="C351" s="1538"/>
      <c r="D351" s="1533" t="s">
        <v>6145</v>
      </c>
      <c r="E351" s="1536"/>
      <c r="F351" s="1537"/>
    </row>
    <row r="352">
      <c r="A352" s="14" t="s">
        <v>1348</v>
      </c>
      <c r="B352" s="1531" t="s">
        <v>6144</v>
      </c>
      <c r="C352" s="1538"/>
      <c r="D352" s="1533" t="s">
        <v>6145</v>
      </c>
      <c r="E352" s="1536"/>
      <c r="F352" s="1537"/>
    </row>
    <row r="353">
      <c r="A353" s="14" t="s">
        <v>1712</v>
      </c>
      <c r="B353" s="1531" t="s">
        <v>6151</v>
      </c>
      <c r="C353" s="1538"/>
      <c r="D353" s="1533" t="s">
        <v>6153</v>
      </c>
      <c r="E353" s="1536"/>
      <c r="F353" s="1537"/>
    </row>
    <row r="354">
      <c r="A354" s="14" t="s">
        <v>2527</v>
      </c>
      <c r="B354" s="1531" t="s">
        <v>6151</v>
      </c>
      <c r="C354" s="1538"/>
      <c r="D354" s="1533" t="s">
        <v>6159</v>
      </c>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5541</v>
      </c>
      <c r="B1" s="1543" t="s">
        <v>159</v>
      </c>
      <c r="C1" s="1544" t="s">
        <v>5542</v>
      </c>
      <c r="D1" s="1545"/>
      <c r="E1" s="1546" t="s">
        <v>6420</v>
      </c>
      <c r="F1" s="1547" t="s">
        <v>6421</v>
      </c>
      <c r="G1" s="1547" t="s">
        <v>6422</v>
      </c>
      <c r="H1" s="1548" t="s">
        <v>6423</v>
      </c>
      <c r="I1" s="1549" t="s">
        <v>6424</v>
      </c>
      <c r="J1" s="1550" t="s">
        <v>6425</v>
      </c>
      <c r="K1" s="1550" t="s">
        <v>6426</v>
      </c>
      <c r="L1" s="1550" t="s">
        <v>6427</v>
      </c>
      <c r="M1" s="1551" t="s">
        <v>6428</v>
      </c>
      <c r="N1" s="1552" t="s">
        <v>1698</v>
      </c>
      <c r="O1" s="1553" t="s">
        <v>6429</v>
      </c>
      <c r="P1" s="1554" t="s">
        <v>6430</v>
      </c>
      <c r="Q1" s="1555" t="s">
        <v>6431</v>
      </c>
      <c r="R1" s="1553" t="s">
        <v>6432</v>
      </c>
      <c r="S1" s="1556" t="s">
        <v>6433</v>
      </c>
      <c r="T1" s="1557"/>
      <c r="U1" s="1558" t="s">
        <v>6434</v>
      </c>
      <c r="V1" s="1559" t="s">
        <v>6435</v>
      </c>
    </row>
    <row r="2">
      <c r="A2" s="1560" t="s">
        <v>6436</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6437</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6438</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6439</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6440</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6441</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6442</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6443</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6444</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6445</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6446</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6437</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6438</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6439</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6440</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6441</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6442</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6443</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6444</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6445</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6447</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6437</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6438</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6439</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6440</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6441</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6442</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6443</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6444</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6445</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6448</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6437</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6438</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6439</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6440</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6441</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6442</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6443</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6444</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6445</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6449</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6437</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6450</v>
      </c>
      <c r="V43" s="1612" t="s">
        <v>6451</v>
      </c>
      <c r="W43" s="1613" t="s">
        <v>6425</v>
      </c>
      <c r="X43" s="1613" t="s">
        <v>6426</v>
      </c>
      <c r="Y43" s="1613" t="s">
        <v>6427</v>
      </c>
      <c r="Z43" s="1613" t="s">
        <v>380</v>
      </c>
    </row>
    <row r="44">
      <c r="A44" s="1579" t="s">
        <v>6438</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6452</v>
      </c>
      <c r="V44" s="1615" t="s">
        <v>558</v>
      </c>
      <c r="W44" s="1616" t="s">
        <v>6453</v>
      </c>
      <c r="X44" s="1616" t="s">
        <v>6454</v>
      </c>
      <c r="Y44" s="1616" t="s">
        <v>6455</v>
      </c>
      <c r="Z44" s="1616" t="s">
        <v>6456</v>
      </c>
    </row>
    <row r="45">
      <c r="A45" s="1579" t="s">
        <v>6439</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379</v>
      </c>
      <c r="W45" s="1616" t="s">
        <v>6457</v>
      </c>
      <c r="X45" s="1616" t="s">
        <v>464</v>
      </c>
      <c r="Y45" s="1616" t="s">
        <v>6458</v>
      </c>
      <c r="Z45" s="1616" t="s">
        <v>6459</v>
      </c>
    </row>
    <row r="46">
      <c r="A46" s="1579" t="s">
        <v>6440</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478</v>
      </c>
      <c r="W46" s="1616" t="s">
        <v>6460</v>
      </c>
      <c r="X46" s="1616" t="s">
        <v>6461</v>
      </c>
      <c r="Y46" s="1616" t="s">
        <v>6462</v>
      </c>
      <c r="Z46" s="1616" t="s">
        <v>6463</v>
      </c>
    </row>
    <row r="47">
      <c r="A47" s="1579" t="s">
        <v>6441</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302</v>
      </c>
      <c r="W47" s="1616" t="s">
        <v>6464</v>
      </c>
      <c r="X47" s="1616" t="s">
        <v>6465</v>
      </c>
      <c r="Y47" s="1616" t="s">
        <v>6466</v>
      </c>
      <c r="Z47" s="1616" t="s">
        <v>6467</v>
      </c>
    </row>
    <row r="48">
      <c r="A48" s="1579" t="s">
        <v>6442</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205</v>
      </c>
      <c r="W48" s="1616" t="s">
        <v>6468</v>
      </c>
      <c r="X48" s="1616" t="s">
        <v>6469</v>
      </c>
      <c r="Y48" s="1616" t="s">
        <v>6470</v>
      </c>
      <c r="Z48" s="1616" t="s">
        <v>6471</v>
      </c>
    </row>
    <row r="49">
      <c r="A49" s="1579" t="s">
        <v>6443</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450</v>
      </c>
      <c r="W49" s="1618" t="s">
        <v>6472</v>
      </c>
      <c r="X49" s="1618" t="s">
        <v>6473</v>
      </c>
      <c r="Y49" s="1618" t="s">
        <v>6474</v>
      </c>
      <c r="Z49" s="1618" t="s">
        <v>6475</v>
      </c>
    </row>
    <row r="50">
      <c r="A50" s="1579" t="s">
        <v>6444</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6445</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6476</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6437</v>
      </c>
      <c r="B53" s="1625" t="s">
        <v>179</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6477</v>
      </c>
      <c r="V53" s="559"/>
      <c r="W53" s="560"/>
      <c r="X53" s="1628" t="s">
        <v>6478</v>
      </c>
      <c r="Y53" s="1629" t="s">
        <v>6479</v>
      </c>
      <c r="Z53" s="560"/>
    </row>
    <row r="54">
      <c r="A54" s="1579" t="s">
        <v>6438</v>
      </c>
      <c r="B54" s="1630" t="s">
        <v>179</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6480</v>
      </c>
      <c r="V54" s="20"/>
      <c r="W54" s="21"/>
      <c r="X54" s="1632" t="s">
        <v>479</v>
      </c>
      <c r="Y54" s="1633" t="s">
        <v>6481</v>
      </c>
      <c r="Z54" s="21"/>
    </row>
    <row r="55">
      <c r="A55" s="1579" t="s">
        <v>6439</v>
      </c>
      <c r="B55" s="1630" t="s">
        <v>179</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6440</v>
      </c>
      <c r="B56" s="1630" t="s">
        <v>179</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303</v>
      </c>
      <c r="Y56" s="1634" t="s">
        <v>6482</v>
      </c>
      <c r="Z56" s="21"/>
    </row>
    <row r="57">
      <c r="A57" s="1579" t="s">
        <v>6441</v>
      </c>
      <c r="B57" s="1630" t="s">
        <v>179</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6442</v>
      </c>
      <c r="B58" s="1630" t="s">
        <v>179</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380</v>
      </c>
      <c r="Y58" s="1634" t="s">
        <v>6483</v>
      </c>
      <c r="Z58" s="21"/>
    </row>
    <row r="59">
      <c r="A59" s="1579" t="s">
        <v>6443</v>
      </c>
      <c r="B59" s="1630" t="s">
        <v>179</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6444</v>
      </c>
      <c r="B60" s="1630" t="s">
        <v>179</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243</v>
      </c>
      <c r="Y60" s="1633" t="s">
        <v>6484</v>
      </c>
      <c r="Z60" s="21"/>
    </row>
    <row r="61">
      <c r="A61" s="1584" t="s">
        <v>6445</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6485</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179</v>
      </c>
      <c r="C63" s="1625" t="s">
        <v>179</v>
      </c>
      <c r="D63" s="1565"/>
      <c r="E63" s="1566"/>
      <c r="F63" s="1567"/>
      <c r="G63" s="1592"/>
      <c r="H63" s="1599"/>
      <c r="I63" s="1637"/>
      <c r="J63" s="1571"/>
      <c r="K63" s="1605"/>
      <c r="L63" s="1573"/>
      <c r="M63" s="1574"/>
      <c r="N63" s="1583"/>
      <c r="O63" s="1583"/>
      <c r="P63" s="1626"/>
      <c r="Q63" s="1608">
        <v>8.0</v>
      </c>
      <c r="R63" s="1608">
        <v>8.0</v>
      </c>
      <c r="S63" s="1608">
        <v>5.0</v>
      </c>
      <c r="T63" s="1578"/>
      <c r="U63" s="1638" t="s">
        <v>6486</v>
      </c>
      <c r="V63" s="1639" t="s">
        <v>6451</v>
      </c>
      <c r="W63" s="1640" t="s">
        <v>6487</v>
      </c>
      <c r="X63" s="1640" t="s">
        <v>6488</v>
      </c>
      <c r="Y63" s="1640" t="s">
        <v>6489</v>
      </c>
      <c r="Z63" s="1640" t="s">
        <v>6490</v>
      </c>
    </row>
    <row r="64">
      <c r="A64" s="1579">
        <v>2.0</v>
      </c>
      <c r="B64" s="1630" t="s">
        <v>179</v>
      </c>
      <c r="C64" s="1630" t="s">
        <v>179</v>
      </c>
      <c r="D64" s="1565"/>
      <c r="E64" s="1641"/>
      <c r="F64" s="1642"/>
      <c r="G64" s="1643"/>
      <c r="H64" s="1644"/>
      <c r="I64" s="1645"/>
      <c r="J64" s="1646"/>
      <c r="K64" s="1647"/>
      <c r="L64" s="1648"/>
      <c r="M64" s="1649"/>
      <c r="N64" s="1650"/>
      <c r="O64" s="1650"/>
      <c r="P64" s="1651"/>
      <c r="Q64" s="1608">
        <v>12.0</v>
      </c>
      <c r="R64" s="1608">
        <v>12.0</v>
      </c>
      <c r="S64" s="1608">
        <v>5.0</v>
      </c>
      <c r="T64" s="1578"/>
      <c r="U64" s="1652" t="s">
        <v>6491</v>
      </c>
      <c r="V64" s="1615" t="s">
        <v>558</v>
      </c>
      <c r="W64" s="1616" t="s">
        <v>6492</v>
      </c>
      <c r="X64" s="1616" t="s">
        <v>6493</v>
      </c>
      <c r="Y64" s="1616" t="s">
        <v>6494</v>
      </c>
      <c r="Z64" s="1616" t="s">
        <v>6495</v>
      </c>
    </row>
    <row r="65">
      <c r="A65" s="1614" t="s">
        <v>6496</v>
      </c>
      <c r="B65" s="20"/>
      <c r="C65" s="20"/>
      <c r="D65" s="20"/>
      <c r="E65" s="20"/>
      <c r="F65" s="20"/>
      <c r="G65" s="20"/>
      <c r="H65" s="20"/>
      <c r="I65" s="20"/>
      <c r="J65" s="20"/>
      <c r="K65" s="20"/>
      <c r="L65" s="20"/>
      <c r="M65" s="20"/>
      <c r="N65" s="20"/>
      <c r="O65" s="20"/>
      <c r="P65" s="20"/>
      <c r="Q65" s="20"/>
      <c r="R65" s="20"/>
      <c r="S65" s="21"/>
      <c r="T65" s="1578"/>
      <c r="U65" s="1652" t="s">
        <v>6497</v>
      </c>
      <c r="V65" s="1615" t="s">
        <v>379</v>
      </c>
      <c r="W65" s="1616" t="s">
        <v>6498</v>
      </c>
      <c r="X65" s="1616" t="s">
        <v>6454</v>
      </c>
      <c r="Y65" s="1616" t="s">
        <v>6499</v>
      </c>
      <c r="Z65" s="1616" t="s">
        <v>6500</v>
      </c>
    </row>
    <row r="66">
      <c r="A66" s="290"/>
      <c r="S66" s="293"/>
      <c r="T66" s="1578"/>
      <c r="U66" s="1652" t="s">
        <v>6501</v>
      </c>
      <c r="V66" s="1615" t="s">
        <v>478</v>
      </c>
      <c r="W66" s="1616" t="s">
        <v>6502</v>
      </c>
      <c r="X66" s="1616" t="s">
        <v>6492</v>
      </c>
      <c r="Y66" s="1616" t="s">
        <v>6503</v>
      </c>
      <c r="Z66" s="1616" t="s">
        <v>6494</v>
      </c>
    </row>
    <row r="67">
      <c r="A67" s="290"/>
      <c r="S67" s="293"/>
      <c r="T67" s="1578"/>
      <c r="U67" s="1652" t="s">
        <v>6504</v>
      </c>
      <c r="V67" s="1615" t="s">
        <v>302</v>
      </c>
      <c r="W67" s="1616" t="s">
        <v>6493</v>
      </c>
      <c r="X67" s="1616" t="s">
        <v>6505</v>
      </c>
      <c r="Y67" s="1616" t="s">
        <v>6495</v>
      </c>
      <c r="Z67" s="1616" t="s">
        <v>6506</v>
      </c>
    </row>
    <row r="68">
      <c r="A68" s="290"/>
      <c r="S68" s="293"/>
      <c r="T68" s="1578"/>
      <c r="U68" s="1652" t="s">
        <v>6507</v>
      </c>
      <c r="V68" s="1615" t="s">
        <v>205</v>
      </c>
      <c r="W68" s="1616" t="s">
        <v>6505</v>
      </c>
      <c r="X68" s="1616" t="s">
        <v>6498</v>
      </c>
      <c r="Y68" s="1616" t="s">
        <v>6506</v>
      </c>
      <c r="Z68" s="1616" t="s">
        <v>6499</v>
      </c>
    </row>
    <row r="69">
      <c r="A69" s="297"/>
      <c r="B69" s="559"/>
      <c r="C69" s="559"/>
      <c r="D69" s="559"/>
      <c r="E69" s="559"/>
      <c r="F69" s="559"/>
      <c r="G69" s="559"/>
      <c r="H69" s="559"/>
      <c r="I69" s="559"/>
      <c r="J69" s="559"/>
      <c r="K69" s="559"/>
      <c r="L69" s="559"/>
      <c r="M69" s="559"/>
      <c r="N69" s="559"/>
      <c r="O69" s="559"/>
      <c r="P69" s="559"/>
      <c r="Q69" s="559"/>
      <c r="R69" s="559"/>
      <c r="S69" s="560"/>
      <c r="T69" s="1578"/>
      <c r="U69" s="1652" t="s">
        <v>6508</v>
      </c>
      <c r="V69" s="1615" t="s">
        <v>450</v>
      </c>
      <c r="W69" s="1616" t="s">
        <v>6454</v>
      </c>
      <c r="X69" s="1616" t="s">
        <v>6502</v>
      </c>
      <c r="Y69" s="1616" t="s">
        <v>6500</v>
      </c>
      <c r="Z69" s="1616" t="s">
        <v>6503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130</v>
      </c>
      <c r="C1" s="1653" t="s">
        <v>131</v>
      </c>
      <c r="D1" s="1653" t="s">
        <v>6509</v>
      </c>
      <c r="E1" s="1653" t="s">
        <v>132</v>
      </c>
      <c r="F1" s="1653" t="s">
        <v>133</v>
      </c>
      <c r="G1" s="1653" t="s">
        <v>134</v>
      </c>
      <c r="H1" s="1653" t="s">
        <v>135</v>
      </c>
      <c r="I1" s="1653" t="s">
        <v>136</v>
      </c>
      <c r="J1" s="1653" t="s">
        <v>137</v>
      </c>
      <c r="K1" s="1653" t="s">
        <v>138</v>
      </c>
      <c r="L1" s="1653" t="s">
        <v>139</v>
      </c>
      <c r="M1" s="1653" t="s">
        <v>140</v>
      </c>
      <c r="N1" s="1653" t="s">
        <v>141</v>
      </c>
      <c r="O1" s="1653" t="s">
        <v>142</v>
      </c>
      <c r="P1" s="1653" t="s">
        <v>143</v>
      </c>
      <c r="Q1" s="1653" t="s">
        <v>144</v>
      </c>
      <c r="R1" s="1653" t="s">
        <v>145</v>
      </c>
      <c r="S1" s="1653" t="s">
        <v>146</v>
      </c>
      <c r="T1" s="1653" t="s">
        <v>147</v>
      </c>
      <c r="U1" s="1653" t="s">
        <v>148</v>
      </c>
      <c r="V1" s="1653" t="s">
        <v>149</v>
      </c>
      <c r="W1" s="1653" t="s">
        <v>150</v>
      </c>
      <c r="X1" s="1653" t="s">
        <v>151</v>
      </c>
      <c r="Y1" s="1653" t="s">
        <v>152</v>
      </c>
      <c r="Z1" s="1653" t="s">
        <v>153</v>
      </c>
      <c r="AA1" s="1653" t="s">
        <v>154</v>
      </c>
      <c r="AB1" s="1653" t="s">
        <v>155</v>
      </c>
      <c r="AC1" s="1654" t="s">
        <v>6510</v>
      </c>
      <c r="AD1" s="1655" t="s">
        <v>92</v>
      </c>
      <c r="AE1" s="1656"/>
      <c r="AF1" s="1656"/>
      <c r="AG1" s="1656"/>
      <c r="AH1" s="1656"/>
      <c r="AI1" s="1656"/>
      <c r="AJ1" s="1656"/>
      <c r="AK1" s="1656"/>
      <c r="AL1" s="1656"/>
      <c r="AM1" s="1656"/>
      <c r="AN1" s="1656"/>
      <c r="AO1" s="1656"/>
      <c r="AP1" s="1656"/>
      <c r="AQ1" s="1656"/>
      <c r="AR1" s="1656"/>
      <c r="AS1" s="1656"/>
      <c r="AT1" s="1656"/>
      <c r="AU1" s="1656"/>
      <c r="AV1" s="1656"/>
      <c r="AW1" s="1656"/>
    </row>
    <row r="2">
      <c r="A2" s="1657" t="s">
        <v>6511</v>
      </c>
      <c r="B2" s="1658" t="s">
        <v>337</v>
      </c>
      <c r="C2" s="1658" t="s">
        <v>453</v>
      </c>
      <c r="D2" s="1659" t="s">
        <v>212</v>
      </c>
      <c r="E2" s="1659" t="s">
        <v>598</v>
      </c>
      <c r="F2" s="1659" t="s">
        <v>1044</v>
      </c>
      <c r="G2" s="1659"/>
      <c r="H2" s="1660"/>
      <c r="I2" s="1661">
        <v>9.0</v>
      </c>
      <c r="J2" s="1661">
        <v>27.0</v>
      </c>
      <c r="K2" s="1661">
        <v>47.0</v>
      </c>
      <c r="L2" s="1661">
        <v>67.0</v>
      </c>
      <c r="M2" s="1661">
        <v>87.0</v>
      </c>
      <c r="N2" s="1661">
        <v>107.0</v>
      </c>
      <c r="O2" s="1659" t="s">
        <v>113</v>
      </c>
      <c r="P2" s="1661">
        <v>4.0</v>
      </c>
      <c r="Q2" s="1661">
        <v>11.0</v>
      </c>
      <c r="R2" s="1661">
        <v>19.0</v>
      </c>
      <c r="S2" s="1661">
        <v>27.0</v>
      </c>
      <c r="T2" s="1661">
        <v>35.0</v>
      </c>
      <c r="U2" s="1661">
        <v>43.0</v>
      </c>
      <c r="V2" s="1659" t="s">
        <v>117</v>
      </c>
      <c r="W2" s="1658" t="s">
        <v>6512</v>
      </c>
      <c r="X2" s="1658" t="s">
        <v>6513</v>
      </c>
      <c r="Y2" s="1658" t="s">
        <v>6514</v>
      </c>
      <c r="Z2" s="1658" t="s">
        <v>6515</v>
      </c>
      <c r="AA2" s="1658" t="s">
        <v>6516</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6517</v>
      </c>
      <c r="B3" s="1659" t="s">
        <v>337</v>
      </c>
      <c r="C3" s="1659" t="s">
        <v>453</v>
      </c>
      <c r="D3" s="1659" t="s">
        <v>212</v>
      </c>
      <c r="E3" s="1659" t="s">
        <v>598</v>
      </c>
      <c r="F3" s="1659" t="s">
        <v>1044</v>
      </c>
      <c r="G3" s="1659"/>
      <c r="H3" s="1660"/>
      <c r="I3" s="1661">
        <v>9.0</v>
      </c>
      <c r="J3" s="1661">
        <v>27.0</v>
      </c>
      <c r="K3" s="1661">
        <v>47.0</v>
      </c>
      <c r="L3" s="1661">
        <v>67.0</v>
      </c>
      <c r="M3" s="1661">
        <v>87.0</v>
      </c>
      <c r="N3" s="1661">
        <v>107.0</v>
      </c>
      <c r="O3" s="1659" t="s">
        <v>113</v>
      </c>
      <c r="P3" s="1661">
        <v>4.0</v>
      </c>
      <c r="Q3" s="1661">
        <v>11.0</v>
      </c>
      <c r="R3" s="1661">
        <v>19.0</v>
      </c>
      <c r="S3" s="1661">
        <v>27.0</v>
      </c>
      <c r="T3" s="1661">
        <v>35.0</v>
      </c>
      <c r="U3" s="1661">
        <v>43.0</v>
      </c>
      <c r="V3" s="1659" t="s">
        <v>117</v>
      </c>
      <c r="W3" s="1659" t="s">
        <v>6518</v>
      </c>
      <c r="X3" s="1659" t="s">
        <v>6519</v>
      </c>
      <c r="Y3" s="1659" t="s">
        <v>6520</v>
      </c>
      <c r="Z3" s="1659" t="s">
        <v>6521</v>
      </c>
      <c r="AA3" s="1659" t="s">
        <v>6522</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6523</v>
      </c>
      <c r="B4" s="1665" t="s">
        <v>337</v>
      </c>
      <c r="C4" s="1665" t="s">
        <v>453</v>
      </c>
      <c r="D4" s="1665" t="s">
        <v>212</v>
      </c>
      <c r="E4" s="1665" t="s">
        <v>598</v>
      </c>
      <c r="F4" s="1665" t="s">
        <v>1044</v>
      </c>
      <c r="G4" s="1665"/>
      <c r="H4" s="1662"/>
      <c r="I4" s="1661">
        <v>9.0</v>
      </c>
      <c r="J4" s="1661">
        <v>27.0</v>
      </c>
      <c r="K4" s="1661">
        <v>47.0</v>
      </c>
      <c r="L4" s="1661">
        <v>67.0</v>
      </c>
      <c r="M4" s="1661">
        <v>87.0</v>
      </c>
      <c r="N4" s="1661">
        <v>107.0</v>
      </c>
      <c r="O4" s="1665" t="s">
        <v>113</v>
      </c>
      <c r="P4" s="1661">
        <v>4.0</v>
      </c>
      <c r="Q4" s="1661">
        <v>11.0</v>
      </c>
      <c r="R4" s="1661">
        <v>19.0</v>
      </c>
      <c r="S4" s="1661">
        <v>27.0</v>
      </c>
      <c r="T4" s="1661">
        <v>35.0</v>
      </c>
      <c r="U4" s="1661">
        <v>43.0</v>
      </c>
      <c r="V4" s="1665" t="s">
        <v>117</v>
      </c>
      <c r="W4" s="1665" t="s">
        <v>6524</v>
      </c>
      <c r="X4" s="1665" t="s">
        <v>6525</v>
      </c>
      <c r="Y4" s="1665" t="s">
        <v>6526</v>
      </c>
      <c r="Z4" s="1665" t="s">
        <v>6527</v>
      </c>
      <c r="AA4" s="1665" t="s">
        <v>6528</v>
      </c>
      <c r="AB4" s="1666" t="s">
        <v>6529</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6530</v>
      </c>
      <c r="B5" s="1665" t="s">
        <v>337</v>
      </c>
      <c r="C5" s="1665" t="s">
        <v>453</v>
      </c>
      <c r="D5" s="1665" t="s">
        <v>212</v>
      </c>
      <c r="E5" s="1665" t="s">
        <v>598</v>
      </c>
      <c r="F5" s="1665" t="s">
        <v>1044</v>
      </c>
      <c r="G5" s="1665"/>
      <c r="H5" s="1662"/>
      <c r="I5" s="1661">
        <v>9.0</v>
      </c>
      <c r="J5" s="1661">
        <v>27.0</v>
      </c>
      <c r="K5" s="1661">
        <v>47.0</v>
      </c>
      <c r="L5" s="1661">
        <v>67.0</v>
      </c>
      <c r="M5" s="1661">
        <v>87.0</v>
      </c>
      <c r="N5" s="1661">
        <v>107.0</v>
      </c>
      <c r="O5" s="1665" t="s">
        <v>113</v>
      </c>
      <c r="P5" s="1661">
        <v>4.0</v>
      </c>
      <c r="Q5" s="1661">
        <v>11.0</v>
      </c>
      <c r="R5" s="1661">
        <v>19.0</v>
      </c>
      <c r="S5" s="1661">
        <v>27.0</v>
      </c>
      <c r="T5" s="1661">
        <v>35.0</v>
      </c>
      <c r="U5" s="1661">
        <v>43.0</v>
      </c>
      <c r="V5" s="1665" t="s">
        <v>117</v>
      </c>
      <c r="W5" s="1665" t="s">
        <v>6531</v>
      </c>
      <c r="X5" s="1665" t="s">
        <v>6532</v>
      </c>
      <c r="Y5" s="1665" t="s">
        <v>6533</v>
      </c>
      <c r="Z5" s="1665" t="s">
        <v>6534</v>
      </c>
      <c r="AA5" s="1665" t="s">
        <v>6535</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6536</v>
      </c>
      <c r="B6" s="1669" t="s">
        <v>337</v>
      </c>
      <c r="C6" s="1669" t="s">
        <v>453</v>
      </c>
      <c r="D6" s="1669" t="s">
        <v>212</v>
      </c>
      <c r="E6" s="1669" t="s">
        <v>598</v>
      </c>
      <c r="F6" s="1669" t="s">
        <v>1044</v>
      </c>
      <c r="G6" s="1669"/>
      <c r="H6" s="1670"/>
      <c r="I6" s="1671">
        <v>9.0</v>
      </c>
      <c r="J6" s="1671">
        <v>27.0</v>
      </c>
      <c r="K6" s="1671">
        <v>47.0</v>
      </c>
      <c r="L6" s="1671">
        <v>67.0</v>
      </c>
      <c r="M6" s="1671">
        <v>87.0</v>
      </c>
      <c r="N6" s="1671">
        <v>107.0</v>
      </c>
      <c r="O6" s="1669" t="s">
        <v>113</v>
      </c>
      <c r="P6" s="1671">
        <v>4.0</v>
      </c>
      <c r="Q6" s="1671">
        <v>11.0</v>
      </c>
      <c r="R6" s="1671">
        <v>19.0</v>
      </c>
      <c r="S6" s="1671">
        <v>27.0</v>
      </c>
      <c r="T6" s="1671">
        <v>35.0</v>
      </c>
      <c r="U6" s="1671">
        <v>43.0</v>
      </c>
      <c r="V6" s="1669" t="s">
        <v>117</v>
      </c>
      <c r="W6" s="1669" t="s">
        <v>6537</v>
      </c>
      <c r="X6" s="1669" t="s">
        <v>6538</v>
      </c>
      <c r="Y6" s="1669" t="s">
        <v>6539</v>
      </c>
      <c r="Z6" s="1669" t="s">
        <v>6540</v>
      </c>
      <c r="AA6" s="1669" t="s">
        <v>6541</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6542</v>
      </c>
      <c r="B7" s="1675" t="s">
        <v>337</v>
      </c>
      <c r="C7" s="1675" t="s">
        <v>453</v>
      </c>
      <c r="D7" s="1675" t="s">
        <v>212</v>
      </c>
      <c r="E7" s="1675" t="s">
        <v>598</v>
      </c>
      <c r="F7" s="1675" t="s">
        <v>1044</v>
      </c>
      <c r="G7" s="1675"/>
      <c r="H7" s="1673"/>
      <c r="I7" s="1671">
        <v>9.0</v>
      </c>
      <c r="J7" s="1671">
        <v>27.0</v>
      </c>
      <c r="K7" s="1671">
        <v>47.0</v>
      </c>
      <c r="L7" s="1671">
        <v>67.0</v>
      </c>
      <c r="M7" s="1671">
        <v>87.0</v>
      </c>
      <c r="N7" s="1671">
        <v>107.0</v>
      </c>
      <c r="O7" s="1675" t="s">
        <v>113</v>
      </c>
      <c r="P7" s="1671">
        <v>4.0</v>
      </c>
      <c r="Q7" s="1671">
        <v>11.0</v>
      </c>
      <c r="R7" s="1671">
        <v>19.0</v>
      </c>
      <c r="S7" s="1671">
        <v>27.0</v>
      </c>
      <c r="T7" s="1671">
        <v>35.0</v>
      </c>
      <c r="U7" s="1671">
        <v>43.0</v>
      </c>
      <c r="V7" s="1675" t="s">
        <v>117</v>
      </c>
      <c r="W7" s="1675" t="s">
        <v>6543</v>
      </c>
      <c r="X7" s="1675" t="s">
        <v>6544</v>
      </c>
      <c r="Y7" s="1675" t="s">
        <v>6545</v>
      </c>
      <c r="Z7" s="1675" t="s">
        <v>6546</v>
      </c>
      <c r="AA7" s="1675" t="s">
        <v>6547</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6548</v>
      </c>
      <c r="B8" s="1659" t="s">
        <v>337</v>
      </c>
      <c r="C8" s="1678" t="s">
        <v>384</v>
      </c>
      <c r="D8" s="1659" t="s">
        <v>212</v>
      </c>
      <c r="E8" s="1659" t="s">
        <v>518</v>
      </c>
      <c r="F8" s="1659" t="s">
        <v>598</v>
      </c>
      <c r="G8" s="1659" t="s">
        <v>1044</v>
      </c>
      <c r="H8" s="1660"/>
      <c r="I8" s="1661">
        <v>8.0</v>
      </c>
      <c r="J8" s="1661">
        <v>24.0</v>
      </c>
      <c r="K8" s="1661">
        <v>42.0</v>
      </c>
      <c r="L8" s="1661">
        <v>60.0</v>
      </c>
      <c r="M8" s="1661">
        <v>78.0</v>
      </c>
      <c r="N8" s="1661">
        <v>96.0</v>
      </c>
      <c r="O8" s="1659" t="s">
        <v>113</v>
      </c>
      <c r="P8" s="1661">
        <v>5.0</v>
      </c>
      <c r="Q8" s="1661">
        <v>14.0</v>
      </c>
      <c r="R8" s="1661">
        <v>24.0</v>
      </c>
      <c r="S8" s="1661">
        <v>34.0</v>
      </c>
      <c r="T8" s="1661">
        <v>44.0</v>
      </c>
      <c r="U8" s="1661">
        <v>54.0</v>
      </c>
      <c r="V8" s="1659" t="s">
        <v>117</v>
      </c>
      <c r="W8" s="1659" t="s">
        <v>6549</v>
      </c>
      <c r="X8" s="1659" t="s">
        <v>6550</v>
      </c>
      <c r="Y8" s="1659" t="s">
        <v>6551</v>
      </c>
      <c r="Z8" s="1659" t="s">
        <v>6552</v>
      </c>
      <c r="AA8" s="1659" t="s">
        <v>6553</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6554</v>
      </c>
      <c r="B9" s="1665" t="s">
        <v>337</v>
      </c>
      <c r="C9" s="1678" t="s">
        <v>384</v>
      </c>
      <c r="D9" s="1665" t="s">
        <v>212</v>
      </c>
      <c r="E9" s="1665" t="s">
        <v>518</v>
      </c>
      <c r="F9" s="1665" t="s">
        <v>598</v>
      </c>
      <c r="G9" s="1665" t="s">
        <v>1044</v>
      </c>
      <c r="H9" s="1662"/>
      <c r="I9" s="1661">
        <v>8.0</v>
      </c>
      <c r="J9" s="1661">
        <v>24.0</v>
      </c>
      <c r="K9" s="1661">
        <v>42.0</v>
      </c>
      <c r="L9" s="1661">
        <v>60.0</v>
      </c>
      <c r="M9" s="1661">
        <v>78.0</v>
      </c>
      <c r="N9" s="1661">
        <v>96.0</v>
      </c>
      <c r="O9" s="1665" t="s">
        <v>113</v>
      </c>
      <c r="P9" s="1661">
        <v>5.0</v>
      </c>
      <c r="Q9" s="1661">
        <v>14.0</v>
      </c>
      <c r="R9" s="1661">
        <v>24.0</v>
      </c>
      <c r="S9" s="1661">
        <v>34.0</v>
      </c>
      <c r="T9" s="1661">
        <v>44.0</v>
      </c>
      <c r="U9" s="1661">
        <v>54.0</v>
      </c>
      <c r="V9" s="1665" t="s">
        <v>117</v>
      </c>
      <c r="W9" s="1665" t="s">
        <v>6555</v>
      </c>
      <c r="X9" s="1665" t="s">
        <v>6556</v>
      </c>
      <c r="Y9" s="1665" t="s">
        <v>6557</v>
      </c>
      <c r="Z9" s="1665" t="s">
        <v>6558</v>
      </c>
      <c r="AA9" s="1665" t="s">
        <v>6559</v>
      </c>
      <c r="AB9" s="1666" t="s">
        <v>6560</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6561</v>
      </c>
      <c r="B10" s="1665" t="s">
        <v>337</v>
      </c>
      <c r="C10" s="1678" t="s">
        <v>384</v>
      </c>
      <c r="D10" s="1665" t="s">
        <v>212</v>
      </c>
      <c r="E10" s="1665" t="s">
        <v>518</v>
      </c>
      <c r="F10" s="1665" t="s">
        <v>598</v>
      </c>
      <c r="G10" s="1665" t="s">
        <v>1044</v>
      </c>
      <c r="H10" s="1662"/>
      <c r="I10" s="1661">
        <v>8.0</v>
      </c>
      <c r="J10" s="1661">
        <v>24.0</v>
      </c>
      <c r="K10" s="1661">
        <v>42.0</v>
      </c>
      <c r="L10" s="1661">
        <v>60.0</v>
      </c>
      <c r="M10" s="1661">
        <v>78.0</v>
      </c>
      <c r="N10" s="1661">
        <v>96.0</v>
      </c>
      <c r="O10" s="1665" t="s">
        <v>113</v>
      </c>
      <c r="P10" s="1661">
        <v>5.0</v>
      </c>
      <c r="Q10" s="1661">
        <v>14.0</v>
      </c>
      <c r="R10" s="1661">
        <v>24.0</v>
      </c>
      <c r="S10" s="1661">
        <v>34.0</v>
      </c>
      <c r="T10" s="1661">
        <v>44.0</v>
      </c>
      <c r="U10" s="1661">
        <v>54.0</v>
      </c>
      <c r="V10" s="1665" t="s">
        <v>117</v>
      </c>
      <c r="W10" s="1665" t="s">
        <v>6562</v>
      </c>
      <c r="X10" s="1665" t="s">
        <v>6563</v>
      </c>
      <c r="Y10" s="1665" t="s">
        <v>6564</v>
      </c>
      <c r="Z10" s="1665" t="s">
        <v>6565</v>
      </c>
      <c r="AA10" s="1665" t="s">
        <v>6566</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6567</v>
      </c>
      <c r="B11" s="1665" t="s">
        <v>337</v>
      </c>
      <c r="C11" s="1678" t="s">
        <v>384</v>
      </c>
      <c r="D11" s="1665" t="s">
        <v>212</v>
      </c>
      <c r="E11" s="1665" t="s">
        <v>518</v>
      </c>
      <c r="F11" s="1665" t="s">
        <v>598</v>
      </c>
      <c r="G11" s="1665" t="s">
        <v>1044</v>
      </c>
      <c r="H11" s="1662"/>
      <c r="I11" s="1661">
        <v>8.0</v>
      </c>
      <c r="J11" s="1661">
        <v>24.0</v>
      </c>
      <c r="K11" s="1661">
        <v>42.0</v>
      </c>
      <c r="L11" s="1661">
        <v>60.0</v>
      </c>
      <c r="M11" s="1661">
        <v>78.0</v>
      </c>
      <c r="N11" s="1661">
        <v>96.0</v>
      </c>
      <c r="O11" s="1665" t="s">
        <v>113</v>
      </c>
      <c r="P11" s="1661">
        <v>5.0</v>
      </c>
      <c r="Q11" s="1661">
        <v>14.0</v>
      </c>
      <c r="R11" s="1661">
        <v>24.0</v>
      </c>
      <c r="S11" s="1661">
        <v>34.0</v>
      </c>
      <c r="T11" s="1661">
        <v>44.0</v>
      </c>
      <c r="U11" s="1661">
        <v>54.0</v>
      </c>
      <c r="V11" s="1665" t="s">
        <v>117</v>
      </c>
      <c r="W11" s="1665" t="s">
        <v>6568</v>
      </c>
      <c r="X11" s="1665" t="s">
        <v>6569</v>
      </c>
      <c r="Y11" s="1665" t="s">
        <v>6570</v>
      </c>
      <c r="Z11" s="1665" t="s">
        <v>6571</v>
      </c>
      <c r="AA11" s="1665" t="s">
        <v>6572</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1226</v>
      </c>
      <c r="B12" s="1669" t="s">
        <v>337</v>
      </c>
      <c r="C12" s="1680" t="s">
        <v>384</v>
      </c>
      <c r="D12" s="1669" t="s">
        <v>212</v>
      </c>
      <c r="E12" s="1669" t="s">
        <v>518</v>
      </c>
      <c r="F12" s="1669" t="s">
        <v>598</v>
      </c>
      <c r="G12" s="1669" t="s">
        <v>1044</v>
      </c>
      <c r="H12" s="1670"/>
      <c r="I12" s="1671">
        <v>8.0</v>
      </c>
      <c r="J12" s="1671">
        <v>24.0</v>
      </c>
      <c r="K12" s="1671">
        <v>42.0</v>
      </c>
      <c r="L12" s="1671">
        <v>60.0</v>
      </c>
      <c r="M12" s="1671">
        <v>78.0</v>
      </c>
      <c r="N12" s="1671">
        <v>96.0</v>
      </c>
      <c r="O12" s="1669" t="s">
        <v>113</v>
      </c>
      <c r="P12" s="1671">
        <v>5.0</v>
      </c>
      <c r="Q12" s="1671">
        <v>14.0</v>
      </c>
      <c r="R12" s="1671">
        <v>24.0</v>
      </c>
      <c r="S12" s="1671">
        <v>34.0</v>
      </c>
      <c r="T12" s="1671">
        <v>44.0</v>
      </c>
      <c r="U12" s="1671">
        <v>54.0</v>
      </c>
      <c r="V12" s="1669" t="s">
        <v>117</v>
      </c>
      <c r="W12" s="1669" t="s">
        <v>6573</v>
      </c>
      <c r="X12" s="1669" t="s">
        <v>6574</v>
      </c>
      <c r="Y12" s="1669" t="s">
        <v>6575</v>
      </c>
      <c r="Z12" s="1669" t="s">
        <v>6576</v>
      </c>
      <c r="AA12" s="1669" t="s">
        <v>6577</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6578</v>
      </c>
      <c r="B13" s="1659" t="s">
        <v>337</v>
      </c>
      <c r="C13" s="1678" t="s">
        <v>383</v>
      </c>
      <c r="D13" s="1659" t="s">
        <v>212</v>
      </c>
      <c r="E13" s="1659" t="s">
        <v>518</v>
      </c>
      <c r="F13" s="1659" t="s">
        <v>339</v>
      </c>
      <c r="G13" s="1660"/>
      <c r="H13" s="1660"/>
      <c r="I13" s="1661">
        <v>9.0</v>
      </c>
      <c r="J13" s="1661">
        <v>27.0</v>
      </c>
      <c r="K13" s="1661">
        <v>47.0</v>
      </c>
      <c r="L13" s="1661">
        <v>67.0</v>
      </c>
      <c r="M13" s="1661">
        <v>87.0</v>
      </c>
      <c r="N13" s="1661">
        <v>107.0</v>
      </c>
      <c r="O13" s="1659" t="s">
        <v>113</v>
      </c>
      <c r="P13" s="1661">
        <v>4.0</v>
      </c>
      <c r="Q13" s="1661">
        <v>11.0</v>
      </c>
      <c r="R13" s="1661">
        <v>19.0</v>
      </c>
      <c r="S13" s="1661">
        <v>27.0</v>
      </c>
      <c r="T13" s="1661">
        <v>35.0</v>
      </c>
      <c r="U13" s="1661">
        <v>43.0</v>
      </c>
      <c r="V13" s="1659" t="s">
        <v>117</v>
      </c>
      <c r="W13" s="1659" t="s">
        <v>6579</v>
      </c>
      <c r="X13" s="1659" t="s">
        <v>6580</v>
      </c>
      <c r="Y13" s="1659" t="s">
        <v>6581</v>
      </c>
      <c r="Z13" s="1659" t="s">
        <v>6582</v>
      </c>
      <c r="AA13" s="1659" t="s">
        <v>6583</v>
      </c>
      <c r="AB13" s="1682" t="s">
        <v>6584</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6585</v>
      </c>
      <c r="B14" s="1665" t="s">
        <v>337</v>
      </c>
      <c r="C14" s="1678" t="s">
        <v>383</v>
      </c>
      <c r="D14" s="1665" t="s">
        <v>212</v>
      </c>
      <c r="E14" s="1665" t="s">
        <v>518</v>
      </c>
      <c r="F14" s="1665" t="s">
        <v>339</v>
      </c>
      <c r="G14" s="1662"/>
      <c r="H14" s="1662"/>
      <c r="I14" s="1661">
        <v>9.0</v>
      </c>
      <c r="J14" s="1661">
        <v>27.0</v>
      </c>
      <c r="K14" s="1661">
        <v>47.0</v>
      </c>
      <c r="L14" s="1661">
        <v>67.0</v>
      </c>
      <c r="M14" s="1661">
        <v>87.0</v>
      </c>
      <c r="N14" s="1661">
        <v>107.0</v>
      </c>
      <c r="O14" s="1665" t="s">
        <v>113</v>
      </c>
      <c r="P14" s="1661">
        <v>4.0</v>
      </c>
      <c r="Q14" s="1661">
        <v>11.0</v>
      </c>
      <c r="R14" s="1661">
        <v>19.0</v>
      </c>
      <c r="S14" s="1661">
        <v>27.0</v>
      </c>
      <c r="T14" s="1661">
        <v>35.0</v>
      </c>
      <c r="U14" s="1661">
        <v>43.0</v>
      </c>
      <c r="V14" s="1665" t="s">
        <v>117</v>
      </c>
      <c r="W14" s="1665" t="s">
        <v>6586</v>
      </c>
      <c r="X14" s="1665" t="s">
        <v>6587</v>
      </c>
      <c r="Y14" s="1665" t="s">
        <v>6588</v>
      </c>
      <c r="Z14" s="1665" t="s">
        <v>6589</v>
      </c>
      <c r="AA14" s="1665" t="s">
        <v>6590</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6591</v>
      </c>
      <c r="B15" s="1665" t="s">
        <v>337</v>
      </c>
      <c r="C15" s="1678" t="s">
        <v>383</v>
      </c>
      <c r="D15" s="1665" t="s">
        <v>212</v>
      </c>
      <c r="E15" s="1665" t="s">
        <v>518</v>
      </c>
      <c r="F15" s="1665" t="s">
        <v>339</v>
      </c>
      <c r="G15" s="1662"/>
      <c r="H15" s="1662"/>
      <c r="I15" s="1661">
        <v>9.0</v>
      </c>
      <c r="J15" s="1661">
        <v>27.0</v>
      </c>
      <c r="K15" s="1661">
        <v>47.0</v>
      </c>
      <c r="L15" s="1661">
        <v>67.0</v>
      </c>
      <c r="M15" s="1661">
        <v>87.0</v>
      </c>
      <c r="N15" s="1661">
        <v>107.0</v>
      </c>
      <c r="O15" s="1665" t="s">
        <v>113</v>
      </c>
      <c r="P15" s="1661">
        <v>4.0</v>
      </c>
      <c r="Q15" s="1661">
        <v>11.0</v>
      </c>
      <c r="R15" s="1661">
        <v>19.0</v>
      </c>
      <c r="S15" s="1661">
        <v>27.0</v>
      </c>
      <c r="T15" s="1661">
        <v>35.0</v>
      </c>
      <c r="U15" s="1661">
        <v>43.0</v>
      </c>
      <c r="V15" s="1665" t="s">
        <v>117</v>
      </c>
      <c r="W15" s="1665" t="s">
        <v>6592</v>
      </c>
      <c r="X15" s="1665" t="s">
        <v>6593</v>
      </c>
      <c r="Y15" s="1665" t="s">
        <v>6594</v>
      </c>
      <c r="Z15" s="1665" t="s">
        <v>6595</v>
      </c>
      <c r="AA15" s="1665" t="s">
        <v>6596</v>
      </c>
      <c r="AB15" s="1666" t="s">
        <v>6597</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6598</v>
      </c>
      <c r="B16" s="1665" t="s">
        <v>337</v>
      </c>
      <c r="C16" s="1678" t="s">
        <v>383</v>
      </c>
      <c r="D16" s="1665" t="s">
        <v>212</v>
      </c>
      <c r="E16" s="1665" t="s">
        <v>518</v>
      </c>
      <c r="F16" s="1665" t="s">
        <v>339</v>
      </c>
      <c r="G16" s="1662"/>
      <c r="H16" s="1662"/>
      <c r="I16" s="1661">
        <v>9.0</v>
      </c>
      <c r="J16" s="1661">
        <v>27.0</v>
      </c>
      <c r="K16" s="1661">
        <v>47.0</v>
      </c>
      <c r="L16" s="1661">
        <v>67.0</v>
      </c>
      <c r="M16" s="1661">
        <v>87.0</v>
      </c>
      <c r="N16" s="1661">
        <v>107.0</v>
      </c>
      <c r="O16" s="1665" t="s">
        <v>113</v>
      </c>
      <c r="P16" s="1661">
        <v>4.0</v>
      </c>
      <c r="Q16" s="1661">
        <v>11.0</v>
      </c>
      <c r="R16" s="1661">
        <v>19.0</v>
      </c>
      <c r="S16" s="1661">
        <v>27.0</v>
      </c>
      <c r="T16" s="1661">
        <v>35.0</v>
      </c>
      <c r="U16" s="1661">
        <v>43.0</v>
      </c>
      <c r="V16" s="1665" t="s">
        <v>117</v>
      </c>
      <c r="W16" s="1665" t="s">
        <v>6579</v>
      </c>
      <c r="X16" s="1665" t="s">
        <v>6580</v>
      </c>
      <c r="Y16" s="1665" t="s">
        <v>6581</v>
      </c>
      <c r="Z16" s="1665" t="s">
        <v>6582</v>
      </c>
      <c r="AA16" s="1665" t="s">
        <v>6583</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6599</v>
      </c>
      <c r="B17" s="1665" t="s">
        <v>337</v>
      </c>
      <c r="C17" s="1678" t="s">
        <v>383</v>
      </c>
      <c r="D17" s="1665" t="s">
        <v>212</v>
      </c>
      <c r="E17" s="1665" t="s">
        <v>518</v>
      </c>
      <c r="F17" s="1665" t="s">
        <v>339</v>
      </c>
      <c r="G17" s="1662"/>
      <c r="H17" s="1662"/>
      <c r="I17" s="1661">
        <v>25.0</v>
      </c>
      <c r="J17" s="1661">
        <v>101.0</v>
      </c>
      <c r="K17" s="1661">
        <v>185.0</v>
      </c>
      <c r="L17" s="1661">
        <v>269.0</v>
      </c>
      <c r="M17" s="1661">
        <v>353.0</v>
      </c>
      <c r="N17" s="1661">
        <v>437.0</v>
      </c>
      <c r="O17" s="1665" t="s">
        <v>112</v>
      </c>
      <c r="P17" s="1661">
        <v>9.0</v>
      </c>
      <c r="Q17" s="1661">
        <v>27.0</v>
      </c>
      <c r="R17" s="1661">
        <v>47.0</v>
      </c>
      <c r="S17" s="1661">
        <v>67.0</v>
      </c>
      <c r="T17" s="1661">
        <v>87.0</v>
      </c>
      <c r="U17" s="1661">
        <v>107.0</v>
      </c>
      <c r="V17" s="1665" t="s">
        <v>113</v>
      </c>
      <c r="W17" s="1665" t="s">
        <v>6600</v>
      </c>
      <c r="X17" s="1665" t="s">
        <v>6601</v>
      </c>
      <c r="Y17" s="1665" t="s">
        <v>6602</v>
      </c>
      <c r="Z17" s="1665" t="s">
        <v>6603</v>
      </c>
      <c r="AA17" s="1665" t="s">
        <v>6604</v>
      </c>
      <c r="AB17" s="1666" t="s">
        <v>6605</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6606</v>
      </c>
      <c r="B18" s="1665" t="s">
        <v>337</v>
      </c>
      <c r="C18" s="1678" t="s">
        <v>383</v>
      </c>
      <c r="D18" s="1665" t="s">
        <v>212</v>
      </c>
      <c r="E18" s="1665" t="s">
        <v>518</v>
      </c>
      <c r="F18" s="1665" t="s">
        <v>339</v>
      </c>
      <c r="G18" s="1662"/>
      <c r="H18" s="1662"/>
      <c r="I18" s="1661">
        <v>9.0</v>
      </c>
      <c r="J18" s="1661">
        <v>27.0</v>
      </c>
      <c r="K18" s="1661">
        <v>47.0</v>
      </c>
      <c r="L18" s="1661">
        <v>67.0</v>
      </c>
      <c r="M18" s="1661">
        <v>87.0</v>
      </c>
      <c r="N18" s="1661">
        <v>107.0</v>
      </c>
      <c r="O18" s="1665" t="s">
        <v>113</v>
      </c>
      <c r="P18" s="1661">
        <v>4.0</v>
      </c>
      <c r="Q18" s="1661">
        <v>11.0</v>
      </c>
      <c r="R18" s="1661">
        <v>19.0</v>
      </c>
      <c r="S18" s="1661">
        <v>27.0</v>
      </c>
      <c r="T18" s="1661">
        <v>35.0</v>
      </c>
      <c r="U18" s="1661">
        <v>43.0</v>
      </c>
      <c r="V18" s="1665" t="s">
        <v>117</v>
      </c>
      <c r="W18" s="1665" t="s">
        <v>6607</v>
      </c>
      <c r="X18" s="1665" t="s">
        <v>6608</v>
      </c>
      <c r="Y18" s="1665" t="s">
        <v>6609</v>
      </c>
      <c r="Z18" s="1665" t="s">
        <v>6610</v>
      </c>
      <c r="AA18" s="1665" t="s">
        <v>6611</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6612</v>
      </c>
      <c r="B19" s="1665" t="s">
        <v>337</v>
      </c>
      <c r="C19" s="1678" t="s">
        <v>383</v>
      </c>
      <c r="D19" s="1665" t="s">
        <v>212</v>
      </c>
      <c r="E19" s="1665" t="s">
        <v>518</v>
      </c>
      <c r="F19" s="1665" t="s">
        <v>339</v>
      </c>
      <c r="G19" s="1662"/>
      <c r="H19" s="1662"/>
      <c r="I19" s="1661">
        <v>9.0</v>
      </c>
      <c r="J19" s="1661">
        <v>27.0</v>
      </c>
      <c r="K19" s="1661">
        <v>47.0</v>
      </c>
      <c r="L19" s="1661">
        <v>67.0</v>
      </c>
      <c r="M19" s="1661">
        <v>87.0</v>
      </c>
      <c r="N19" s="1661">
        <v>107.0</v>
      </c>
      <c r="O19" s="1665" t="s">
        <v>113</v>
      </c>
      <c r="P19" s="1661">
        <v>4.0</v>
      </c>
      <c r="Q19" s="1661">
        <v>11.0</v>
      </c>
      <c r="R19" s="1661">
        <v>19.0</v>
      </c>
      <c r="S19" s="1661">
        <v>27.0</v>
      </c>
      <c r="T19" s="1661">
        <v>35.0</v>
      </c>
      <c r="U19" s="1661">
        <v>43.0</v>
      </c>
      <c r="V19" s="1665" t="s">
        <v>117</v>
      </c>
      <c r="W19" s="1665" t="s">
        <v>6586</v>
      </c>
      <c r="X19" s="1665" t="s">
        <v>6587</v>
      </c>
      <c r="Y19" s="1665" t="s">
        <v>6588</v>
      </c>
      <c r="Z19" s="1665" t="s">
        <v>6589</v>
      </c>
      <c r="AA19" s="1665" t="s">
        <v>6590</v>
      </c>
      <c r="AB19" s="1666" t="s">
        <v>6613</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6614</v>
      </c>
      <c r="B20" s="1665" t="s">
        <v>337</v>
      </c>
      <c r="C20" s="1678" t="s">
        <v>383</v>
      </c>
      <c r="D20" s="1665" t="s">
        <v>212</v>
      </c>
      <c r="E20" s="1665" t="s">
        <v>518</v>
      </c>
      <c r="F20" s="1665" t="s">
        <v>339</v>
      </c>
      <c r="G20" s="1662"/>
      <c r="H20" s="1662"/>
      <c r="I20" s="1661">
        <v>25.0</v>
      </c>
      <c r="J20" s="1661">
        <v>101.0</v>
      </c>
      <c r="K20" s="1661">
        <v>185.0</v>
      </c>
      <c r="L20" s="1661">
        <v>269.0</v>
      </c>
      <c r="M20" s="1661">
        <v>353.0</v>
      </c>
      <c r="N20" s="1661">
        <v>437.0</v>
      </c>
      <c r="O20" s="1665" t="s">
        <v>112</v>
      </c>
      <c r="P20" s="1661">
        <v>9.0</v>
      </c>
      <c r="Q20" s="1661">
        <v>27.0</v>
      </c>
      <c r="R20" s="1661">
        <v>47.0</v>
      </c>
      <c r="S20" s="1661">
        <v>67.0</v>
      </c>
      <c r="T20" s="1661">
        <v>87.0</v>
      </c>
      <c r="U20" s="1661">
        <v>107.0</v>
      </c>
      <c r="V20" s="1665" t="s">
        <v>113</v>
      </c>
      <c r="W20" s="1665" t="s">
        <v>6518</v>
      </c>
      <c r="X20" s="1665" t="s">
        <v>6519</v>
      </c>
      <c r="Y20" s="1665" t="s">
        <v>6520</v>
      </c>
      <c r="Z20" s="1665" t="s">
        <v>6521</v>
      </c>
      <c r="AA20" s="1665" t="s">
        <v>6522</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6615</v>
      </c>
      <c r="B21" s="1669" t="s">
        <v>337</v>
      </c>
      <c r="C21" s="1680" t="s">
        <v>383</v>
      </c>
      <c r="D21" s="1669" t="s">
        <v>212</v>
      </c>
      <c r="E21" s="1669" t="s">
        <v>518</v>
      </c>
      <c r="F21" s="1669" t="s">
        <v>339</v>
      </c>
      <c r="G21" s="1670"/>
      <c r="H21" s="1670"/>
      <c r="I21" s="1671">
        <v>25.0</v>
      </c>
      <c r="J21" s="1671">
        <v>101.0</v>
      </c>
      <c r="K21" s="1671">
        <v>185.0</v>
      </c>
      <c r="L21" s="1671">
        <v>269.0</v>
      </c>
      <c r="M21" s="1671">
        <v>353.0</v>
      </c>
      <c r="N21" s="1671">
        <v>437.0</v>
      </c>
      <c r="O21" s="1669" t="s">
        <v>112</v>
      </c>
      <c r="P21" s="1671">
        <v>9.0</v>
      </c>
      <c r="Q21" s="1671">
        <v>27.0</v>
      </c>
      <c r="R21" s="1671">
        <v>47.0</v>
      </c>
      <c r="S21" s="1671">
        <v>67.0</v>
      </c>
      <c r="T21" s="1671">
        <v>87.0</v>
      </c>
      <c r="U21" s="1671">
        <v>107.0</v>
      </c>
      <c r="V21" s="1669" t="s">
        <v>113</v>
      </c>
      <c r="W21" s="1669" t="s">
        <v>6616</v>
      </c>
      <c r="X21" s="1669" t="s">
        <v>6617</v>
      </c>
      <c r="Y21" s="1669" t="s">
        <v>6618</v>
      </c>
      <c r="Z21" s="1669" t="s">
        <v>6619</v>
      </c>
      <c r="AA21" s="1669" t="s">
        <v>6620</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6621</v>
      </c>
      <c r="B22" s="1659" t="s">
        <v>337</v>
      </c>
      <c r="C22" s="1659" t="s">
        <v>207</v>
      </c>
      <c r="D22" s="1659" t="s">
        <v>212</v>
      </c>
      <c r="E22" s="1659" t="s">
        <v>517</v>
      </c>
      <c r="F22" s="1659" t="s">
        <v>562</v>
      </c>
      <c r="G22" s="1659" t="s">
        <v>705</v>
      </c>
      <c r="H22" s="1660"/>
      <c r="I22" s="1661">
        <v>21.0</v>
      </c>
      <c r="J22" s="1661">
        <v>84.0</v>
      </c>
      <c r="K22" s="1661">
        <v>154.0</v>
      </c>
      <c r="L22" s="1661">
        <v>224.0</v>
      </c>
      <c r="M22" s="1661">
        <v>294.0</v>
      </c>
      <c r="N22" s="1661">
        <v>364.0</v>
      </c>
      <c r="O22" s="1659" t="s">
        <v>112</v>
      </c>
      <c r="P22" s="1661">
        <v>10.0</v>
      </c>
      <c r="Q22" s="1661">
        <v>30.0</v>
      </c>
      <c r="R22" s="1661">
        <v>52.0</v>
      </c>
      <c r="S22" s="1661">
        <v>74.0</v>
      </c>
      <c r="T22" s="1661">
        <v>96.0</v>
      </c>
      <c r="U22" s="1661">
        <v>118.0</v>
      </c>
      <c r="V22" s="1659" t="s">
        <v>113</v>
      </c>
      <c r="W22" s="1659" t="s">
        <v>6622</v>
      </c>
      <c r="X22" s="1659" t="s">
        <v>6623</v>
      </c>
      <c r="Y22" s="1659" t="s">
        <v>6624</v>
      </c>
      <c r="Z22" s="1659" t="s">
        <v>6625</v>
      </c>
      <c r="AA22" s="1659" t="s">
        <v>6626</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6627</v>
      </c>
      <c r="B23" s="1665" t="s">
        <v>337</v>
      </c>
      <c r="C23" s="1665" t="s">
        <v>207</v>
      </c>
      <c r="D23" s="1665" t="s">
        <v>212</v>
      </c>
      <c r="E23" s="1665" t="s">
        <v>517</v>
      </c>
      <c r="F23" s="1665" t="s">
        <v>562</v>
      </c>
      <c r="G23" s="1665" t="s">
        <v>705</v>
      </c>
      <c r="H23" s="1662"/>
      <c r="I23" s="1661">
        <v>21.0</v>
      </c>
      <c r="J23" s="1661">
        <v>84.0</v>
      </c>
      <c r="K23" s="1661">
        <v>154.0</v>
      </c>
      <c r="L23" s="1661">
        <v>224.0</v>
      </c>
      <c r="M23" s="1661">
        <v>294.0</v>
      </c>
      <c r="N23" s="1661">
        <v>364.0</v>
      </c>
      <c r="O23" s="1665" t="s">
        <v>112</v>
      </c>
      <c r="P23" s="1661">
        <v>10.0</v>
      </c>
      <c r="Q23" s="1661">
        <v>30.0</v>
      </c>
      <c r="R23" s="1661">
        <v>52.0</v>
      </c>
      <c r="S23" s="1661">
        <v>74.0</v>
      </c>
      <c r="T23" s="1661">
        <v>96.0</v>
      </c>
      <c r="U23" s="1661">
        <v>118.0</v>
      </c>
      <c r="V23" s="1665" t="s">
        <v>113</v>
      </c>
      <c r="W23" s="1665" t="s">
        <v>6628</v>
      </c>
      <c r="X23" s="1665" t="s">
        <v>6629</v>
      </c>
      <c r="Y23" s="1665" t="s">
        <v>6630</v>
      </c>
      <c r="Z23" s="1665" t="s">
        <v>6631</v>
      </c>
      <c r="AA23" s="1665" t="s">
        <v>6632</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6633</v>
      </c>
      <c r="B24" s="1665" t="s">
        <v>337</v>
      </c>
      <c r="C24" s="1665" t="s">
        <v>207</v>
      </c>
      <c r="D24" s="1665" t="s">
        <v>212</v>
      </c>
      <c r="E24" s="1665" t="s">
        <v>517</v>
      </c>
      <c r="F24" s="1665" t="s">
        <v>562</v>
      </c>
      <c r="G24" s="1665" t="s">
        <v>705</v>
      </c>
      <c r="H24" s="1662"/>
      <c r="I24" s="1661">
        <v>21.0</v>
      </c>
      <c r="J24" s="1661">
        <v>84.0</v>
      </c>
      <c r="K24" s="1661">
        <v>154.0</v>
      </c>
      <c r="L24" s="1661">
        <v>224.0</v>
      </c>
      <c r="M24" s="1661">
        <v>294.0</v>
      </c>
      <c r="N24" s="1661">
        <v>365.0</v>
      </c>
      <c r="O24" s="1665" t="s">
        <v>112</v>
      </c>
      <c r="P24" s="1661">
        <v>10.0</v>
      </c>
      <c r="Q24" s="1661">
        <v>30.0</v>
      </c>
      <c r="R24" s="1661">
        <v>52.0</v>
      </c>
      <c r="S24" s="1661">
        <v>74.0</v>
      </c>
      <c r="T24" s="1661">
        <v>96.0</v>
      </c>
      <c r="U24" s="1661">
        <v>118.0</v>
      </c>
      <c r="V24" s="1665" t="s">
        <v>113</v>
      </c>
      <c r="W24" s="1665" t="s">
        <v>6634</v>
      </c>
      <c r="X24" s="1665" t="s">
        <v>6635</v>
      </c>
      <c r="Y24" s="1665" t="s">
        <v>6636</v>
      </c>
      <c r="Z24" s="1665" t="s">
        <v>6637</v>
      </c>
      <c r="AA24" s="1665" t="s">
        <v>6638</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6639</v>
      </c>
      <c r="B25" s="1665" t="s">
        <v>337</v>
      </c>
      <c r="C25" s="1665" t="s">
        <v>207</v>
      </c>
      <c r="D25" s="1665" t="s">
        <v>212</v>
      </c>
      <c r="E25" s="1665" t="s">
        <v>517</v>
      </c>
      <c r="F25" s="1665" t="s">
        <v>562</v>
      </c>
      <c r="G25" s="1665" t="s">
        <v>705</v>
      </c>
      <c r="H25" s="1662"/>
      <c r="I25" s="1661">
        <v>21.0</v>
      </c>
      <c r="J25" s="1661">
        <v>84.0</v>
      </c>
      <c r="K25" s="1661">
        <v>154.0</v>
      </c>
      <c r="L25" s="1661">
        <v>224.0</v>
      </c>
      <c r="M25" s="1661">
        <v>294.0</v>
      </c>
      <c r="N25" s="1661">
        <v>365.0</v>
      </c>
      <c r="O25" s="1665" t="s">
        <v>112</v>
      </c>
      <c r="P25" s="1661">
        <v>10.0</v>
      </c>
      <c r="Q25" s="1661">
        <v>30.0</v>
      </c>
      <c r="R25" s="1661">
        <v>52.0</v>
      </c>
      <c r="S25" s="1661">
        <v>74.0</v>
      </c>
      <c r="T25" s="1661">
        <v>96.0</v>
      </c>
      <c r="U25" s="1661">
        <v>118.0</v>
      </c>
      <c r="V25" s="1665" t="s">
        <v>113</v>
      </c>
      <c r="W25" s="1665" t="s">
        <v>6640</v>
      </c>
      <c r="X25" s="1665" t="s">
        <v>6641</v>
      </c>
      <c r="Y25" s="1665" t="s">
        <v>6642</v>
      </c>
      <c r="Z25" s="1665" t="s">
        <v>6643</v>
      </c>
      <c r="AA25" s="1665" t="s">
        <v>6644</v>
      </c>
      <c r="AB25" s="1666" t="s">
        <v>6597</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6645</v>
      </c>
      <c r="B26" s="1669" t="s">
        <v>337</v>
      </c>
      <c r="C26" s="1669" t="s">
        <v>207</v>
      </c>
      <c r="D26" s="1669" t="s">
        <v>212</v>
      </c>
      <c r="E26" s="1669" t="s">
        <v>517</v>
      </c>
      <c r="F26" s="1669" t="s">
        <v>562</v>
      </c>
      <c r="G26" s="1669" t="s">
        <v>705</v>
      </c>
      <c r="H26" s="1670"/>
      <c r="I26" s="1671">
        <v>21.0</v>
      </c>
      <c r="J26" s="1671">
        <v>84.0</v>
      </c>
      <c r="K26" s="1671">
        <v>154.0</v>
      </c>
      <c r="L26" s="1671">
        <v>224.0</v>
      </c>
      <c r="M26" s="1671">
        <v>294.0</v>
      </c>
      <c r="N26" s="1671">
        <v>365.0</v>
      </c>
      <c r="O26" s="1669" t="s">
        <v>112</v>
      </c>
      <c r="P26" s="1671">
        <v>10.0</v>
      </c>
      <c r="Q26" s="1671">
        <v>30.0</v>
      </c>
      <c r="R26" s="1671">
        <v>52.0</v>
      </c>
      <c r="S26" s="1671">
        <v>74.0</v>
      </c>
      <c r="T26" s="1671">
        <v>96.0</v>
      </c>
      <c r="U26" s="1671">
        <v>118.0</v>
      </c>
      <c r="V26" s="1669" t="s">
        <v>113</v>
      </c>
      <c r="W26" s="1669" t="s">
        <v>6646</v>
      </c>
      <c r="X26" s="1669" t="s">
        <v>6647</v>
      </c>
      <c r="Y26" s="1669" t="s">
        <v>6648</v>
      </c>
      <c r="Z26" s="1669" t="s">
        <v>6649</v>
      </c>
      <c r="AA26" s="1669" t="s">
        <v>6650</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6651</v>
      </c>
      <c r="B27" s="1659" t="s">
        <v>337</v>
      </c>
      <c r="C27" s="1659" t="s">
        <v>208</v>
      </c>
      <c r="D27" s="1659" t="s">
        <v>212</v>
      </c>
      <c r="E27" s="1659" t="s">
        <v>517</v>
      </c>
      <c r="F27" s="1659" t="s">
        <v>339</v>
      </c>
      <c r="G27" s="1659" t="s">
        <v>562</v>
      </c>
      <c r="H27" s="1660"/>
      <c r="I27" s="1661">
        <v>34.0</v>
      </c>
      <c r="J27" s="1661">
        <v>135.0</v>
      </c>
      <c r="K27" s="1661">
        <v>247.0</v>
      </c>
      <c r="L27" s="1661">
        <v>359.0</v>
      </c>
      <c r="M27" s="1661">
        <v>471.0</v>
      </c>
      <c r="N27" s="1661">
        <v>583.0</v>
      </c>
      <c r="O27" s="1659" t="s">
        <v>112</v>
      </c>
      <c r="P27" s="1661">
        <v>7.0</v>
      </c>
      <c r="Q27" s="1661">
        <v>21.0</v>
      </c>
      <c r="R27" s="1661">
        <v>37.0</v>
      </c>
      <c r="S27" s="1661">
        <v>53.0</v>
      </c>
      <c r="T27" s="1661">
        <v>69.0</v>
      </c>
      <c r="U27" s="1661">
        <v>85.0</v>
      </c>
      <c r="V27" s="1659" t="s">
        <v>113</v>
      </c>
      <c r="W27" s="1659" t="s">
        <v>6652</v>
      </c>
      <c r="X27" s="1659" t="s">
        <v>6653</v>
      </c>
      <c r="Y27" s="1659" t="s">
        <v>6654</v>
      </c>
      <c r="Z27" s="1659" t="s">
        <v>6655</v>
      </c>
      <c r="AA27" s="1659" t="s">
        <v>6656</v>
      </c>
      <c r="AB27" s="1682" t="s">
        <v>6657</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6658</v>
      </c>
      <c r="B28" s="1665" t="s">
        <v>337</v>
      </c>
      <c r="C28" s="1665" t="s">
        <v>208</v>
      </c>
      <c r="D28" s="1665" t="s">
        <v>212</v>
      </c>
      <c r="E28" s="1665" t="s">
        <v>517</v>
      </c>
      <c r="F28" s="1665" t="s">
        <v>339</v>
      </c>
      <c r="G28" s="1665" t="s">
        <v>562</v>
      </c>
      <c r="H28" s="1662"/>
      <c r="I28" s="1661">
        <v>34.0</v>
      </c>
      <c r="J28" s="1661">
        <v>135.0</v>
      </c>
      <c r="K28" s="1661">
        <v>247.0</v>
      </c>
      <c r="L28" s="1661">
        <v>359.0</v>
      </c>
      <c r="M28" s="1661">
        <v>471.0</v>
      </c>
      <c r="N28" s="1661">
        <v>583.0</v>
      </c>
      <c r="O28" s="1665" t="s">
        <v>112</v>
      </c>
      <c r="P28" s="1661">
        <v>7.0</v>
      </c>
      <c r="Q28" s="1661">
        <v>21.0</v>
      </c>
      <c r="R28" s="1661">
        <v>37.0</v>
      </c>
      <c r="S28" s="1661">
        <v>53.0</v>
      </c>
      <c r="T28" s="1661">
        <v>69.0</v>
      </c>
      <c r="U28" s="1661">
        <v>85.0</v>
      </c>
      <c r="V28" s="1665" t="s">
        <v>113</v>
      </c>
      <c r="W28" s="1665" t="s">
        <v>6659</v>
      </c>
      <c r="X28" s="1665" t="s">
        <v>6660</v>
      </c>
      <c r="Y28" s="1665" t="s">
        <v>6661</v>
      </c>
      <c r="Z28" s="1665" t="s">
        <v>6662</v>
      </c>
      <c r="AA28" s="1665" t="s">
        <v>6663</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6664</v>
      </c>
      <c r="B29" s="1665" t="s">
        <v>337</v>
      </c>
      <c r="C29" s="1665" t="s">
        <v>208</v>
      </c>
      <c r="D29" s="1665" t="s">
        <v>212</v>
      </c>
      <c r="E29" s="1665" t="s">
        <v>517</v>
      </c>
      <c r="F29" s="1665" t="s">
        <v>339</v>
      </c>
      <c r="G29" s="1665" t="s">
        <v>562</v>
      </c>
      <c r="H29" s="1662"/>
      <c r="I29" s="1661">
        <v>34.0</v>
      </c>
      <c r="J29" s="1661">
        <v>135.0</v>
      </c>
      <c r="K29" s="1661">
        <v>247.0</v>
      </c>
      <c r="L29" s="1661">
        <v>359.0</v>
      </c>
      <c r="M29" s="1661">
        <v>471.0</v>
      </c>
      <c r="N29" s="1661">
        <v>583.0</v>
      </c>
      <c r="O29" s="1665" t="s">
        <v>112</v>
      </c>
      <c r="P29" s="1661">
        <v>7.0</v>
      </c>
      <c r="Q29" s="1661">
        <v>21.0</v>
      </c>
      <c r="R29" s="1661">
        <v>37.0</v>
      </c>
      <c r="S29" s="1661">
        <v>53.0</v>
      </c>
      <c r="T29" s="1661">
        <v>69.0</v>
      </c>
      <c r="U29" s="1661">
        <v>85.0</v>
      </c>
      <c r="V29" s="1665" t="s">
        <v>113</v>
      </c>
      <c r="W29" s="1665" t="s">
        <v>6665</v>
      </c>
      <c r="X29" s="1665" t="s">
        <v>6666</v>
      </c>
      <c r="Y29" s="1665" t="s">
        <v>6667</v>
      </c>
      <c r="Z29" s="1665" t="s">
        <v>6668</v>
      </c>
      <c r="AA29" s="1665" t="s">
        <v>6669</v>
      </c>
      <c r="AB29" s="1666" t="s">
        <v>6670</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6671</v>
      </c>
      <c r="B30" s="1665" t="s">
        <v>337</v>
      </c>
      <c r="C30" s="1665" t="s">
        <v>208</v>
      </c>
      <c r="D30" s="1665" t="s">
        <v>212</v>
      </c>
      <c r="E30" s="1665" t="s">
        <v>517</v>
      </c>
      <c r="F30" s="1665" t="s">
        <v>339</v>
      </c>
      <c r="G30" s="1665" t="s">
        <v>562</v>
      </c>
      <c r="H30" s="1662"/>
      <c r="I30" s="1661">
        <v>34.0</v>
      </c>
      <c r="J30" s="1661">
        <v>135.0</v>
      </c>
      <c r="K30" s="1661">
        <v>247.0</v>
      </c>
      <c r="L30" s="1661">
        <v>359.0</v>
      </c>
      <c r="M30" s="1661">
        <v>471.0</v>
      </c>
      <c r="N30" s="1661">
        <v>583.0</v>
      </c>
      <c r="O30" s="1665" t="s">
        <v>112</v>
      </c>
      <c r="P30" s="1661">
        <v>7.0</v>
      </c>
      <c r="Q30" s="1661">
        <v>21.0</v>
      </c>
      <c r="R30" s="1661">
        <v>37.0</v>
      </c>
      <c r="S30" s="1661">
        <v>53.0</v>
      </c>
      <c r="T30" s="1661">
        <v>69.0</v>
      </c>
      <c r="U30" s="1661">
        <v>85.0</v>
      </c>
      <c r="V30" s="1665" t="s">
        <v>113</v>
      </c>
      <c r="W30" s="1665" t="s">
        <v>6672</v>
      </c>
      <c r="X30" s="1665" t="s">
        <v>6673</v>
      </c>
      <c r="Y30" s="1665" t="s">
        <v>6674</v>
      </c>
      <c r="Z30" s="1665" t="s">
        <v>6675</v>
      </c>
      <c r="AA30" s="1665" t="s">
        <v>6676</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6677</v>
      </c>
      <c r="B31" s="1665" t="s">
        <v>337</v>
      </c>
      <c r="C31" s="1665" t="s">
        <v>208</v>
      </c>
      <c r="D31" s="1665" t="s">
        <v>212</v>
      </c>
      <c r="E31" s="1665" t="s">
        <v>517</v>
      </c>
      <c r="F31" s="1665" t="s">
        <v>339</v>
      </c>
      <c r="G31" s="1665" t="s">
        <v>562</v>
      </c>
      <c r="H31" s="1662"/>
      <c r="I31" s="1661">
        <v>34.0</v>
      </c>
      <c r="J31" s="1661">
        <v>135.0</v>
      </c>
      <c r="K31" s="1661">
        <v>247.0</v>
      </c>
      <c r="L31" s="1661">
        <v>359.0</v>
      </c>
      <c r="M31" s="1661">
        <v>471.0</v>
      </c>
      <c r="N31" s="1661">
        <v>583.0</v>
      </c>
      <c r="O31" s="1665" t="s">
        <v>112</v>
      </c>
      <c r="P31" s="1661">
        <v>7.0</v>
      </c>
      <c r="Q31" s="1661">
        <v>21.0</v>
      </c>
      <c r="R31" s="1661">
        <v>37.0</v>
      </c>
      <c r="S31" s="1661">
        <v>53.0</v>
      </c>
      <c r="T31" s="1661">
        <v>69.0</v>
      </c>
      <c r="U31" s="1661">
        <v>85.0</v>
      </c>
      <c r="V31" s="1665" t="s">
        <v>113</v>
      </c>
      <c r="W31" s="1665" t="s">
        <v>6665</v>
      </c>
      <c r="X31" s="1665" t="s">
        <v>6666</v>
      </c>
      <c r="Y31" s="1665" t="s">
        <v>6667</v>
      </c>
      <c r="Z31" s="1665" t="s">
        <v>6668</v>
      </c>
      <c r="AA31" s="1665" t="s">
        <v>6669</v>
      </c>
      <c r="AB31" s="1666" t="s">
        <v>6678</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6679</v>
      </c>
      <c r="B32" s="1665" t="s">
        <v>337</v>
      </c>
      <c r="C32" s="1665" t="s">
        <v>208</v>
      </c>
      <c r="D32" s="1665" t="s">
        <v>212</v>
      </c>
      <c r="E32" s="1665" t="s">
        <v>517</v>
      </c>
      <c r="F32" s="1665" t="s">
        <v>339</v>
      </c>
      <c r="G32" s="1665" t="s">
        <v>562</v>
      </c>
      <c r="H32" s="1662"/>
      <c r="I32" s="1661">
        <v>34.0</v>
      </c>
      <c r="J32" s="1661">
        <v>135.0</v>
      </c>
      <c r="K32" s="1661">
        <v>247.0</v>
      </c>
      <c r="L32" s="1661">
        <v>359.0</v>
      </c>
      <c r="M32" s="1661">
        <v>471.0</v>
      </c>
      <c r="N32" s="1661">
        <v>583.0</v>
      </c>
      <c r="O32" s="1665" t="s">
        <v>112</v>
      </c>
      <c r="P32" s="1661">
        <v>7.0</v>
      </c>
      <c r="Q32" s="1661">
        <v>21.0</v>
      </c>
      <c r="R32" s="1661">
        <v>37.0</v>
      </c>
      <c r="S32" s="1661">
        <v>53.0</v>
      </c>
      <c r="T32" s="1661">
        <v>69.0</v>
      </c>
      <c r="U32" s="1661">
        <v>85.0</v>
      </c>
      <c r="V32" s="1665" t="s">
        <v>113</v>
      </c>
      <c r="W32" s="1665" t="s">
        <v>6680</v>
      </c>
      <c r="X32" s="1665" t="s">
        <v>6681</v>
      </c>
      <c r="Y32" s="1665" t="s">
        <v>6682</v>
      </c>
      <c r="Z32" s="1665" t="s">
        <v>6683</v>
      </c>
      <c r="AA32" s="1665" t="s">
        <v>6684</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6685</v>
      </c>
      <c r="B33" s="1665" t="s">
        <v>337</v>
      </c>
      <c r="C33" s="1665" t="s">
        <v>208</v>
      </c>
      <c r="D33" s="1665" t="s">
        <v>212</v>
      </c>
      <c r="E33" s="1665" t="s">
        <v>517</v>
      </c>
      <c r="F33" s="1665" t="s">
        <v>339</v>
      </c>
      <c r="G33" s="1665" t="s">
        <v>562</v>
      </c>
      <c r="H33" s="1662"/>
      <c r="I33" s="1661">
        <v>34.0</v>
      </c>
      <c r="J33" s="1661">
        <v>135.0</v>
      </c>
      <c r="K33" s="1661">
        <v>247.0</v>
      </c>
      <c r="L33" s="1661">
        <v>359.0</v>
      </c>
      <c r="M33" s="1661">
        <v>471.0</v>
      </c>
      <c r="N33" s="1661">
        <v>583.0</v>
      </c>
      <c r="O33" s="1665" t="s">
        <v>112</v>
      </c>
      <c r="P33" s="1661">
        <v>7.0</v>
      </c>
      <c r="Q33" s="1661">
        <v>21.0</v>
      </c>
      <c r="R33" s="1661">
        <v>37.0</v>
      </c>
      <c r="S33" s="1661">
        <v>53.0</v>
      </c>
      <c r="T33" s="1661">
        <v>69.0</v>
      </c>
      <c r="U33" s="1661">
        <v>85.0</v>
      </c>
      <c r="V33" s="1665" t="s">
        <v>113</v>
      </c>
      <c r="W33" s="1665" t="s">
        <v>6686</v>
      </c>
      <c r="X33" s="1665" t="s">
        <v>6687</v>
      </c>
      <c r="Y33" s="1665" t="s">
        <v>6688</v>
      </c>
      <c r="Z33" s="1665" t="s">
        <v>6689</v>
      </c>
      <c r="AA33" s="1665" t="s">
        <v>6690</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6691</v>
      </c>
      <c r="B34" s="1669" t="s">
        <v>337</v>
      </c>
      <c r="C34" s="1669" t="s">
        <v>208</v>
      </c>
      <c r="D34" s="1669" t="s">
        <v>212</v>
      </c>
      <c r="E34" s="1669" t="s">
        <v>517</v>
      </c>
      <c r="F34" s="1669" t="s">
        <v>339</v>
      </c>
      <c r="G34" s="1669" t="s">
        <v>562</v>
      </c>
      <c r="H34" s="1670"/>
      <c r="I34" s="1671">
        <v>34.0</v>
      </c>
      <c r="J34" s="1671">
        <v>135.0</v>
      </c>
      <c r="K34" s="1671">
        <v>247.0</v>
      </c>
      <c r="L34" s="1671">
        <v>359.0</v>
      </c>
      <c r="M34" s="1671">
        <v>471.0</v>
      </c>
      <c r="N34" s="1671">
        <v>583.0</v>
      </c>
      <c r="O34" s="1669" t="s">
        <v>112</v>
      </c>
      <c r="P34" s="1671">
        <v>7.0</v>
      </c>
      <c r="Q34" s="1671">
        <v>21.0</v>
      </c>
      <c r="R34" s="1671">
        <v>37.0</v>
      </c>
      <c r="S34" s="1671">
        <v>53.0</v>
      </c>
      <c r="T34" s="1671">
        <v>69.0</v>
      </c>
      <c r="U34" s="1671">
        <v>85.0</v>
      </c>
      <c r="V34" s="1669" t="s">
        <v>113</v>
      </c>
      <c r="W34" s="1669" t="s">
        <v>6692</v>
      </c>
      <c r="X34" s="1669" t="s">
        <v>6693</v>
      </c>
      <c r="Y34" s="1669" t="s">
        <v>6694</v>
      </c>
      <c r="Z34" s="1669" t="s">
        <v>6695</v>
      </c>
      <c r="AA34" s="1669" t="s">
        <v>6696</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6697</v>
      </c>
      <c r="B35" s="1659" t="s">
        <v>337</v>
      </c>
      <c r="C35" s="1659" t="s">
        <v>275</v>
      </c>
      <c r="D35" s="1659" t="s">
        <v>212</v>
      </c>
      <c r="E35" s="1659" t="s">
        <v>518</v>
      </c>
      <c r="F35" s="1659" t="s">
        <v>705</v>
      </c>
      <c r="G35" s="1659" t="s">
        <v>482</v>
      </c>
      <c r="H35" s="1660"/>
      <c r="I35" s="1661">
        <v>34.0</v>
      </c>
      <c r="J35" s="1661">
        <v>135.0</v>
      </c>
      <c r="K35" s="1661">
        <v>247.0</v>
      </c>
      <c r="L35" s="1661">
        <v>359.0</v>
      </c>
      <c r="M35" s="1661">
        <v>471.0</v>
      </c>
      <c r="N35" s="1661">
        <v>583.0</v>
      </c>
      <c r="O35" s="1659" t="s">
        <v>112</v>
      </c>
      <c r="P35" s="1661">
        <v>7.0</v>
      </c>
      <c r="Q35" s="1661">
        <v>21.0</v>
      </c>
      <c r="R35" s="1661">
        <v>37.0</v>
      </c>
      <c r="S35" s="1661">
        <v>53.0</v>
      </c>
      <c r="T35" s="1661">
        <v>69.0</v>
      </c>
      <c r="U35" s="1661">
        <v>85.0</v>
      </c>
      <c r="V35" s="1659" t="s">
        <v>113</v>
      </c>
      <c r="W35" s="1659" t="s">
        <v>6518</v>
      </c>
      <c r="X35" s="1659" t="s">
        <v>6519</v>
      </c>
      <c r="Y35" s="1659" t="s">
        <v>6520</v>
      </c>
      <c r="Z35" s="1659" t="s">
        <v>6521</v>
      </c>
      <c r="AA35" s="1659" t="s">
        <v>6522</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6698</v>
      </c>
      <c r="B36" s="1665" t="s">
        <v>337</v>
      </c>
      <c r="C36" s="1665" t="s">
        <v>275</v>
      </c>
      <c r="D36" s="1665" t="s">
        <v>212</v>
      </c>
      <c r="E36" s="1665" t="s">
        <v>518</v>
      </c>
      <c r="F36" s="1665" t="s">
        <v>705</v>
      </c>
      <c r="G36" s="1665" t="s">
        <v>482</v>
      </c>
      <c r="H36" s="1662"/>
      <c r="I36" s="1661">
        <v>34.0</v>
      </c>
      <c r="J36" s="1661">
        <v>135.0</v>
      </c>
      <c r="K36" s="1661">
        <v>247.0</v>
      </c>
      <c r="L36" s="1661">
        <v>359.0</v>
      </c>
      <c r="M36" s="1661">
        <v>471.0</v>
      </c>
      <c r="N36" s="1661">
        <v>583.0</v>
      </c>
      <c r="O36" s="1665" t="s">
        <v>112</v>
      </c>
      <c r="P36" s="1661">
        <v>7.0</v>
      </c>
      <c r="Q36" s="1661">
        <v>21.0</v>
      </c>
      <c r="R36" s="1661">
        <v>37.0</v>
      </c>
      <c r="S36" s="1661">
        <v>53.0</v>
      </c>
      <c r="T36" s="1661">
        <v>69.0</v>
      </c>
      <c r="U36" s="1661">
        <v>85.0</v>
      </c>
      <c r="V36" s="1665" t="s">
        <v>114</v>
      </c>
      <c r="W36" s="1665" t="s">
        <v>6699</v>
      </c>
      <c r="X36" s="1665" t="s">
        <v>6700</v>
      </c>
      <c r="Y36" s="1665" t="s">
        <v>6701</v>
      </c>
      <c r="Z36" s="1665" t="s">
        <v>6702</v>
      </c>
      <c r="AA36" s="1665" t="s">
        <v>6703</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6704</v>
      </c>
      <c r="B37" s="1665" t="s">
        <v>337</v>
      </c>
      <c r="C37" s="1665" t="s">
        <v>275</v>
      </c>
      <c r="D37" s="1665" t="s">
        <v>212</v>
      </c>
      <c r="E37" s="1665" t="s">
        <v>518</v>
      </c>
      <c r="F37" s="1665" t="s">
        <v>705</v>
      </c>
      <c r="G37" s="1665" t="s">
        <v>482</v>
      </c>
      <c r="H37" s="1665"/>
      <c r="I37" s="1661">
        <v>34.0</v>
      </c>
      <c r="J37" s="1661">
        <v>135.0</v>
      </c>
      <c r="K37" s="1661">
        <v>247.0</v>
      </c>
      <c r="L37" s="1661">
        <v>359.0</v>
      </c>
      <c r="M37" s="1661">
        <v>471.0</v>
      </c>
      <c r="N37" s="1661">
        <v>583.0</v>
      </c>
      <c r="O37" s="1665" t="s">
        <v>112</v>
      </c>
      <c r="P37" s="1661">
        <v>7.0</v>
      </c>
      <c r="Q37" s="1661">
        <v>21.0</v>
      </c>
      <c r="R37" s="1661">
        <v>37.0</v>
      </c>
      <c r="S37" s="1661">
        <v>53.0</v>
      </c>
      <c r="T37" s="1661">
        <v>69.0</v>
      </c>
      <c r="U37" s="1661">
        <v>85.0</v>
      </c>
      <c r="V37" s="1665" t="s">
        <v>114</v>
      </c>
      <c r="W37" s="1665" t="s">
        <v>6705</v>
      </c>
      <c r="X37" s="1665" t="s">
        <v>6706</v>
      </c>
      <c r="Y37" s="1665" t="s">
        <v>6707</v>
      </c>
      <c r="Z37" s="1665" t="s">
        <v>6708</v>
      </c>
      <c r="AA37" s="1665" t="s">
        <v>6709</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6710</v>
      </c>
      <c r="B38" s="1665" t="s">
        <v>337</v>
      </c>
      <c r="C38" s="1665" t="s">
        <v>275</v>
      </c>
      <c r="D38" s="1665" t="s">
        <v>212</v>
      </c>
      <c r="E38" s="1665" t="s">
        <v>518</v>
      </c>
      <c r="F38" s="1665" t="s">
        <v>705</v>
      </c>
      <c r="G38" s="1665" t="s">
        <v>482</v>
      </c>
      <c r="H38" s="1662"/>
      <c r="I38" s="1661">
        <v>34.0</v>
      </c>
      <c r="J38" s="1661">
        <v>135.0</v>
      </c>
      <c r="K38" s="1661">
        <v>247.0</v>
      </c>
      <c r="L38" s="1661">
        <v>359.0</v>
      </c>
      <c r="M38" s="1661">
        <v>471.0</v>
      </c>
      <c r="N38" s="1661">
        <v>583.0</v>
      </c>
      <c r="O38" s="1665" t="s">
        <v>112</v>
      </c>
      <c r="P38" s="1661">
        <v>7.0</v>
      </c>
      <c r="Q38" s="1661">
        <v>21.0</v>
      </c>
      <c r="R38" s="1661">
        <v>37.0</v>
      </c>
      <c r="S38" s="1661">
        <v>53.0</v>
      </c>
      <c r="T38" s="1661">
        <v>69.0</v>
      </c>
      <c r="U38" s="1661">
        <v>85.0</v>
      </c>
      <c r="V38" s="1665" t="s">
        <v>113</v>
      </c>
      <c r="W38" s="1665" t="s">
        <v>6711</v>
      </c>
      <c r="X38" s="1665" t="s">
        <v>6712</v>
      </c>
      <c r="Y38" s="1665" t="s">
        <v>6713</v>
      </c>
      <c r="Z38" s="1665" t="s">
        <v>6714</v>
      </c>
      <c r="AA38" s="1665" t="s">
        <v>6715</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6716</v>
      </c>
      <c r="B39" s="1665" t="s">
        <v>337</v>
      </c>
      <c r="C39" s="1665" t="s">
        <v>275</v>
      </c>
      <c r="D39" s="1665" t="s">
        <v>212</v>
      </c>
      <c r="E39" s="1665" t="s">
        <v>518</v>
      </c>
      <c r="F39" s="1665" t="s">
        <v>705</v>
      </c>
      <c r="G39" s="1665" t="s">
        <v>482</v>
      </c>
      <c r="H39" s="1662"/>
      <c r="I39" s="1661">
        <v>34.0</v>
      </c>
      <c r="J39" s="1661">
        <v>135.0</v>
      </c>
      <c r="K39" s="1661">
        <v>247.0</v>
      </c>
      <c r="L39" s="1661">
        <v>359.0</v>
      </c>
      <c r="M39" s="1661">
        <v>471.0</v>
      </c>
      <c r="N39" s="1661">
        <v>583.0</v>
      </c>
      <c r="O39" s="1665" t="s">
        <v>112</v>
      </c>
      <c r="P39" s="1661">
        <v>7.0</v>
      </c>
      <c r="Q39" s="1661">
        <v>21.0</v>
      </c>
      <c r="R39" s="1661">
        <v>37.0</v>
      </c>
      <c r="S39" s="1661">
        <v>53.0</v>
      </c>
      <c r="T39" s="1661">
        <v>69.0</v>
      </c>
      <c r="U39" s="1661">
        <v>85.0</v>
      </c>
      <c r="V39" s="1665" t="s">
        <v>113</v>
      </c>
      <c r="W39" s="1665" t="s">
        <v>6717</v>
      </c>
      <c r="X39" s="1665" t="s">
        <v>6718</v>
      </c>
      <c r="Y39" s="1665" t="s">
        <v>6719</v>
      </c>
      <c r="Z39" s="1665" t="s">
        <v>6720</v>
      </c>
      <c r="AA39" s="1665" t="s">
        <v>6721</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6722</v>
      </c>
      <c r="B40" s="1665" t="s">
        <v>337</v>
      </c>
      <c r="C40" s="1665" t="s">
        <v>275</v>
      </c>
      <c r="D40" s="1665" t="s">
        <v>212</v>
      </c>
      <c r="E40" s="1665" t="s">
        <v>518</v>
      </c>
      <c r="F40" s="1665" t="s">
        <v>705</v>
      </c>
      <c r="G40" s="1665" t="s">
        <v>482</v>
      </c>
      <c r="H40" s="1662"/>
      <c r="I40" s="1661">
        <v>34.0</v>
      </c>
      <c r="J40" s="1661">
        <v>135.0</v>
      </c>
      <c r="K40" s="1661">
        <v>247.0</v>
      </c>
      <c r="L40" s="1661">
        <v>359.0</v>
      </c>
      <c r="M40" s="1661">
        <v>471.0</v>
      </c>
      <c r="N40" s="1661">
        <v>583.0</v>
      </c>
      <c r="O40" s="1665" t="s">
        <v>112</v>
      </c>
      <c r="P40" s="1661">
        <v>7.0</v>
      </c>
      <c r="Q40" s="1661">
        <v>21.0</v>
      </c>
      <c r="R40" s="1661">
        <v>37.0</v>
      </c>
      <c r="S40" s="1661">
        <v>53.0</v>
      </c>
      <c r="T40" s="1661">
        <v>69.0</v>
      </c>
      <c r="U40" s="1661">
        <v>85.0</v>
      </c>
      <c r="V40" s="1665" t="s">
        <v>113</v>
      </c>
      <c r="W40" s="1665" t="s">
        <v>6723</v>
      </c>
      <c r="X40" s="1665" t="s">
        <v>6724</v>
      </c>
      <c r="Y40" s="1665" t="s">
        <v>6725</v>
      </c>
      <c r="Z40" s="1665" t="s">
        <v>6726</v>
      </c>
      <c r="AA40" s="1665" t="s">
        <v>6727</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6728</v>
      </c>
      <c r="B41" s="1665" t="s">
        <v>337</v>
      </c>
      <c r="C41" s="1665" t="s">
        <v>275</v>
      </c>
      <c r="D41" s="1665" t="s">
        <v>212</v>
      </c>
      <c r="E41" s="1665" t="s">
        <v>518</v>
      </c>
      <c r="F41" s="1665" t="s">
        <v>705</v>
      </c>
      <c r="G41" s="1665" t="s">
        <v>482</v>
      </c>
      <c r="H41" s="1662"/>
      <c r="I41" s="1661">
        <v>34.0</v>
      </c>
      <c r="J41" s="1661">
        <v>135.0</v>
      </c>
      <c r="K41" s="1661">
        <v>247.0</v>
      </c>
      <c r="L41" s="1661">
        <v>359.0</v>
      </c>
      <c r="M41" s="1661">
        <v>471.0</v>
      </c>
      <c r="N41" s="1661">
        <v>583.0</v>
      </c>
      <c r="O41" s="1665" t="s">
        <v>112</v>
      </c>
      <c r="P41" s="1661">
        <v>7.0</v>
      </c>
      <c r="Q41" s="1661">
        <v>21.0</v>
      </c>
      <c r="R41" s="1661">
        <v>37.0</v>
      </c>
      <c r="S41" s="1661">
        <v>53.0</v>
      </c>
      <c r="T41" s="1661">
        <v>69.0</v>
      </c>
      <c r="U41" s="1661">
        <v>85.0</v>
      </c>
      <c r="V41" s="1665" t="s">
        <v>113</v>
      </c>
      <c r="W41" s="1665" t="s">
        <v>6729</v>
      </c>
      <c r="X41" s="1665" t="s">
        <v>6730</v>
      </c>
      <c r="Y41" s="1665" t="s">
        <v>6731</v>
      </c>
      <c r="Z41" s="1665" t="s">
        <v>6732</v>
      </c>
      <c r="AA41" s="1665" t="s">
        <v>6733</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6734</v>
      </c>
      <c r="B42" s="1665" t="s">
        <v>337</v>
      </c>
      <c r="C42" s="1665" t="s">
        <v>275</v>
      </c>
      <c r="D42" s="1665" t="s">
        <v>212</v>
      </c>
      <c r="E42" s="1665" t="s">
        <v>518</v>
      </c>
      <c r="F42" s="1665" t="s">
        <v>705</v>
      </c>
      <c r="G42" s="1665" t="s">
        <v>482</v>
      </c>
      <c r="H42" s="1662"/>
      <c r="I42" s="1661">
        <v>34.0</v>
      </c>
      <c r="J42" s="1661">
        <v>135.0</v>
      </c>
      <c r="K42" s="1661">
        <v>247.0</v>
      </c>
      <c r="L42" s="1661">
        <v>359.0</v>
      </c>
      <c r="M42" s="1661">
        <v>471.0</v>
      </c>
      <c r="N42" s="1661">
        <v>583.0</v>
      </c>
      <c r="O42" s="1665" t="s">
        <v>112</v>
      </c>
      <c r="P42" s="1661">
        <v>7.0</v>
      </c>
      <c r="Q42" s="1661">
        <v>21.0</v>
      </c>
      <c r="R42" s="1661">
        <v>37.0</v>
      </c>
      <c r="S42" s="1661">
        <v>53.0</v>
      </c>
      <c r="T42" s="1661">
        <v>69.0</v>
      </c>
      <c r="U42" s="1661">
        <v>85.0</v>
      </c>
      <c r="V42" s="1665" t="s">
        <v>114</v>
      </c>
      <c r="W42" s="1665" t="s">
        <v>6735</v>
      </c>
      <c r="X42" s="1665" t="s">
        <v>6736</v>
      </c>
      <c r="Y42" s="1665" t="s">
        <v>6737</v>
      </c>
      <c r="Z42" s="1665" t="s">
        <v>6738</v>
      </c>
      <c r="AA42" s="1665" t="s">
        <v>6739</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6740</v>
      </c>
      <c r="B43" s="1669" t="s">
        <v>337</v>
      </c>
      <c r="C43" s="1669" t="s">
        <v>275</v>
      </c>
      <c r="D43" s="1669" t="s">
        <v>212</v>
      </c>
      <c r="E43" s="1669" t="s">
        <v>518</v>
      </c>
      <c r="F43" s="1669" t="s">
        <v>705</v>
      </c>
      <c r="G43" s="1669" t="s">
        <v>482</v>
      </c>
      <c r="H43" s="1670"/>
      <c r="I43" s="1671">
        <v>34.0</v>
      </c>
      <c r="J43" s="1671">
        <v>135.0</v>
      </c>
      <c r="K43" s="1671">
        <v>247.0</v>
      </c>
      <c r="L43" s="1671">
        <v>359.0</v>
      </c>
      <c r="M43" s="1671">
        <v>471.0</v>
      </c>
      <c r="N43" s="1671">
        <v>583.0</v>
      </c>
      <c r="O43" s="1669" t="s">
        <v>112</v>
      </c>
      <c r="P43" s="1671">
        <v>7.0</v>
      </c>
      <c r="Q43" s="1671">
        <v>21.0</v>
      </c>
      <c r="R43" s="1671">
        <v>37.0</v>
      </c>
      <c r="S43" s="1671">
        <v>53.0</v>
      </c>
      <c r="T43" s="1671">
        <v>69.0</v>
      </c>
      <c r="U43" s="1671">
        <v>85.0</v>
      </c>
      <c r="V43" s="1669" t="s">
        <v>114</v>
      </c>
      <c r="W43" s="1669" t="s">
        <v>6735</v>
      </c>
      <c r="X43" s="1669" t="s">
        <v>6736</v>
      </c>
      <c r="Y43" s="1669" t="s">
        <v>6737</v>
      </c>
      <c r="Z43" s="1669" t="s">
        <v>6738</v>
      </c>
      <c r="AA43" s="1669" t="s">
        <v>6739</v>
      </c>
      <c r="AB43" s="1684" t="s">
        <v>6741</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6742</v>
      </c>
      <c r="B44" s="1659" t="s">
        <v>337</v>
      </c>
      <c r="C44" s="1659" t="s">
        <v>249</v>
      </c>
      <c r="D44" s="1659" t="s">
        <v>212</v>
      </c>
      <c r="E44" s="1659" t="s">
        <v>282</v>
      </c>
      <c r="F44" s="1659" t="s">
        <v>482</v>
      </c>
      <c r="G44" s="1659" t="s">
        <v>1014</v>
      </c>
      <c r="H44" s="1660"/>
      <c r="I44" s="1661">
        <v>25.0</v>
      </c>
      <c r="J44" s="1661">
        <v>101.0</v>
      </c>
      <c r="K44" s="1661">
        <v>185.0</v>
      </c>
      <c r="L44" s="1661">
        <v>269.0</v>
      </c>
      <c r="M44" s="1661">
        <v>353.0</v>
      </c>
      <c r="N44" s="1661">
        <v>437.0</v>
      </c>
      <c r="O44" s="1659" t="s">
        <v>112</v>
      </c>
      <c r="P44" s="1661">
        <v>9.0</v>
      </c>
      <c r="Q44" s="1661">
        <v>27.0</v>
      </c>
      <c r="R44" s="1661">
        <v>47.0</v>
      </c>
      <c r="S44" s="1661">
        <v>67.0</v>
      </c>
      <c r="T44" s="1661">
        <v>87.0</v>
      </c>
      <c r="U44" s="1661">
        <v>107.0</v>
      </c>
      <c r="V44" s="1659" t="s">
        <v>114</v>
      </c>
      <c r="W44" s="1659" t="s">
        <v>6743</v>
      </c>
      <c r="X44" s="1659" t="s">
        <v>6744</v>
      </c>
      <c r="Y44" s="1659" t="s">
        <v>6745</v>
      </c>
      <c r="Z44" s="1659" t="s">
        <v>6746</v>
      </c>
      <c r="AA44" s="1659" t="s">
        <v>6747</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6748</v>
      </c>
      <c r="B45" s="1665" t="s">
        <v>337</v>
      </c>
      <c r="C45" s="1665" t="s">
        <v>249</v>
      </c>
      <c r="D45" s="1665" t="s">
        <v>212</v>
      </c>
      <c r="E45" s="1665" t="s">
        <v>282</v>
      </c>
      <c r="F45" s="1665" t="s">
        <v>482</v>
      </c>
      <c r="G45" s="1665" t="s">
        <v>1014</v>
      </c>
      <c r="H45" s="1662"/>
      <c r="I45" s="1661">
        <v>25.0</v>
      </c>
      <c r="J45" s="1661">
        <v>101.0</v>
      </c>
      <c r="K45" s="1661">
        <v>185.0</v>
      </c>
      <c r="L45" s="1661">
        <v>269.0</v>
      </c>
      <c r="M45" s="1661">
        <v>353.0</v>
      </c>
      <c r="N45" s="1661">
        <v>437.0</v>
      </c>
      <c r="O45" s="1665" t="s">
        <v>112</v>
      </c>
      <c r="P45" s="1661">
        <v>9.0</v>
      </c>
      <c r="Q45" s="1661">
        <v>27.0</v>
      </c>
      <c r="R45" s="1661">
        <v>47.0</v>
      </c>
      <c r="S45" s="1661">
        <v>67.0</v>
      </c>
      <c r="T45" s="1661">
        <v>87.0</v>
      </c>
      <c r="U45" s="1661">
        <v>107.0</v>
      </c>
      <c r="V45" s="1665" t="s">
        <v>114</v>
      </c>
      <c r="W45" s="1665" t="s">
        <v>6749</v>
      </c>
      <c r="X45" s="1665" t="s">
        <v>6750</v>
      </c>
      <c r="Y45" s="1665" t="s">
        <v>6751</v>
      </c>
      <c r="Z45" s="1665" t="s">
        <v>6752</v>
      </c>
      <c r="AA45" s="1665" t="s">
        <v>6753</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6754</v>
      </c>
      <c r="B46" s="1665" t="s">
        <v>337</v>
      </c>
      <c r="C46" s="1665" t="s">
        <v>249</v>
      </c>
      <c r="D46" s="1665" t="s">
        <v>212</v>
      </c>
      <c r="E46" s="1665" t="s">
        <v>282</v>
      </c>
      <c r="F46" s="1665" t="s">
        <v>482</v>
      </c>
      <c r="G46" s="1665" t="s">
        <v>1014</v>
      </c>
      <c r="H46" s="1662"/>
      <c r="I46" s="1661">
        <v>25.0</v>
      </c>
      <c r="J46" s="1661">
        <v>101.0</v>
      </c>
      <c r="K46" s="1661">
        <v>185.0</v>
      </c>
      <c r="L46" s="1661">
        <v>269.0</v>
      </c>
      <c r="M46" s="1661">
        <v>353.0</v>
      </c>
      <c r="N46" s="1661">
        <v>437.0</v>
      </c>
      <c r="O46" s="1665" t="s">
        <v>112</v>
      </c>
      <c r="P46" s="1661">
        <v>9.0</v>
      </c>
      <c r="Q46" s="1661">
        <v>27.0</v>
      </c>
      <c r="R46" s="1661">
        <v>47.0</v>
      </c>
      <c r="S46" s="1661">
        <v>67.0</v>
      </c>
      <c r="T46" s="1661">
        <v>87.0</v>
      </c>
      <c r="U46" s="1661">
        <v>107.0</v>
      </c>
      <c r="V46" s="1665" t="s">
        <v>114</v>
      </c>
      <c r="W46" s="1665" t="s">
        <v>6755</v>
      </c>
      <c r="X46" s="1665" t="s">
        <v>6756</v>
      </c>
      <c r="Y46" s="1665" t="s">
        <v>6757</v>
      </c>
      <c r="Z46" s="1665" t="s">
        <v>6758</v>
      </c>
      <c r="AA46" s="1665" t="s">
        <v>6759</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6760</v>
      </c>
      <c r="B47" s="1665" t="s">
        <v>337</v>
      </c>
      <c r="C47" s="1665" t="s">
        <v>249</v>
      </c>
      <c r="D47" s="1665" t="s">
        <v>212</v>
      </c>
      <c r="E47" s="1665" t="s">
        <v>282</v>
      </c>
      <c r="F47" s="1665" t="s">
        <v>482</v>
      </c>
      <c r="G47" s="1665" t="s">
        <v>1014</v>
      </c>
      <c r="H47" s="1662"/>
      <c r="I47" s="1661">
        <v>25.0</v>
      </c>
      <c r="J47" s="1661">
        <v>101.0</v>
      </c>
      <c r="K47" s="1661">
        <v>185.0</v>
      </c>
      <c r="L47" s="1661">
        <v>269.0</v>
      </c>
      <c r="M47" s="1661">
        <v>353.0</v>
      </c>
      <c r="N47" s="1661">
        <v>437.0</v>
      </c>
      <c r="O47" s="1665" t="s">
        <v>112</v>
      </c>
      <c r="P47" s="1661">
        <v>9.0</v>
      </c>
      <c r="Q47" s="1661">
        <v>27.0</v>
      </c>
      <c r="R47" s="1661">
        <v>47.0</v>
      </c>
      <c r="S47" s="1661">
        <v>67.0</v>
      </c>
      <c r="T47" s="1661">
        <v>87.0</v>
      </c>
      <c r="U47" s="1661">
        <v>107.0</v>
      </c>
      <c r="V47" s="1665" t="s">
        <v>114</v>
      </c>
      <c r="W47" s="1665" t="s">
        <v>6761</v>
      </c>
      <c r="X47" s="1665" t="s">
        <v>6762</v>
      </c>
      <c r="Y47" s="1665" t="s">
        <v>6763</v>
      </c>
      <c r="Z47" s="1665" t="s">
        <v>6764</v>
      </c>
      <c r="AA47" s="1665" t="s">
        <v>6765</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6766</v>
      </c>
      <c r="B48" s="1665" t="s">
        <v>337</v>
      </c>
      <c r="C48" s="1665" t="s">
        <v>249</v>
      </c>
      <c r="D48" s="1665" t="s">
        <v>212</v>
      </c>
      <c r="E48" s="1665" t="s">
        <v>282</v>
      </c>
      <c r="F48" s="1665" t="s">
        <v>482</v>
      </c>
      <c r="G48" s="1665" t="s">
        <v>1014</v>
      </c>
      <c r="H48" s="1662"/>
      <c r="I48" s="1661">
        <v>25.0</v>
      </c>
      <c r="J48" s="1661">
        <v>101.0</v>
      </c>
      <c r="K48" s="1661">
        <v>185.0</v>
      </c>
      <c r="L48" s="1661">
        <v>269.0</v>
      </c>
      <c r="M48" s="1661">
        <v>353.0</v>
      </c>
      <c r="N48" s="1661">
        <v>437.0</v>
      </c>
      <c r="O48" s="1665" t="s">
        <v>112</v>
      </c>
      <c r="P48" s="1661">
        <v>9.0</v>
      </c>
      <c r="Q48" s="1661">
        <v>27.0</v>
      </c>
      <c r="R48" s="1661">
        <v>47.0</v>
      </c>
      <c r="S48" s="1661">
        <v>67.0</v>
      </c>
      <c r="T48" s="1661">
        <v>87.0</v>
      </c>
      <c r="U48" s="1661">
        <v>107.0</v>
      </c>
      <c r="V48" s="1665" t="s">
        <v>114</v>
      </c>
      <c r="W48" s="1665" t="s">
        <v>6767</v>
      </c>
      <c r="X48" s="1665" t="s">
        <v>6768</v>
      </c>
      <c r="Y48" s="1665" t="s">
        <v>6769</v>
      </c>
      <c r="Z48" s="1665" t="s">
        <v>6770</v>
      </c>
      <c r="AA48" s="1665" t="s">
        <v>6771</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6772</v>
      </c>
      <c r="B49" s="1665" t="s">
        <v>337</v>
      </c>
      <c r="C49" s="1665" t="s">
        <v>249</v>
      </c>
      <c r="D49" s="1665" t="s">
        <v>212</v>
      </c>
      <c r="E49" s="1665" t="s">
        <v>282</v>
      </c>
      <c r="F49" s="1665" t="s">
        <v>482</v>
      </c>
      <c r="G49" s="1665" t="s">
        <v>1014</v>
      </c>
      <c r="H49" s="1662"/>
      <c r="I49" s="1661">
        <v>25.0</v>
      </c>
      <c r="J49" s="1661">
        <v>101.0</v>
      </c>
      <c r="K49" s="1661">
        <v>185.0</v>
      </c>
      <c r="L49" s="1661">
        <v>269.0</v>
      </c>
      <c r="M49" s="1661">
        <v>353.0</v>
      </c>
      <c r="N49" s="1661">
        <v>437.0</v>
      </c>
      <c r="O49" s="1665" t="s">
        <v>112</v>
      </c>
      <c r="P49" s="1661">
        <v>9.0</v>
      </c>
      <c r="Q49" s="1661">
        <v>27.0</v>
      </c>
      <c r="R49" s="1661">
        <v>47.0</v>
      </c>
      <c r="S49" s="1661">
        <v>67.0</v>
      </c>
      <c r="T49" s="1661">
        <v>87.0</v>
      </c>
      <c r="U49" s="1661">
        <v>107.0</v>
      </c>
      <c r="V49" s="1665" t="s">
        <v>114</v>
      </c>
      <c r="W49" s="1665" t="s">
        <v>6773</v>
      </c>
      <c r="X49" s="1665" t="s">
        <v>6774</v>
      </c>
      <c r="Y49" s="1665" t="s">
        <v>6775</v>
      </c>
      <c r="Z49" s="1665" t="s">
        <v>6776</v>
      </c>
      <c r="AA49" s="1665" t="s">
        <v>6777</v>
      </c>
      <c r="AB49" s="1667" t="s">
        <v>6778</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6779</v>
      </c>
      <c r="B50" s="1665" t="s">
        <v>337</v>
      </c>
      <c r="C50" s="1665" t="s">
        <v>249</v>
      </c>
      <c r="D50" s="1665" t="s">
        <v>212</v>
      </c>
      <c r="E50" s="1665" t="s">
        <v>282</v>
      </c>
      <c r="F50" s="1665" t="s">
        <v>482</v>
      </c>
      <c r="G50" s="1665" t="s">
        <v>1014</v>
      </c>
      <c r="H50" s="1662"/>
      <c r="I50" s="1661">
        <v>25.0</v>
      </c>
      <c r="J50" s="1661">
        <v>101.0</v>
      </c>
      <c r="K50" s="1661">
        <v>185.0</v>
      </c>
      <c r="L50" s="1661">
        <v>269.0</v>
      </c>
      <c r="M50" s="1661">
        <v>353.0</v>
      </c>
      <c r="N50" s="1661">
        <v>437.0</v>
      </c>
      <c r="O50" s="1665" t="s">
        <v>112</v>
      </c>
      <c r="P50" s="1661">
        <v>9.0</v>
      </c>
      <c r="Q50" s="1661">
        <v>27.0</v>
      </c>
      <c r="R50" s="1661">
        <v>47.0</v>
      </c>
      <c r="S50" s="1661">
        <v>67.0</v>
      </c>
      <c r="T50" s="1661">
        <v>87.0</v>
      </c>
      <c r="U50" s="1661">
        <v>107.0</v>
      </c>
      <c r="V50" s="1665" t="s">
        <v>114</v>
      </c>
      <c r="W50" s="1665" t="s">
        <v>6780</v>
      </c>
      <c r="X50" s="1665" t="s">
        <v>6781</v>
      </c>
      <c r="Y50" s="1665" t="s">
        <v>6782</v>
      </c>
      <c r="Z50" s="1665" t="s">
        <v>6783</v>
      </c>
      <c r="AA50" s="1665" t="s">
        <v>6784</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6785</v>
      </c>
      <c r="B51" s="1665" t="s">
        <v>337</v>
      </c>
      <c r="C51" s="1665" t="s">
        <v>249</v>
      </c>
      <c r="D51" s="1665" t="s">
        <v>212</v>
      </c>
      <c r="E51" s="1665" t="s">
        <v>282</v>
      </c>
      <c r="F51" s="1665" t="s">
        <v>482</v>
      </c>
      <c r="G51" s="1665" t="s">
        <v>1014</v>
      </c>
      <c r="H51" s="1662"/>
      <c r="I51" s="1661">
        <v>25.0</v>
      </c>
      <c r="J51" s="1661">
        <v>101.0</v>
      </c>
      <c r="K51" s="1661">
        <v>185.0</v>
      </c>
      <c r="L51" s="1661">
        <v>269.0</v>
      </c>
      <c r="M51" s="1661">
        <v>353.0</v>
      </c>
      <c r="N51" s="1661">
        <v>437.0</v>
      </c>
      <c r="O51" s="1665" t="s">
        <v>112</v>
      </c>
      <c r="P51" s="1661">
        <v>9.0</v>
      </c>
      <c r="Q51" s="1661">
        <v>27.0</v>
      </c>
      <c r="R51" s="1661">
        <v>47.0</v>
      </c>
      <c r="S51" s="1661">
        <v>67.0</v>
      </c>
      <c r="T51" s="1661">
        <v>87.0</v>
      </c>
      <c r="U51" s="1661">
        <v>107.0</v>
      </c>
      <c r="V51" s="1665" t="s">
        <v>114</v>
      </c>
      <c r="W51" s="1665" t="s">
        <v>6786</v>
      </c>
      <c r="X51" s="1665" t="s">
        <v>6787</v>
      </c>
      <c r="Y51" s="1665" t="s">
        <v>6788</v>
      </c>
      <c r="Z51" s="1665" t="s">
        <v>6789</v>
      </c>
      <c r="AA51" s="1665" t="s">
        <v>6790</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6791</v>
      </c>
      <c r="B52" s="1665" t="s">
        <v>337</v>
      </c>
      <c r="C52" s="1665" t="s">
        <v>249</v>
      </c>
      <c r="D52" s="1665" t="s">
        <v>212</v>
      </c>
      <c r="E52" s="1665" t="s">
        <v>282</v>
      </c>
      <c r="F52" s="1665" t="s">
        <v>482</v>
      </c>
      <c r="G52" s="1665" t="s">
        <v>1014</v>
      </c>
      <c r="H52" s="1662"/>
      <c r="I52" s="1661">
        <v>25.0</v>
      </c>
      <c r="J52" s="1661">
        <v>101.0</v>
      </c>
      <c r="K52" s="1661">
        <v>185.0</v>
      </c>
      <c r="L52" s="1661">
        <v>269.0</v>
      </c>
      <c r="M52" s="1661">
        <v>353.0</v>
      </c>
      <c r="N52" s="1661">
        <v>437.0</v>
      </c>
      <c r="O52" s="1665" t="s">
        <v>112</v>
      </c>
      <c r="P52" s="1661">
        <v>9.0</v>
      </c>
      <c r="Q52" s="1661">
        <v>27.0</v>
      </c>
      <c r="R52" s="1661">
        <v>47.0</v>
      </c>
      <c r="S52" s="1661">
        <v>67.0</v>
      </c>
      <c r="T52" s="1661">
        <v>87.0</v>
      </c>
      <c r="U52" s="1661">
        <v>107.0</v>
      </c>
      <c r="V52" s="1665" t="s">
        <v>114</v>
      </c>
      <c r="W52" s="1665" t="s">
        <v>6792</v>
      </c>
      <c r="X52" s="1665" t="s">
        <v>6793</v>
      </c>
      <c r="Y52" s="1665" t="s">
        <v>6794</v>
      </c>
      <c r="Z52" s="1665" t="s">
        <v>6795</v>
      </c>
      <c r="AA52" s="1665" t="s">
        <v>6796</v>
      </c>
      <c r="AB52" s="1666" t="s">
        <v>6797</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6798</v>
      </c>
      <c r="B53" s="1665" t="s">
        <v>337</v>
      </c>
      <c r="C53" s="1665" t="s">
        <v>249</v>
      </c>
      <c r="D53" s="1665" t="s">
        <v>212</v>
      </c>
      <c r="E53" s="1665" t="s">
        <v>282</v>
      </c>
      <c r="F53" s="1665" t="s">
        <v>482</v>
      </c>
      <c r="G53" s="1665" t="s">
        <v>1014</v>
      </c>
      <c r="H53" s="1662"/>
      <c r="I53" s="1661">
        <v>25.0</v>
      </c>
      <c r="J53" s="1661">
        <v>101.0</v>
      </c>
      <c r="K53" s="1661">
        <v>185.0</v>
      </c>
      <c r="L53" s="1661">
        <v>269.0</v>
      </c>
      <c r="M53" s="1661">
        <v>353.0</v>
      </c>
      <c r="N53" s="1661">
        <v>437.0</v>
      </c>
      <c r="O53" s="1665" t="s">
        <v>112</v>
      </c>
      <c r="P53" s="1661">
        <v>9.0</v>
      </c>
      <c r="Q53" s="1661">
        <v>27.0</v>
      </c>
      <c r="R53" s="1661">
        <v>47.0</v>
      </c>
      <c r="S53" s="1661">
        <v>67.0</v>
      </c>
      <c r="T53" s="1661">
        <v>87.0</v>
      </c>
      <c r="U53" s="1661">
        <v>107.0</v>
      </c>
      <c r="V53" s="1665" t="s">
        <v>114</v>
      </c>
      <c r="W53" s="1665" t="s">
        <v>6799</v>
      </c>
      <c r="X53" s="1665" t="s">
        <v>6800</v>
      </c>
      <c r="Y53" s="1665" t="s">
        <v>6801</v>
      </c>
      <c r="Z53" s="1665" t="s">
        <v>6802</v>
      </c>
      <c r="AA53" s="1665" t="s">
        <v>6803</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6804</v>
      </c>
      <c r="B54" s="1665" t="s">
        <v>337</v>
      </c>
      <c r="C54" s="1665" t="s">
        <v>249</v>
      </c>
      <c r="D54" s="1665" t="s">
        <v>212</v>
      </c>
      <c r="E54" s="1665" t="s">
        <v>282</v>
      </c>
      <c r="F54" s="1665" t="s">
        <v>482</v>
      </c>
      <c r="G54" s="1665" t="s">
        <v>1014</v>
      </c>
      <c r="H54" s="1662"/>
      <c r="I54" s="1661">
        <v>25.0</v>
      </c>
      <c r="J54" s="1661">
        <v>101.0</v>
      </c>
      <c r="K54" s="1661">
        <v>185.0</v>
      </c>
      <c r="L54" s="1661">
        <v>269.0</v>
      </c>
      <c r="M54" s="1661">
        <v>353.0</v>
      </c>
      <c r="N54" s="1661">
        <v>437.0</v>
      </c>
      <c r="O54" s="1665" t="s">
        <v>112</v>
      </c>
      <c r="P54" s="1661">
        <v>9.0</v>
      </c>
      <c r="Q54" s="1661">
        <v>27.0</v>
      </c>
      <c r="R54" s="1661">
        <v>47.0</v>
      </c>
      <c r="S54" s="1661">
        <v>67.0</v>
      </c>
      <c r="T54" s="1661">
        <v>87.0</v>
      </c>
      <c r="U54" s="1661">
        <v>107.0</v>
      </c>
      <c r="V54" s="1665" t="s">
        <v>114</v>
      </c>
      <c r="W54" s="1665" t="s">
        <v>6805</v>
      </c>
      <c r="X54" s="1665" t="s">
        <v>6806</v>
      </c>
      <c r="Y54" s="1665" t="s">
        <v>6807</v>
      </c>
      <c r="Z54" s="1665" t="s">
        <v>6808</v>
      </c>
      <c r="AA54" s="1665" t="s">
        <v>6809</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6810</v>
      </c>
      <c r="B55" s="1665" t="s">
        <v>337</v>
      </c>
      <c r="C55" s="1665" t="s">
        <v>249</v>
      </c>
      <c r="D55" s="1665" t="s">
        <v>212</v>
      </c>
      <c r="E55" s="1665" t="s">
        <v>282</v>
      </c>
      <c r="F55" s="1665" t="s">
        <v>482</v>
      </c>
      <c r="G55" s="1665" t="s">
        <v>1014</v>
      </c>
      <c r="H55" s="1662"/>
      <c r="I55" s="1661">
        <v>25.0</v>
      </c>
      <c r="J55" s="1661">
        <v>101.0</v>
      </c>
      <c r="K55" s="1661">
        <v>185.0</v>
      </c>
      <c r="L55" s="1661">
        <v>269.0</v>
      </c>
      <c r="M55" s="1661">
        <v>353.0</v>
      </c>
      <c r="N55" s="1661">
        <v>437.0</v>
      </c>
      <c r="O55" s="1665" t="s">
        <v>112</v>
      </c>
      <c r="P55" s="1661">
        <v>9.0</v>
      </c>
      <c r="Q55" s="1661">
        <v>27.0</v>
      </c>
      <c r="R55" s="1661">
        <v>47.0</v>
      </c>
      <c r="S55" s="1661">
        <v>67.0</v>
      </c>
      <c r="T55" s="1661">
        <v>87.0</v>
      </c>
      <c r="U55" s="1661">
        <v>107.0</v>
      </c>
      <c r="V55" s="1665" t="s">
        <v>114</v>
      </c>
      <c r="W55" s="1665" t="s">
        <v>6792</v>
      </c>
      <c r="X55" s="1665" t="s">
        <v>6793</v>
      </c>
      <c r="Y55" s="1665" t="s">
        <v>6794</v>
      </c>
      <c r="Z55" s="1665" t="s">
        <v>6795</v>
      </c>
      <c r="AA55" s="1665" t="s">
        <v>6796</v>
      </c>
      <c r="AB55" s="1666" t="s">
        <v>6811</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6812</v>
      </c>
      <c r="B56" s="1669" t="s">
        <v>337</v>
      </c>
      <c r="C56" s="1669" t="s">
        <v>249</v>
      </c>
      <c r="D56" s="1669" t="s">
        <v>212</v>
      </c>
      <c r="E56" s="1669" t="s">
        <v>282</v>
      </c>
      <c r="F56" s="1669" t="s">
        <v>482</v>
      </c>
      <c r="G56" s="1669" t="s">
        <v>1014</v>
      </c>
      <c r="H56" s="1670"/>
      <c r="I56" s="1671">
        <v>25.0</v>
      </c>
      <c r="J56" s="1671">
        <v>101.0</v>
      </c>
      <c r="K56" s="1671">
        <v>185.0</v>
      </c>
      <c r="L56" s="1671">
        <v>269.0</v>
      </c>
      <c r="M56" s="1671">
        <v>353.0</v>
      </c>
      <c r="N56" s="1671">
        <v>437.0</v>
      </c>
      <c r="O56" s="1669" t="s">
        <v>112</v>
      </c>
      <c r="P56" s="1671">
        <v>9.0</v>
      </c>
      <c r="Q56" s="1671">
        <v>27.0</v>
      </c>
      <c r="R56" s="1671">
        <v>47.0</v>
      </c>
      <c r="S56" s="1671">
        <v>67.0</v>
      </c>
      <c r="T56" s="1671">
        <v>87.0</v>
      </c>
      <c r="U56" s="1671">
        <v>107.0</v>
      </c>
      <c r="V56" s="1669" t="s">
        <v>114</v>
      </c>
      <c r="W56" s="1669" t="s">
        <v>6813</v>
      </c>
      <c r="X56" s="1669" t="s">
        <v>6814</v>
      </c>
      <c r="Y56" s="1669" t="s">
        <v>6815</v>
      </c>
      <c r="Z56" s="1669" t="s">
        <v>6816</v>
      </c>
      <c r="AA56" s="1669" t="s">
        <v>6817</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6818</v>
      </c>
      <c r="B57" s="1659" t="s">
        <v>515</v>
      </c>
      <c r="C57" s="1659" t="s">
        <v>675</v>
      </c>
      <c r="D57" s="1659" t="s">
        <v>212</v>
      </c>
      <c r="E57" s="1659" t="s">
        <v>282</v>
      </c>
      <c r="F57" s="1659" t="s">
        <v>482</v>
      </c>
      <c r="G57" s="1659" t="s">
        <v>1014</v>
      </c>
      <c r="H57" s="1660"/>
      <c r="I57" s="1661">
        <v>34.0</v>
      </c>
      <c r="J57" s="1661">
        <v>135.0</v>
      </c>
      <c r="K57" s="1661">
        <v>247.0</v>
      </c>
      <c r="L57" s="1661">
        <v>359.0</v>
      </c>
      <c r="M57" s="1661">
        <v>471.0</v>
      </c>
      <c r="N57" s="1661">
        <v>583.0</v>
      </c>
      <c r="O57" s="1659" t="s">
        <v>112</v>
      </c>
      <c r="P57" s="1661">
        <v>5.0</v>
      </c>
      <c r="Q57" s="1661">
        <v>14.0</v>
      </c>
      <c r="R57" s="1661">
        <v>24.0</v>
      </c>
      <c r="S57" s="1661">
        <v>34.0</v>
      </c>
      <c r="T57" s="1661">
        <v>44.0</v>
      </c>
      <c r="U57" s="1661">
        <v>54.0</v>
      </c>
      <c r="V57" s="1659" t="s">
        <v>115</v>
      </c>
      <c r="W57" s="1659" t="s">
        <v>6819</v>
      </c>
      <c r="X57" s="1659" t="s">
        <v>6820</v>
      </c>
      <c r="Y57" s="1659" t="s">
        <v>6821</v>
      </c>
      <c r="Z57" s="1659" t="s">
        <v>6822</v>
      </c>
      <c r="AA57" s="1659" t="s">
        <v>6823</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6824</v>
      </c>
      <c r="B58" s="1665" t="s">
        <v>515</v>
      </c>
      <c r="C58" s="1665" t="s">
        <v>675</v>
      </c>
      <c r="D58" s="1665" t="s">
        <v>212</v>
      </c>
      <c r="E58" s="1665" t="s">
        <v>282</v>
      </c>
      <c r="F58" s="1665" t="s">
        <v>482</v>
      </c>
      <c r="G58" s="1665" t="s">
        <v>1014</v>
      </c>
      <c r="H58" s="1662"/>
      <c r="I58" s="1661">
        <v>34.0</v>
      </c>
      <c r="J58" s="1661">
        <v>135.0</v>
      </c>
      <c r="K58" s="1661">
        <v>247.0</v>
      </c>
      <c r="L58" s="1661">
        <v>359.0</v>
      </c>
      <c r="M58" s="1661">
        <v>471.0</v>
      </c>
      <c r="N58" s="1661">
        <v>583.0</v>
      </c>
      <c r="O58" s="1665" t="s">
        <v>112</v>
      </c>
      <c r="P58" s="1661">
        <v>5.0</v>
      </c>
      <c r="Q58" s="1661">
        <v>14.0</v>
      </c>
      <c r="R58" s="1661">
        <v>24.0</v>
      </c>
      <c r="S58" s="1661">
        <v>34.0</v>
      </c>
      <c r="T58" s="1661">
        <v>44.0</v>
      </c>
      <c r="U58" s="1661">
        <v>54.0</v>
      </c>
      <c r="V58" s="1665" t="s">
        <v>115</v>
      </c>
      <c r="W58" s="1665" t="s">
        <v>6825</v>
      </c>
      <c r="X58" s="1665" t="s">
        <v>6826</v>
      </c>
      <c r="Y58" s="1665" t="s">
        <v>6827</v>
      </c>
      <c r="Z58" s="1665" t="s">
        <v>6828</v>
      </c>
      <c r="AA58" s="1665" t="s">
        <v>6829</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6830</v>
      </c>
      <c r="B59" s="1665" t="s">
        <v>515</v>
      </c>
      <c r="C59" s="1665" t="s">
        <v>675</v>
      </c>
      <c r="D59" s="1665" t="s">
        <v>212</v>
      </c>
      <c r="E59" s="1665" t="s">
        <v>282</v>
      </c>
      <c r="F59" s="1665" t="s">
        <v>482</v>
      </c>
      <c r="G59" s="1665" t="s">
        <v>1014</v>
      </c>
      <c r="H59" s="1662"/>
      <c r="I59" s="1661">
        <v>34.0</v>
      </c>
      <c r="J59" s="1661">
        <v>135.0</v>
      </c>
      <c r="K59" s="1661">
        <v>247.0</v>
      </c>
      <c r="L59" s="1661">
        <v>359.0</v>
      </c>
      <c r="M59" s="1661">
        <v>471.0</v>
      </c>
      <c r="N59" s="1661">
        <v>583.0</v>
      </c>
      <c r="O59" s="1665" t="s">
        <v>112</v>
      </c>
      <c r="P59" s="1661">
        <v>5.0</v>
      </c>
      <c r="Q59" s="1661">
        <v>14.0</v>
      </c>
      <c r="R59" s="1661">
        <v>24.0</v>
      </c>
      <c r="S59" s="1661">
        <v>34.0</v>
      </c>
      <c r="T59" s="1661">
        <v>44.0</v>
      </c>
      <c r="U59" s="1661">
        <v>54.0</v>
      </c>
      <c r="V59" s="1665" t="s">
        <v>115</v>
      </c>
      <c r="W59" s="1665" t="s">
        <v>6831</v>
      </c>
      <c r="X59" s="1665" t="s">
        <v>6832</v>
      </c>
      <c r="Y59" s="1665" t="s">
        <v>6833</v>
      </c>
      <c r="Z59" s="1665" t="s">
        <v>6834</v>
      </c>
      <c r="AA59" s="1665" t="s">
        <v>6835</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6836</v>
      </c>
      <c r="B60" s="1665" t="s">
        <v>515</v>
      </c>
      <c r="C60" s="1665" t="s">
        <v>675</v>
      </c>
      <c r="D60" s="1665" t="s">
        <v>212</v>
      </c>
      <c r="E60" s="1665" t="s">
        <v>282</v>
      </c>
      <c r="F60" s="1665" t="s">
        <v>482</v>
      </c>
      <c r="G60" s="1665" t="s">
        <v>1014</v>
      </c>
      <c r="H60" s="1662"/>
      <c r="I60" s="1661">
        <v>34.0</v>
      </c>
      <c r="J60" s="1661">
        <v>135.0</v>
      </c>
      <c r="K60" s="1661">
        <v>247.0</v>
      </c>
      <c r="L60" s="1661">
        <v>359.0</v>
      </c>
      <c r="M60" s="1661">
        <v>471.0</v>
      </c>
      <c r="N60" s="1661">
        <v>583.0</v>
      </c>
      <c r="O60" s="1665" t="s">
        <v>112</v>
      </c>
      <c r="P60" s="1661">
        <v>5.0</v>
      </c>
      <c r="Q60" s="1661">
        <v>14.0</v>
      </c>
      <c r="R60" s="1661">
        <v>24.0</v>
      </c>
      <c r="S60" s="1661">
        <v>34.0</v>
      </c>
      <c r="T60" s="1661">
        <v>44.0</v>
      </c>
      <c r="U60" s="1661">
        <v>54.0</v>
      </c>
      <c r="V60" s="1665" t="s">
        <v>115</v>
      </c>
      <c r="W60" s="1665" t="s">
        <v>6837</v>
      </c>
      <c r="X60" s="1665" t="s">
        <v>6838</v>
      </c>
      <c r="Y60" s="1665" t="s">
        <v>6839</v>
      </c>
      <c r="Z60" s="1665" t="s">
        <v>6840</v>
      </c>
      <c r="AA60" s="1665" t="s">
        <v>6841</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6842</v>
      </c>
      <c r="B61" s="1665" t="s">
        <v>515</v>
      </c>
      <c r="C61" s="1665" t="s">
        <v>675</v>
      </c>
      <c r="D61" s="1665" t="s">
        <v>212</v>
      </c>
      <c r="E61" s="1665" t="s">
        <v>282</v>
      </c>
      <c r="F61" s="1665" t="s">
        <v>482</v>
      </c>
      <c r="G61" s="1665" t="s">
        <v>1014</v>
      </c>
      <c r="H61" s="1662"/>
      <c r="I61" s="1661">
        <v>34.0</v>
      </c>
      <c r="J61" s="1661">
        <v>135.0</v>
      </c>
      <c r="K61" s="1661">
        <v>247.0</v>
      </c>
      <c r="L61" s="1661">
        <v>359.0</v>
      </c>
      <c r="M61" s="1661">
        <v>471.0</v>
      </c>
      <c r="N61" s="1661">
        <v>583.0</v>
      </c>
      <c r="O61" s="1665" t="s">
        <v>112</v>
      </c>
      <c r="P61" s="1661">
        <v>5.0</v>
      </c>
      <c r="Q61" s="1661">
        <v>14.0</v>
      </c>
      <c r="R61" s="1661">
        <v>24.0</v>
      </c>
      <c r="S61" s="1661">
        <v>34.0</v>
      </c>
      <c r="T61" s="1661">
        <v>44.0</v>
      </c>
      <c r="U61" s="1661">
        <v>54.0</v>
      </c>
      <c r="V61" s="1665" t="s">
        <v>115</v>
      </c>
      <c r="W61" s="1665" t="s">
        <v>6843</v>
      </c>
      <c r="X61" s="1665" t="s">
        <v>6844</v>
      </c>
      <c r="Y61" s="1665" t="s">
        <v>6845</v>
      </c>
      <c r="Z61" s="1665" t="s">
        <v>6846</v>
      </c>
      <c r="AA61" s="1665" t="s">
        <v>6847</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6848</v>
      </c>
      <c r="B62" s="1665" t="s">
        <v>515</v>
      </c>
      <c r="C62" s="1665" t="s">
        <v>675</v>
      </c>
      <c r="D62" s="1665" t="s">
        <v>212</v>
      </c>
      <c r="E62" s="1665" t="s">
        <v>282</v>
      </c>
      <c r="F62" s="1665" t="s">
        <v>482</v>
      </c>
      <c r="G62" s="1665" t="s">
        <v>1014</v>
      </c>
      <c r="H62" s="1662"/>
      <c r="I62" s="1661">
        <v>34.0</v>
      </c>
      <c r="J62" s="1661">
        <v>135.0</v>
      </c>
      <c r="K62" s="1661">
        <v>247.0</v>
      </c>
      <c r="L62" s="1661">
        <v>359.0</v>
      </c>
      <c r="M62" s="1661">
        <v>471.0</v>
      </c>
      <c r="N62" s="1661">
        <v>583.0</v>
      </c>
      <c r="O62" s="1665" t="s">
        <v>112</v>
      </c>
      <c r="P62" s="1661">
        <v>5.0</v>
      </c>
      <c r="Q62" s="1661">
        <v>14.0</v>
      </c>
      <c r="R62" s="1661">
        <v>24.0</v>
      </c>
      <c r="S62" s="1661">
        <v>34.0</v>
      </c>
      <c r="T62" s="1661">
        <v>44.0</v>
      </c>
      <c r="U62" s="1661">
        <v>54.0</v>
      </c>
      <c r="V62" s="1665" t="s">
        <v>115</v>
      </c>
      <c r="W62" s="1665" t="s">
        <v>6849</v>
      </c>
      <c r="X62" s="1665" t="s">
        <v>6850</v>
      </c>
      <c r="Y62" s="1665" t="s">
        <v>6851</v>
      </c>
      <c r="Z62" s="1665" t="s">
        <v>6852</v>
      </c>
      <c r="AA62" s="1665" t="s">
        <v>6853</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6854</v>
      </c>
      <c r="B63" s="1665" t="s">
        <v>515</v>
      </c>
      <c r="C63" s="1665" t="s">
        <v>675</v>
      </c>
      <c r="D63" s="1659" t="s">
        <v>212</v>
      </c>
      <c r="E63" s="1659" t="s">
        <v>282</v>
      </c>
      <c r="F63" s="1659" t="s">
        <v>482</v>
      </c>
      <c r="G63" s="1659" t="s">
        <v>1014</v>
      </c>
      <c r="H63" s="1660"/>
      <c r="I63" s="1661">
        <v>34.0</v>
      </c>
      <c r="J63" s="1661">
        <v>135.0</v>
      </c>
      <c r="K63" s="1661">
        <v>247.0</v>
      </c>
      <c r="L63" s="1661">
        <v>359.0</v>
      </c>
      <c r="M63" s="1661">
        <v>471.0</v>
      </c>
      <c r="N63" s="1661">
        <v>583.0</v>
      </c>
      <c r="O63" s="1659" t="s">
        <v>112</v>
      </c>
      <c r="P63" s="1661">
        <v>5.0</v>
      </c>
      <c r="Q63" s="1661">
        <v>14.0</v>
      </c>
      <c r="R63" s="1661">
        <v>24.0</v>
      </c>
      <c r="S63" s="1661">
        <v>34.0</v>
      </c>
      <c r="T63" s="1661">
        <v>44.0</v>
      </c>
      <c r="U63" s="1661">
        <v>54.0</v>
      </c>
      <c r="V63" s="1659" t="s">
        <v>115</v>
      </c>
      <c r="W63" s="1659" t="s">
        <v>6855</v>
      </c>
      <c r="X63" s="1659" t="s">
        <v>6856</v>
      </c>
      <c r="Y63" s="1659" t="s">
        <v>6857</v>
      </c>
      <c r="Z63" s="1659" t="s">
        <v>6858</v>
      </c>
      <c r="AA63" s="1659" t="s">
        <v>6859</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6860</v>
      </c>
      <c r="B64" s="1695" t="s">
        <v>515</v>
      </c>
      <c r="C64" s="1695" t="s">
        <v>675</v>
      </c>
      <c r="D64" s="1658" t="s">
        <v>212</v>
      </c>
      <c r="E64" s="1659" t="s">
        <v>282</v>
      </c>
      <c r="F64" s="1659" t="s">
        <v>482</v>
      </c>
      <c r="G64" s="1659" t="s">
        <v>1014</v>
      </c>
      <c r="H64" s="1660"/>
      <c r="I64" s="1661">
        <v>34.0</v>
      </c>
      <c r="J64" s="1661">
        <v>135.0</v>
      </c>
      <c r="K64" s="1661">
        <v>247.0</v>
      </c>
      <c r="L64" s="1661">
        <v>359.0</v>
      </c>
      <c r="M64" s="1661">
        <v>471.0</v>
      </c>
      <c r="N64" s="1661">
        <v>583.0</v>
      </c>
      <c r="O64" s="1659" t="s">
        <v>112</v>
      </c>
      <c r="P64" s="1661">
        <v>5.0</v>
      </c>
      <c r="Q64" s="1661">
        <v>14.0</v>
      </c>
      <c r="R64" s="1661">
        <v>24.0</v>
      </c>
      <c r="S64" s="1661">
        <v>34.0</v>
      </c>
      <c r="T64" s="1661">
        <v>44.0</v>
      </c>
      <c r="U64" s="1661">
        <v>54.0</v>
      </c>
      <c r="V64" s="1659" t="s">
        <v>115</v>
      </c>
      <c r="W64" s="1658" t="s">
        <v>6861</v>
      </c>
      <c r="X64" s="1658" t="s">
        <v>6862</v>
      </c>
      <c r="Y64" s="1658" t="s">
        <v>6863</v>
      </c>
      <c r="Z64" s="1658" t="s">
        <v>6864</v>
      </c>
      <c r="AA64" s="1658" t="s">
        <v>6865</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6866</v>
      </c>
      <c r="B65" s="1665" t="s">
        <v>515</v>
      </c>
      <c r="C65" s="1665" t="s">
        <v>675</v>
      </c>
      <c r="D65" s="1665" t="s">
        <v>212</v>
      </c>
      <c r="E65" s="1665" t="s">
        <v>282</v>
      </c>
      <c r="F65" s="1665" t="s">
        <v>482</v>
      </c>
      <c r="G65" s="1665" t="s">
        <v>1014</v>
      </c>
      <c r="H65" s="1662"/>
      <c r="I65" s="1661">
        <v>34.0</v>
      </c>
      <c r="J65" s="1661">
        <v>135.0</v>
      </c>
      <c r="K65" s="1661">
        <v>247.0</v>
      </c>
      <c r="L65" s="1661">
        <v>359.0</v>
      </c>
      <c r="M65" s="1661">
        <v>471.0</v>
      </c>
      <c r="N65" s="1661">
        <v>583.0</v>
      </c>
      <c r="O65" s="1665" t="s">
        <v>112</v>
      </c>
      <c r="P65" s="1661">
        <v>5.0</v>
      </c>
      <c r="Q65" s="1661">
        <v>14.0</v>
      </c>
      <c r="R65" s="1661">
        <v>24.0</v>
      </c>
      <c r="S65" s="1661">
        <v>34.0</v>
      </c>
      <c r="T65" s="1661">
        <v>44.0</v>
      </c>
      <c r="U65" s="1661">
        <v>54.0</v>
      </c>
      <c r="V65" s="1665" t="s">
        <v>115</v>
      </c>
      <c r="W65" s="1665" t="s">
        <v>6867</v>
      </c>
      <c r="X65" s="1665" t="s">
        <v>6868</v>
      </c>
      <c r="Y65" s="1665" t="s">
        <v>6869</v>
      </c>
      <c r="Z65" s="1665" t="s">
        <v>6870</v>
      </c>
      <c r="AA65" s="1665" t="s">
        <v>6871</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6872</v>
      </c>
      <c r="B66" s="1665" t="s">
        <v>515</v>
      </c>
      <c r="C66" s="1665" t="s">
        <v>675</v>
      </c>
      <c r="D66" s="1660" t="s">
        <v>212</v>
      </c>
      <c r="E66" s="1660" t="s">
        <v>282</v>
      </c>
      <c r="F66" s="1660" t="s">
        <v>482</v>
      </c>
      <c r="G66" s="1660" t="s">
        <v>1014</v>
      </c>
      <c r="H66" s="1660"/>
      <c r="I66" s="1661">
        <v>34.0</v>
      </c>
      <c r="J66" s="1661">
        <v>135.0</v>
      </c>
      <c r="K66" s="1696">
        <v>247.0</v>
      </c>
      <c r="L66" s="1661">
        <v>359.0</v>
      </c>
      <c r="M66" s="1661">
        <v>471.0</v>
      </c>
      <c r="N66" s="1696">
        <v>583.0</v>
      </c>
      <c r="O66" s="1660" t="s">
        <v>112</v>
      </c>
      <c r="P66" s="1661">
        <v>5.0</v>
      </c>
      <c r="Q66" s="1661">
        <v>14.0</v>
      </c>
      <c r="R66" s="1696">
        <v>24.0</v>
      </c>
      <c r="S66" s="1661">
        <v>34.0</v>
      </c>
      <c r="T66" s="1661">
        <v>44.0</v>
      </c>
      <c r="U66" s="1696">
        <v>54.0</v>
      </c>
      <c r="V66" s="1660" t="s">
        <v>115</v>
      </c>
      <c r="W66" s="1659" t="s">
        <v>6873</v>
      </c>
      <c r="X66" s="1659" t="s">
        <v>6874</v>
      </c>
      <c r="Y66" s="1659" t="s">
        <v>6875</v>
      </c>
      <c r="Z66" s="1659" t="s">
        <v>6876</v>
      </c>
      <c r="AA66" s="1659" t="s">
        <v>6877</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6878</v>
      </c>
      <c r="B67" s="1675" t="s">
        <v>515</v>
      </c>
      <c r="C67" s="1675" t="s">
        <v>675</v>
      </c>
      <c r="D67" s="1670" t="s">
        <v>212</v>
      </c>
      <c r="E67" s="1670" t="s">
        <v>282</v>
      </c>
      <c r="F67" s="1670" t="s">
        <v>482</v>
      </c>
      <c r="G67" s="1670" t="s">
        <v>1014</v>
      </c>
      <c r="H67" s="1670"/>
      <c r="I67" s="1698">
        <v>34.0</v>
      </c>
      <c r="J67" s="1698">
        <v>135.0</v>
      </c>
      <c r="K67" s="1698">
        <v>247.0</v>
      </c>
      <c r="L67" s="1698">
        <v>359.0</v>
      </c>
      <c r="M67" s="1698">
        <v>471.0</v>
      </c>
      <c r="N67" s="1698">
        <v>583.0</v>
      </c>
      <c r="O67" s="1670" t="s">
        <v>112</v>
      </c>
      <c r="P67" s="1698">
        <v>5.0</v>
      </c>
      <c r="Q67" s="1698">
        <v>14.0</v>
      </c>
      <c r="R67" s="1698">
        <v>24.0</v>
      </c>
      <c r="S67" s="1698">
        <v>34.0</v>
      </c>
      <c r="T67" s="1698">
        <v>44.0</v>
      </c>
      <c r="U67" s="1698">
        <v>54.0</v>
      </c>
      <c r="V67" s="1670" t="s">
        <v>115</v>
      </c>
      <c r="W67" s="1669" t="s">
        <v>6879</v>
      </c>
      <c r="X67" s="1669" t="s">
        <v>6880</v>
      </c>
      <c r="Y67" s="1669" t="s">
        <v>6881</v>
      </c>
      <c r="Z67" s="1669" t="s">
        <v>6882</v>
      </c>
      <c r="AA67" s="1669" t="s">
        <v>6883</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6884</v>
      </c>
      <c r="B68" s="1659" t="s">
        <v>515</v>
      </c>
      <c r="C68" s="1678" t="s">
        <v>561</v>
      </c>
      <c r="D68" s="1660" t="s">
        <v>212</v>
      </c>
      <c r="E68" s="1659" t="s">
        <v>562</v>
      </c>
      <c r="F68" s="1659" t="s">
        <v>598</v>
      </c>
      <c r="G68" s="1659" t="s">
        <v>705</v>
      </c>
      <c r="H68" s="1659" t="s">
        <v>1044</v>
      </c>
      <c r="I68" s="1661">
        <v>29.0</v>
      </c>
      <c r="J68" s="1661">
        <v>117.0</v>
      </c>
      <c r="K68" s="1661">
        <v>215.0</v>
      </c>
      <c r="L68" s="1661">
        <v>313.0</v>
      </c>
      <c r="M68" s="1661">
        <v>411.0</v>
      </c>
      <c r="N68" s="1661">
        <v>509.0</v>
      </c>
      <c r="O68" s="1659" t="s">
        <v>112</v>
      </c>
      <c r="P68" s="1661">
        <v>5.0</v>
      </c>
      <c r="Q68" s="1661">
        <v>15.0</v>
      </c>
      <c r="R68" s="1661">
        <v>26.0</v>
      </c>
      <c r="S68" s="1661">
        <v>37.0</v>
      </c>
      <c r="T68" s="1661">
        <v>48.0</v>
      </c>
      <c r="U68" s="1661">
        <v>59.0</v>
      </c>
      <c r="V68" s="1659" t="s">
        <v>115</v>
      </c>
      <c r="W68" s="1659" t="s">
        <v>6885</v>
      </c>
      <c r="X68" s="1659" t="s">
        <v>6886</v>
      </c>
      <c r="Y68" s="1659" t="s">
        <v>6887</v>
      </c>
      <c r="Z68" s="1659" t="s">
        <v>6888</v>
      </c>
      <c r="AA68" s="1659" t="s">
        <v>6889</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6890</v>
      </c>
      <c r="B69" s="1665" t="s">
        <v>515</v>
      </c>
      <c r="C69" s="1678" t="s">
        <v>561</v>
      </c>
      <c r="D69" s="1660" t="s">
        <v>212</v>
      </c>
      <c r="E69" s="1659" t="s">
        <v>562</v>
      </c>
      <c r="F69" s="1659" t="s">
        <v>598</v>
      </c>
      <c r="G69" s="1659" t="s">
        <v>705</v>
      </c>
      <c r="H69" s="1659" t="s">
        <v>1044</v>
      </c>
      <c r="I69" s="1661">
        <v>29.0</v>
      </c>
      <c r="J69" s="1661">
        <v>117.0</v>
      </c>
      <c r="K69" s="1661">
        <v>215.0</v>
      </c>
      <c r="L69" s="1661">
        <v>313.0</v>
      </c>
      <c r="M69" s="1661">
        <v>411.0</v>
      </c>
      <c r="N69" s="1661">
        <v>509.0</v>
      </c>
      <c r="O69" s="1659" t="s">
        <v>112</v>
      </c>
      <c r="P69" s="1661">
        <v>5.0</v>
      </c>
      <c r="Q69" s="1661">
        <v>15.0</v>
      </c>
      <c r="R69" s="1661">
        <v>26.0</v>
      </c>
      <c r="S69" s="1661">
        <v>37.0</v>
      </c>
      <c r="T69" s="1661">
        <v>48.0</v>
      </c>
      <c r="U69" s="1661">
        <v>59.0</v>
      </c>
      <c r="V69" s="1659" t="s">
        <v>115</v>
      </c>
      <c r="W69" s="1659" t="s">
        <v>6891</v>
      </c>
      <c r="X69" s="1659" t="s">
        <v>6892</v>
      </c>
      <c r="Y69" s="1659" t="s">
        <v>6893</v>
      </c>
      <c r="Z69" s="1659" t="s">
        <v>6894</v>
      </c>
      <c r="AA69" s="1659" t="s">
        <v>6895</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6896</v>
      </c>
      <c r="B70" s="1665" t="s">
        <v>515</v>
      </c>
      <c r="C70" s="1678" t="s">
        <v>561</v>
      </c>
      <c r="D70" s="1660" t="s">
        <v>212</v>
      </c>
      <c r="E70" s="1659" t="s">
        <v>562</v>
      </c>
      <c r="F70" s="1659" t="s">
        <v>598</v>
      </c>
      <c r="G70" s="1659" t="s">
        <v>705</v>
      </c>
      <c r="H70" s="1659" t="s">
        <v>1044</v>
      </c>
      <c r="I70" s="1661">
        <v>29.0</v>
      </c>
      <c r="J70" s="1661">
        <v>117.0</v>
      </c>
      <c r="K70" s="1661">
        <v>215.0</v>
      </c>
      <c r="L70" s="1661">
        <v>313.0</v>
      </c>
      <c r="M70" s="1661">
        <v>411.0</v>
      </c>
      <c r="N70" s="1661">
        <v>509.0</v>
      </c>
      <c r="O70" s="1659" t="s">
        <v>112</v>
      </c>
      <c r="P70" s="1661">
        <v>5.0</v>
      </c>
      <c r="Q70" s="1661">
        <v>15.0</v>
      </c>
      <c r="R70" s="1661">
        <v>26.0</v>
      </c>
      <c r="S70" s="1661">
        <v>37.0</v>
      </c>
      <c r="T70" s="1661">
        <v>48.0</v>
      </c>
      <c r="U70" s="1661">
        <v>59.0</v>
      </c>
      <c r="V70" s="1659" t="s">
        <v>115</v>
      </c>
      <c r="W70" s="1659" t="s">
        <v>6897</v>
      </c>
      <c r="X70" s="1659" t="s">
        <v>6898</v>
      </c>
      <c r="Y70" s="1659" t="s">
        <v>6899</v>
      </c>
      <c r="Z70" s="1659" t="s">
        <v>6900</v>
      </c>
      <c r="AA70" s="1659" t="s">
        <v>6901</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6902</v>
      </c>
      <c r="B71" s="1665" t="s">
        <v>515</v>
      </c>
      <c r="C71" s="1678" t="s">
        <v>561</v>
      </c>
      <c r="D71" s="1660" t="s">
        <v>212</v>
      </c>
      <c r="E71" s="1659" t="s">
        <v>562</v>
      </c>
      <c r="F71" s="1659" t="s">
        <v>598</v>
      </c>
      <c r="G71" s="1659" t="s">
        <v>705</v>
      </c>
      <c r="H71" s="1659" t="s">
        <v>1044</v>
      </c>
      <c r="I71" s="1661">
        <v>29.0</v>
      </c>
      <c r="J71" s="1661">
        <v>117.0</v>
      </c>
      <c r="K71" s="1661">
        <v>215.0</v>
      </c>
      <c r="L71" s="1661">
        <v>313.0</v>
      </c>
      <c r="M71" s="1661">
        <v>411.0</v>
      </c>
      <c r="N71" s="1661">
        <v>509.0</v>
      </c>
      <c r="O71" s="1659" t="s">
        <v>112</v>
      </c>
      <c r="P71" s="1661">
        <v>5.0</v>
      </c>
      <c r="Q71" s="1661">
        <v>15.0</v>
      </c>
      <c r="R71" s="1661">
        <v>26.0</v>
      </c>
      <c r="S71" s="1661">
        <v>37.0</v>
      </c>
      <c r="T71" s="1661">
        <v>48.0</v>
      </c>
      <c r="U71" s="1661">
        <v>59.0</v>
      </c>
      <c r="V71" s="1659" t="s">
        <v>115</v>
      </c>
      <c r="W71" s="1659" t="s">
        <v>6903</v>
      </c>
      <c r="X71" s="1659" t="s">
        <v>6904</v>
      </c>
      <c r="Y71" s="1659" t="s">
        <v>6905</v>
      </c>
      <c r="Z71" s="1659" t="s">
        <v>6906</v>
      </c>
      <c r="AA71" s="1659" t="s">
        <v>6907</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6908</v>
      </c>
      <c r="B72" s="1665" t="s">
        <v>515</v>
      </c>
      <c r="C72" s="1678" t="s">
        <v>561</v>
      </c>
      <c r="D72" s="1660" t="s">
        <v>212</v>
      </c>
      <c r="E72" s="1659" t="s">
        <v>562</v>
      </c>
      <c r="F72" s="1659" t="s">
        <v>598</v>
      </c>
      <c r="G72" s="1659" t="s">
        <v>705</v>
      </c>
      <c r="H72" s="1659" t="s">
        <v>1044</v>
      </c>
      <c r="I72" s="1661">
        <v>29.0</v>
      </c>
      <c r="J72" s="1661">
        <v>117.0</v>
      </c>
      <c r="K72" s="1661">
        <v>215.0</v>
      </c>
      <c r="L72" s="1661">
        <v>313.0</v>
      </c>
      <c r="M72" s="1661">
        <v>411.0</v>
      </c>
      <c r="N72" s="1661">
        <v>509.0</v>
      </c>
      <c r="O72" s="1659" t="s">
        <v>112</v>
      </c>
      <c r="P72" s="1661">
        <v>5.0</v>
      </c>
      <c r="Q72" s="1661">
        <v>15.0</v>
      </c>
      <c r="R72" s="1661">
        <v>26.0</v>
      </c>
      <c r="S72" s="1661">
        <v>37.0</v>
      </c>
      <c r="T72" s="1661">
        <v>48.0</v>
      </c>
      <c r="U72" s="1661">
        <v>59.0</v>
      </c>
      <c r="V72" s="1659" t="s">
        <v>115</v>
      </c>
      <c r="W72" s="1659" t="s">
        <v>6909</v>
      </c>
      <c r="X72" s="1659" t="s">
        <v>6910</v>
      </c>
      <c r="Y72" s="1659" t="s">
        <v>6911</v>
      </c>
      <c r="Z72" s="1659" t="s">
        <v>6912</v>
      </c>
      <c r="AA72" s="1659" t="s">
        <v>6913</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6914</v>
      </c>
      <c r="B73" s="1665" t="s">
        <v>515</v>
      </c>
      <c r="C73" s="1678" t="s">
        <v>561</v>
      </c>
      <c r="D73" s="1660" t="s">
        <v>212</v>
      </c>
      <c r="E73" s="1659" t="s">
        <v>562</v>
      </c>
      <c r="F73" s="1659" t="s">
        <v>598</v>
      </c>
      <c r="G73" s="1659" t="s">
        <v>705</v>
      </c>
      <c r="H73" s="1659" t="s">
        <v>1044</v>
      </c>
      <c r="I73" s="1661">
        <v>29.0</v>
      </c>
      <c r="J73" s="1661">
        <v>117.0</v>
      </c>
      <c r="K73" s="1661">
        <v>215.0</v>
      </c>
      <c r="L73" s="1661">
        <v>313.0</v>
      </c>
      <c r="M73" s="1661">
        <v>411.0</v>
      </c>
      <c r="N73" s="1661">
        <v>509.0</v>
      </c>
      <c r="O73" s="1659" t="s">
        <v>112</v>
      </c>
      <c r="P73" s="1661">
        <v>5.0</v>
      </c>
      <c r="Q73" s="1661">
        <v>15.0</v>
      </c>
      <c r="R73" s="1661">
        <v>26.0</v>
      </c>
      <c r="S73" s="1661">
        <v>37.0</v>
      </c>
      <c r="T73" s="1661">
        <v>48.0</v>
      </c>
      <c r="U73" s="1661">
        <v>59.0</v>
      </c>
      <c r="V73" s="1659" t="s">
        <v>115</v>
      </c>
      <c r="W73" s="1659" t="s">
        <v>6915</v>
      </c>
      <c r="X73" s="1659" t="s">
        <v>6916</v>
      </c>
      <c r="Y73" s="1659" t="s">
        <v>6917</v>
      </c>
      <c r="Z73" s="1659" t="s">
        <v>6918</v>
      </c>
      <c r="AA73" s="1659" t="s">
        <v>6919</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6920</v>
      </c>
      <c r="B74" s="1665" t="s">
        <v>515</v>
      </c>
      <c r="C74" s="1678" t="s">
        <v>561</v>
      </c>
      <c r="D74" s="1660" t="s">
        <v>212</v>
      </c>
      <c r="E74" s="1659" t="s">
        <v>562</v>
      </c>
      <c r="F74" s="1659" t="s">
        <v>598</v>
      </c>
      <c r="G74" s="1659" t="s">
        <v>705</v>
      </c>
      <c r="H74" s="1659" t="s">
        <v>1044</v>
      </c>
      <c r="I74" s="1661">
        <v>29.0</v>
      </c>
      <c r="J74" s="1661">
        <v>117.0</v>
      </c>
      <c r="K74" s="1661">
        <v>215.0</v>
      </c>
      <c r="L74" s="1661">
        <v>313.0</v>
      </c>
      <c r="M74" s="1661">
        <v>411.0</v>
      </c>
      <c r="N74" s="1661">
        <v>509.0</v>
      </c>
      <c r="O74" s="1659" t="s">
        <v>112</v>
      </c>
      <c r="P74" s="1661">
        <v>5.0</v>
      </c>
      <c r="Q74" s="1661">
        <v>15.0</v>
      </c>
      <c r="R74" s="1661">
        <v>26.0</v>
      </c>
      <c r="S74" s="1661">
        <v>37.0</v>
      </c>
      <c r="T74" s="1661">
        <v>48.0</v>
      </c>
      <c r="U74" s="1661">
        <v>59.0</v>
      </c>
      <c r="V74" s="1659" t="s">
        <v>115</v>
      </c>
      <c r="W74" s="1659" t="s">
        <v>6903</v>
      </c>
      <c r="X74" s="1659" t="s">
        <v>6904</v>
      </c>
      <c r="Y74" s="1659" t="s">
        <v>6905</v>
      </c>
      <c r="Z74" s="1659" t="s">
        <v>6906</v>
      </c>
      <c r="AA74" s="1659" t="s">
        <v>6921</v>
      </c>
      <c r="AB74" s="1666" t="s">
        <v>6922</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6923</v>
      </c>
      <c r="B75" s="1665" t="s">
        <v>515</v>
      </c>
      <c r="C75" s="1678" t="s">
        <v>561</v>
      </c>
      <c r="D75" s="1660" t="s">
        <v>212</v>
      </c>
      <c r="E75" s="1659" t="s">
        <v>562</v>
      </c>
      <c r="F75" s="1659" t="s">
        <v>598</v>
      </c>
      <c r="G75" s="1659" t="s">
        <v>705</v>
      </c>
      <c r="H75" s="1659" t="s">
        <v>1044</v>
      </c>
      <c r="I75" s="1661">
        <v>29.0</v>
      </c>
      <c r="J75" s="1661">
        <v>117.0</v>
      </c>
      <c r="K75" s="1661">
        <v>215.0</v>
      </c>
      <c r="L75" s="1661">
        <v>313.0</v>
      </c>
      <c r="M75" s="1661">
        <v>411.0</v>
      </c>
      <c r="N75" s="1661">
        <v>509.0</v>
      </c>
      <c r="O75" s="1659" t="s">
        <v>112</v>
      </c>
      <c r="P75" s="1661">
        <v>5.0</v>
      </c>
      <c r="Q75" s="1661">
        <v>15.0</v>
      </c>
      <c r="R75" s="1661">
        <v>26.0</v>
      </c>
      <c r="S75" s="1661">
        <v>37.0</v>
      </c>
      <c r="T75" s="1661">
        <v>48.0</v>
      </c>
      <c r="U75" s="1661">
        <v>59.0</v>
      </c>
      <c r="V75" s="1659" t="s">
        <v>115</v>
      </c>
      <c r="W75" s="1659" t="s">
        <v>6924</v>
      </c>
      <c r="X75" s="1659" t="s">
        <v>6925</v>
      </c>
      <c r="Y75" s="1659" t="s">
        <v>6926</v>
      </c>
      <c r="Z75" s="1659" t="s">
        <v>6927</v>
      </c>
      <c r="AA75" s="1659" t="s">
        <v>6928</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6929</v>
      </c>
      <c r="B76" s="1665" t="s">
        <v>515</v>
      </c>
      <c r="C76" s="1678" t="s">
        <v>561</v>
      </c>
      <c r="D76" s="1660" t="s">
        <v>212</v>
      </c>
      <c r="E76" s="1659" t="s">
        <v>562</v>
      </c>
      <c r="F76" s="1659" t="s">
        <v>598</v>
      </c>
      <c r="G76" s="1659" t="s">
        <v>705</v>
      </c>
      <c r="H76" s="1659" t="s">
        <v>1044</v>
      </c>
      <c r="I76" s="1661">
        <v>29.0</v>
      </c>
      <c r="J76" s="1661">
        <v>117.0</v>
      </c>
      <c r="K76" s="1661">
        <v>215.0</v>
      </c>
      <c r="L76" s="1661">
        <v>313.0</v>
      </c>
      <c r="M76" s="1661">
        <v>411.0</v>
      </c>
      <c r="N76" s="1661">
        <v>509.0</v>
      </c>
      <c r="O76" s="1659" t="s">
        <v>112</v>
      </c>
      <c r="P76" s="1661">
        <v>5.0</v>
      </c>
      <c r="Q76" s="1661">
        <v>15.0</v>
      </c>
      <c r="R76" s="1661">
        <v>26.0</v>
      </c>
      <c r="S76" s="1661">
        <v>37.0</v>
      </c>
      <c r="T76" s="1661">
        <v>48.0</v>
      </c>
      <c r="U76" s="1661">
        <v>59.0</v>
      </c>
      <c r="V76" s="1659" t="s">
        <v>115</v>
      </c>
      <c r="W76" s="1659" t="s">
        <v>6930</v>
      </c>
      <c r="X76" s="1659" t="s">
        <v>6931</v>
      </c>
      <c r="Y76" s="1659" t="s">
        <v>6932</v>
      </c>
      <c r="Z76" s="1659" t="s">
        <v>6933</v>
      </c>
      <c r="AA76" s="1659" t="s">
        <v>6934</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6935</v>
      </c>
      <c r="B77" s="1665" t="s">
        <v>515</v>
      </c>
      <c r="C77" s="1678" t="s">
        <v>561</v>
      </c>
      <c r="D77" s="1660" t="s">
        <v>212</v>
      </c>
      <c r="E77" s="1659" t="s">
        <v>562</v>
      </c>
      <c r="F77" s="1659" t="s">
        <v>598</v>
      </c>
      <c r="G77" s="1659" t="s">
        <v>705</v>
      </c>
      <c r="H77" s="1659" t="s">
        <v>1044</v>
      </c>
      <c r="I77" s="1661">
        <v>29.0</v>
      </c>
      <c r="J77" s="1661">
        <v>117.0</v>
      </c>
      <c r="K77" s="1661">
        <v>215.0</v>
      </c>
      <c r="L77" s="1661">
        <v>313.0</v>
      </c>
      <c r="M77" s="1661">
        <v>411.0</v>
      </c>
      <c r="N77" s="1661">
        <v>509.0</v>
      </c>
      <c r="O77" s="1659" t="s">
        <v>112</v>
      </c>
      <c r="P77" s="1661">
        <v>5.0</v>
      </c>
      <c r="Q77" s="1661">
        <v>15.0</v>
      </c>
      <c r="R77" s="1661">
        <v>26.0</v>
      </c>
      <c r="S77" s="1661">
        <v>37.0</v>
      </c>
      <c r="T77" s="1661">
        <v>48.0</v>
      </c>
      <c r="U77" s="1661">
        <v>59.0</v>
      </c>
      <c r="V77" s="1659" t="s">
        <v>115</v>
      </c>
      <c r="W77" s="1659" t="s">
        <v>6936</v>
      </c>
      <c r="X77" s="1659" t="s">
        <v>6937</v>
      </c>
      <c r="Y77" s="1659" t="s">
        <v>6938</v>
      </c>
      <c r="Z77" s="1659" t="s">
        <v>6939</v>
      </c>
      <c r="AA77" s="1659" t="s">
        <v>6940</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6941</v>
      </c>
      <c r="B78" s="1669" t="s">
        <v>515</v>
      </c>
      <c r="C78" s="1680" t="s">
        <v>561</v>
      </c>
      <c r="D78" s="1670" t="s">
        <v>212</v>
      </c>
      <c r="E78" s="1669" t="s">
        <v>562</v>
      </c>
      <c r="F78" s="1669" t="s">
        <v>598</v>
      </c>
      <c r="G78" s="1669" t="s">
        <v>705</v>
      </c>
      <c r="H78" s="1669" t="s">
        <v>1044</v>
      </c>
      <c r="I78" s="1671">
        <v>29.0</v>
      </c>
      <c r="J78" s="1671">
        <v>117.0</v>
      </c>
      <c r="K78" s="1671">
        <v>215.0</v>
      </c>
      <c r="L78" s="1671">
        <v>313.0</v>
      </c>
      <c r="M78" s="1671">
        <v>411.0</v>
      </c>
      <c r="N78" s="1671">
        <v>509.0</v>
      </c>
      <c r="O78" s="1669" t="s">
        <v>112</v>
      </c>
      <c r="P78" s="1671">
        <v>5.0</v>
      </c>
      <c r="Q78" s="1671">
        <v>15.0</v>
      </c>
      <c r="R78" s="1671">
        <v>26.0</v>
      </c>
      <c r="S78" s="1671">
        <v>37.0</v>
      </c>
      <c r="T78" s="1671">
        <v>48.0</v>
      </c>
      <c r="U78" s="1671">
        <v>59.0</v>
      </c>
      <c r="V78" s="1669" t="s">
        <v>115</v>
      </c>
      <c r="W78" s="1669" t="s">
        <v>6942</v>
      </c>
      <c r="X78" s="1669" t="s">
        <v>6943</v>
      </c>
      <c r="Y78" s="1669" t="s">
        <v>6944</v>
      </c>
      <c r="Z78" s="1669" t="s">
        <v>6945</v>
      </c>
      <c r="AA78" s="1669" t="s">
        <v>6946</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6947</v>
      </c>
      <c r="B79" s="1659" t="s">
        <v>515</v>
      </c>
      <c r="C79" s="1678" t="s">
        <v>516</v>
      </c>
      <c r="D79" s="1660" t="s">
        <v>212</v>
      </c>
      <c r="E79" s="1659" t="s">
        <v>517</v>
      </c>
      <c r="F79" s="1659" t="s">
        <v>518</v>
      </c>
      <c r="G79" s="1659" t="s">
        <v>339</v>
      </c>
      <c r="H79" s="1659"/>
      <c r="I79" s="1661">
        <v>25.0</v>
      </c>
      <c r="J79" s="1661">
        <v>101.0</v>
      </c>
      <c r="K79" s="1661">
        <v>185.0</v>
      </c>
      <c r="L79" s="1661">
        <v>269.0</v>
      </c>
      <c r="M79" s="1661">
        <v>353.0</v>
      </c>
      <c r="N79" s="1661">
        <v>437.0</v>
      </c>
      <c r="O79" s="1659" t="s">
        <v>112</v>
      </c>
      <c r="P79" s="1661">
        <v>6.0</v>
      </c>
      <c r="Q79" s="1661">
        <v>17.0</v>
      </c>
      <c r="R79" s="1661">
        <v>29.0</v>
      </c>
      <c r="S79" s="1661">
        <v>41.0</v>
      </c>
      <c r="T79" s="1661">
        <v>53.0</v>
      </c>
      <c r="U79" s="1661">
        <v>65.0</v>
      </c>
      <c r="V79" s="1659" t="s">
        <v>115</v>
      </c>
      <c r="W79" s="1659" t="s">
        <v>6948</v>
      </c>
      <c r="X79" s="1659" t="s">
        <v>6949</v>
      </c>
      <c r="Y79" s="1659" t="s">
        <v>6950</v>
      </c>
      <c r="Z79" s="1659" t="s">
        <v>6951</v>
      </c>
      <c r="AA79" s="1659" t="s">
        <v>6952</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6953</v>
      </c>
      <c r="B80" s="1665" t="s">
        <v>515</v>
      </c>
      <c r="C80" s="1678" t="s">
        <v>516</v>
      </c>
      <c r="D80" s="1660" t="s">
        <v>212</v>
      </c>
      <c r="E80" s="1659" t="s">
        <v>517</v>
      </c>
      <c r="F80" s="1659" t="s">
        <v>518</v>
      </c>
      <c r="G80" s="1659" t="s">
        <v>339</v>
      </c>
      <c r="H80" s="1659"/>
      <c r="I80" s="1661">
        <v>25.0</v>
      </c>
      <c r="J80" s="1661">
        <v>101.0</v>
      </c>
      <c r="K80" s="1661">
        <v>185.0</v>
      </c>
      <c r="L80" s="1661">
        <v>269.0</v>
      </c>
      <c r="M80" s="1661">
        <v>353.0</v>
      </c>
      <c r="N80" s="1661">
        <v>437.0</v>
      </c>
      <c r="O80" s="1659" t="s">
        <v>112</v>
      </c>
      <c r="P80" s="1661">
        <v>6.0</v>
      </c>
      <c r="Q80" s="1661">
        <v>17.0</v>
      </c>
      <c r="R80" s="1661">
        <v>29.0</v>
      </c>
      <c r="S80" s="1661">
        <v>41.0</v>
      </c>
      <c r="T80" s="1661">
        <v>53.0</v>
      </c>
      <c r="U80" s="1661">
        <v>65.0</v>
      </c>
      <c r="V80" s="1659" t="s">
        <v>115</v>
      </c>
      <c r="W80" s="1659" t="s">
        <v>6954</v>
      </c>
      <c r="X80" s="1659" t="s">
        <v>6955</v>
      </c>
      <c r="Y80" s="1659" t="s">
        <v>6956</v>
      </c>
      <c r="Z80" s="1659" t="s">
        <v>6957</v>
      </c>
      <c r="AA80" s="1659" t="s">
        <v>6958</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6959</v>
      </c>
      <c r="B81" s="1665" t="s">
        <v>515</v>
      </c>
      <c r="C81" s="1678" t="s">
        <v>516</v>
      </c>
      <c r="D81" s="1660" t="s">
        <v>212</v>
      </c>
      <c r="E81" s="1659" t="s">
        <v>517</v>
      </c>
      <c r="F81" s="1659" t="s">
        <v>518</v>
      </c>
      <c r="G81" s="1659" t="s">
        <v>339</v>
      </c>
      <c r="H81" s="1659"/>
      <c r="I81" s="1661">
        <v>25.0</v>
      </c>
      <c r="J81" s="1661">
        <v>101.0</v>
      </c>
      <c r="K81" s="1661">
        <v>185.0</v>
      </c>
      <c r="L81" s="1661">
        <v>269.0</v>
      </c>
      <c r="M81" s="1661">
        <v>353.0</v>
      </c>
      <c r="N81" s="1661">
        <v>437.0</v>
      </c>
      <c r="O81" s="1659" t="s">
        <v>112</v>
      </c>
      <c r="P81" s="1661">
        <v>6.0</v>
      </c>
      <c r="Q81" s="1661">
        <v>17.0</v>
      </c>
      <c r="R81" s="1661">
        <v>29.0</v>
      </c>
      <c r="S81" s="1661">
        <v>41.0</v>
      </c>
      <c r="T81" s="1661">
        <v>53.0</v>
      </c>
      <c r="U81" s="1661">
        <v>65.0</v>
      </c>
      <c r="V81" s="1659" t="s">
        <v>115</v>
      </c>
      <c r="W81" s="1659" t="s">
        <v>6960</v>
      </c>
      <c r="X81" s="1659" t="s">
        <v>6961</v>
      </c>
      <c r="Y81" s="1659" t="s">
        <v>6962</v>
      </c>
      <c r="Z81" s="1659" t="s">
        <v>6963</v>
      </c>
      <c r="AA81" s="1659" t="s">
        <v>6964</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6965</v>
      </c>
      <c r="B82" s="1665" t="s">
        <v>515</v>
      </c>
      <c r="C82" s="1678" t="s">
        <v>516</v>
      </c>
      <c r="D82" s="1660" t="s">
        <v>212</v>
      </c>
      <c r="E82" s="1659" t="s">
        <v>517</v>
      </c>
      <c r="F82" s="1659" t="s">
        <v>518</v>
      </c>
      <c r="G82" s="1659" t="s">
        <v>339</v>
      </c>
      <c r="H82" s="1659"/>
      <c r="I82" s="1661">
        <v>25.0</v>
      </c>
      <c r="J82" s="1661">
        <v>101.0</v>
      </c>
      <c r="K82" s="1661">
        <v>185.0</v>
      </c>
      <c r="L82" s="1661">
        <v>269.0</v>
      </c>
      <c r="M82" s="1661">
        <v>353.0</v>
      </c>
      <c r="N82" s="1661">
        <v>437.0</v>
      </c>
      <c r="O82" s="1659" t="s">
        <v>112</v>
      </c>
      <c r="P82" s="1661">
        <v>6.0</v>
      </c>
      <c r="Q82" s="1661">
        <v>17.0</v>
      </c>
      <c r="R82" s="1661">
        <v>29.0</v>
      </c>
      <c r="S82" s="1661">
        <v>41.0</v>
      </c>
      <c r="T82" s="1661">
        <v>53.0</v>
      </c>
      <c r="U82" s="1661">
        <v>65.0</v>
      </c>
      <c r="V82" s="1659" t="s">
        <v>115</v>
      </c>
      <c r="W82" s="1659" t="s">
        <v>6966</v>
      </c>
      <c r="X82" s="1659" t="s">
        <v>6967</v>
      </c>
      <c r="Y82" s="1659" t="s">
        <v>6968</v>
      </c>
      <c r="Z82" s="1659" t="s">
        <v>6969</v>
      </c>
      <c r="AA82" s="1659" t="s">
        <v>6970</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6971</v>
      </c>
      <c r="B83" s="1665" t="s">
        <v>515</v>
      </c>
      <c r="C83" s="1678" t="s">
        <v>516</v>
      </c>
      <c r="D83" s="1660" t="s">
        <v>212</v>
      </c>
      <c r="E83" s="1659" t="s">
        <v>517</v>
      </c>
      <c r="F83" s="1659" t="s">
        <v>518</v>
      </c>
      <c r="G83" s="1659" t="s">
        <v>339</v>
      </c>
      <c r="H83" s="1659"/>
      <c r="I83" s="1661">
        <v>25.0</v>
      </c>
      <c r="J83" s="1661">
        <v>101.0</v>
      </c>
      <c r="K83" s="1661">
        <v>185.0</v>
      </c>
      <c r="L83" s="1661">
        <v>269.0</v>
      </c>
      <c r="M83" s="1661">
        <v>353.0</v>
      </c>
      <c r="N83" s="1661">
        <v>437.0</v>
      </c>
      <c r="O83" s="1659" t="s">
        <v>112</v>
      </c>
      <c r="P83" s="1661">
        <v>6.0</v>
      </c>
      <c r="Q83" s="1661">
        <v>17.0</v>
      </c>
      <c r="R83" s="1661">
        <v>29.0</v>
      </c>
      <c r="S83" s="1661">
        <v>41.0</v>
      </c>
      <c r="T83" s="1661">
        <v>53.0</v>
      </c>
      <c r="U83" s="1661">
        <v>65.0</v>
      </c>
      <c r="V83" s="1659" t="s">
        <v>115</v>
      </c>
      <c r="W83" s="1659" t="s">
        <v>6972</v>
      </c>
      <c r="X83" s="1659" t="s">
        <v>6973</v>
      </c>
      <c r="Y83" s="1659" t="s">
        <v>6974</v>
      </c>
      <c r="Z83" s="1659" t="s">
        <v>6975</v>
      </c>
      <c r="AA83" s="1659" t="s">
        <v>6976</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6977</v>
      </c>
      <c r="B84" s="1665" t="s">
        <v>515</v>
      </c>
      <c r="C84" s="1678" t="s">
        <v>516</v>
      </c>
      <c r="D84" s="1660" t="s">
        <v>212</v>
      </c>
      <c r="E84" s="1659" t="s">
        <v>517</v>
      </c>
      <c r="F84" s="1659" t="s">
        <v>518</v>
      </c>
      <c r="G84" s="1659" t="s">
        <v>339</v>
      </c>
      <c r="H84" s="1659"/>
      <c r="I84" s="1661">
        <v>25.0</v>
      </c>
      <c r="J84" s="1661">
        <v>101.0</v>
      </c>
      <c r="K84" s="1661">
        <v>185.0</v>
      </c>
      <c r="L84" s="1661">
        <v>269.0</v>
      </c>
      <c r="M84" s="1661">
        <v>353.0</v>
      </c>
      <c r="N84" s="1661">
        <v>437.0</v>
      </c>
      <c r="O84" s="1659" t="s">
        <v>112</v>
      </c>
      <c r="P84" s="1661">
        <v>6.0</v>
      </c>
      <c r="Q84" s="1661">
        <v>17.0</v>
      </c>
      <c r="R84" s="1661">
        <v>29.0</v>
      </c>
      <c r="S84" s="1661">
        <v>41.0</v>
      </c>
      <c r="T84" s="1661">
        <v>53.0</v>
      </c>
      <c r="U84" s="1661">
        <v>65.0</v>
      </c>
      <c r="V84" s="1659" t="s">
        <v>115</v>
      </c>
      <c r="W84" s="1659" t="s">
        <v>6978</v>
      </c>
      <c r="X84" s="1659" t="s">
        <v>6979</v>
      </c>
      <c r="Y84" s="1659" t="s">
        <v>6980</v>
      </c>
      <c r="Z84" s="1659" t="s">
        <v>6981</v>
      </c>
      <c r="AA84" s="1659" t="s">
        <v>6982</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6983</v>
      </c>
      <c r="B85" s="1665" t="s">
        <v>515</v>
      </c>
      <c r="C85" s="1678" t="s">
        <v>516</v>
      </c>
      <c r="D85" s="1660" t="s">
        <v>212</v>
      </c>
      <c r="E85" s="1659" t="s">
        <v>517</v>
      </c>
      <c r="F85" s="1659" t="s">
        <v>518</v>
      </c>
      <c r="G85" s="1659" t="s">
        <v>339</v>
      </c>
      <c r="H85" s="1659"/>
      <c r="I85" s="1661">
        <v>25.0</v>
      </c>
      <c r="J85" s="1661">
        <v>101.0</v>
      </c>
      <c r="K85" s="1661">
        <v>185.0</v>
      </c>
      <c r="L85" s="1661">
        <v>269.0</v>
      </c>
      <c r="M85" s="1661">
        <v>353.0</v>
      </c>
      <c r="N85" s="1661">
        <v>437.0</v>
      </c>
      <c r="O85" s="1659" t="s">
        <v>112</v>
      </c>
      <c r="P85" s="1661">
        <v>6.0</v>
      </c>
      <c r="Q85" s="1661">
        <v>17.0</v>
      </c>
      <c r="R85" s="1661">
        <v>29.0</v>
      </c>
      <c r="S85" s="1661">
        <v>41.0</v>
      </c>
      <c r="T85" s="1661">
        <v>53.0</v>
      </c>
      <c r="U85" s="1661">
        <v>65.0</v>
      </c>
      <c r="V85" s="1659" t="s">
        <v>115</v>
      </c>
      <c r="W85" s="1659" t="s">
        <v>6984</v>
      </c>
      <c r="X85" s="1659" t="s">
        <v>6985</v>
      </c>
      <c r="Y85" s="1659" t="s">
        <v>6986</v>
      </c>
      <c r="Z85" s="1659" t="s">
        <v>6987</v>
      </c>
      <c r="AA85" s="1659" t="s">
        <v>6988</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6989</v>
      </c>
      <c r="B86" s="1665" t="s">
        <v>515</v>
      </c>
      <c r="C86" s="1678" t="s">
        <v>516</v>
      </c>
      <c r="D86" s="1660" t="s">
        <v>212</v>
      </c>
      <c r="E86" s="1659" t="s">
        <v>517</v>
      </c>
      <c r="F86" s="1659" t="s">
        <v>518</v>
      </c>
      <c r="G86" s="1659" t="s">
        <v>339</v>
      </c>
      <c r="H86" s="1659"/>
      <c r="I86" s="1661">
        <v>25.0</v>
      </c>
      <c r="J86" s="1661">
        <v>101.0</v>
      </c>
      <c r="K86" s="1661">
        <v>185.0</v>
      </c>
      <c r="L86" s="1661">
        <v>269.0</v>
      </c>
      <c r="M86" s="1661">
        <v>353.0</v>
      </c>
      <c r="N86" s="1661">
        <v>437.0</v>
      </c>
      <c r="O86" s="1659" t="s">
        <v>112</v>
      </c>
      <c r="P86" s="1661">
        <v>6.0</v>
      </c>
      <c r="Q86" s="1661">
        <v>17.0</v>
      </c>
      <c r="R86" s="1661">
        <v>29.0</v>
      </c>
      <c r="S86" s="1661">
        <v>41.0</v>
      </c>
      <c r="T86" s="1661">
        <v>53.0</v>
      </c>
      <c r="U86" s="1661">
        <v>65.0</v>
      </c>
      <c r="V86" s="1659" t="s">
        <v>115</v>
      </c>
      <c r="W86" s="1659" t="s">
        <v>6990</v>
      </c>
      <c r="X86" s="1659" t="s">
        <v>6991</v>
      </c>
      <c r="Y86" s="1659" t="s">
        <v>6992</v>
      </c>
      <c r="Z86" s="1659" t="s">
        <v>6993</v>
      </c>
      <c r="AA86" s="1659" t="s">
        <v>6994</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6995</v>
      </c>
      <c r="B87" s="1665" t="s">
        <v>515</v>
      </c>
      <c r="C87" s="1678" t="s">
        <v>516</v>
      </c>
      <c r="D87" s="1660" t="s">
        <v>212</v>
      </c>
      <c r="E87" s="1659" t="s">
        <v>517</v>
      </c>
      <c r="F87" s="1659" t="s">
        <v>518</v>
      </c>
      <c r="G87" s="1659" t="s">
        <v>339</v>
      </c>
      <c r="H87" s="1659"/>
      <c r="I87" s="1661">
        <v>25.0</v>
      </c>
      <c r="J87" s="1661">
        <v>101.0</v>
      </c>
      <c r="K87" s="1661">
        <v>185.0</v>
      </c>
      <c r="L87" s="1661">
        <v>269.0</v>
      </c>
      <c r="M87" s="1661">
        <v>353.0</v>
      </c>
      <c r="N87" s="1661">
        <v>437.0</v>
      </c>
      <c r="O87" s="1659" t="s">
        <v>112</v>
      </c>
      <c r="P87" s="1661">
        <v>6.0</v>
      </c>
      <c r="Q87" s="1661">
        <v>17.0</v>
      </c>
      <c r="R87" s="1661">
        <v>29.0</v>
      </c>
      <c r="S87" s="1661">
        <v>41.0</v>
      </c>
      <c r="T87" s="1661">
        <v>53.0</v>
      </c>
      <c r="U87" s="1661">
        <v>65.0</v>
      </c>
      <c r="V87" s="1659" t="s">
        <v>115</v>
      </c>
      <c r="W87" s="1659" t="s">
        <v>6996</v>
      </c>
      <c r="X87" s="1659" t="s">
        <v>6997</v>
      </c>
      <c r="Y87" s="1659" t="s">
        <v>6998</v>
      </c>
      <c r="Z87" s="1659" t="s">
        <v>6999</v>
      </c>
      <c r="AA87" s="1659" t="s">
        <v>7000</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7001</v>
      </c>
      <c r="B88" s="1665" t="s">
        <v>515</v>
      </c>
      <c r="C88" s="1678" t="s">
        <v>516</v>
      </c>
      <c r="D88" s="1660" t="s">
        <v>212</v>
      </c>
      <c r="E88" s="1659" t="s">
        <v>517</v>
      </c>
      <c r="F88" s="1659" t="s">
        <v>518</v>
      </c>
      <c r="G88" s="1659" t="s">
        <v>339</v>
      </c>
      <c r="H88" s="1659"/>
      <c r="I88" s="1661">
        <v>25.0</v>
      </c>
      <c r="J88" s="1661">
        <v>101.0</v>
      </c>
      <c r="K88" s="1661">
        <v>185.0</v>
      </c>
      <c r="L88" s="1661">
        <v>269.0</v>
      </c>
      <c r="M88" s="1661">
        <v>353.0</v>
      </c>
      <c r="N88" s="1661">
        <v>437.0</v>
      </c>
      <c r="O88" s="1659" t="s">
        <v>112</v>
      </c>
      <c r="P88" s="1661">
        <v>6.0</v>
      </c>
      <c r="Q88" s="1661">
        <v>17.0</v>
      </c>
      <c r="R88" s="1661">
        <v>29.0</v>
      </c>
      <c r="S88" s="1661">
        <v>41.0</v>
      </c>
      <c r="T88" s="1661">
        <v>53.0</v>
      </c>
      <c r="U88" s="1661">
        <v>65.0</v>
      </c>
      <c r="V88" s="1659" t="s">
        <v>115</v>
      </c>
      <c r="W88" s="1659" t="s">
        <v>7002</v>
      </c>
      <c r="X88" s="1659" t="s">
        <v>7003</v>
      </c>
      <c r="Y88" s="1659" t="s">
        <v>7004</v>
      </c>
      <c r="Z88" s="1659" t="s">
        <v>7005</v>
      </c>
      <c r="AA88" s="1659" t="s">
        <v>7006</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7007</v>
      </c>
      <c r="B89" s="1665" t="s">
        <v>515</v>
      </c>
      <c r="C89" s="1678" t="s">
        <v>516</v>
      </c>
      <c r="D89" s="1660" t="s">
        <v>212</v>
      </c>
      <c r="E89" s="1659" t="s">
        <v>517</v>
      </c>
      <c r="F89" s="1659" t="s">
        <v>518</v>
      </c>
      <c r="G89" s="1659" t="s">
        <v>339</v>
      </c>
      <c r="H89" s="1659"/>
      <c r="I89" s="1661">
        <v>25.0</v>
      </c>
      <c r="J89" s="1661">
        <v>101.0</v>
      </c>
      <c r="K89" s="1661">
        <v>185.0</v>
      </c>
      <c r="L89" s="1661">
        <v>269.0</v>
      </c>
      <c r="M89" s="1661">
        <v>353.0</v>
      </c>
      <c r="N89" s="1661">
        <v>437.0</v>
      </c>
      <c r="O89" s="1659" t="s">
        <v>112</v>
      </c>
      <c r="P89" s="1661">
        <v>6.0</v>
      </c>
      <c r="Q89" s="1661">
        <v>17.0</v>
      </c>
      <c r="R89" s="1661">
        <v>29.0</v>
      </c>
      <c r="S89" s="1661">
        <v>41.0</v>
      </c>
      <c r="T89" s="1661">
        <v>53.0</v>
      </c>
      <c r="U89" s="1661">
        <v>65.0</v>
      </c>
      <c r="V89" s="1659" t="s">
        <v>115</v>
      </c>
      <c r="W89" s="1659" t="s">
        <v>6966</v>
      </c>
      <c r="X89" s="1659" t="s">
        <v>6967</v>
      </c>
      <c r="Y89" s="1659" t="s">
        <v>6968</v>
      </c>
      <c r="Z89" s="1659" t="s">
        <v>6969</v>
      </c>
      <c r="AA89" s="1659" t="s">
        <v>7008</v>
      </c>
      <c r="AB89" s="1666" t="s">
        <v>7009</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7010</v>
      </c>
      <c r="B90" s="1665" t="s">
        <v>515</v>
      </c>
      <c r="C90" s="1678" t="s">
        <v>516</v>
      </c>
      <c r="D90" s="1660" t="s">
        <v>212</v>
      </c>
      <c r="E90" s="1659" t="s">
        <v>517</v>
      </c>
      <c r="F90" s="1659" t="s">
        <v>518</v>
      </c>
      <c r="G90" s="1659" t="s">
        <v>339</v>
      </c>
      <c r="H90" s="1659"/>
      <c r="I90" s="1661">
        <v>25.0</v>
      </c>
      <c r="J90" s="1661">
        <v>101.0</v>
      </c>
      <c r="K90" s="1661">
        <v>185.0</v>
      </c>
      <c r="L90" s="1661">
        <v>269.0</v>
      </c>
      <c r="M90" s="1661">
        <v>353.0</v>
      </c>
      <c r="N90" s="1661">
        <v>437.0</v>
      </c>
      <c r="O90" s="1659" t="s">
        <v>112</v>
      </c>
      <c r="P90" s="1661">
        <v>6.0</v>
      </c>
      <c r="Q90" s="1661">
        <v>17.0</v>
      </c>
      <c r="R90" s="1661">
        <v>29.0</v>
      </c>
      <c r="S90" s="1661">
        <v>41.0</v>
      </c>
      <c r="T90" s="1661">
        <v>53.0</v>
      </c>
      <c r="U90" s="1661">
        <v>65.0</v>
      </c>
      <c r="V90" s="1659" t="s">
        <v>115</v>
      </c>
      <c r="W90" s="1659" t="s">
        <v>7011</v>
      </c>
      <c r="X90" s="1659" t="s">
        <v>7012</v>
      </c>
      <c r="Y90" s="1659" t="s">
        <v>7013</v>
      </c>
      <c r="Z90" s="1659" t="s">
        <v>7014</v>
      </c>
      <c r="AA90" s="1659" t="s">
        <v>7015</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7016</v>
      </c>
      <c r="B91" s="1669" t="s">
        <v>515</v>
      </c>
      <c r="C91" s="1680" t="s">
        <v>516</v>
      </c>
      <c r="D91" s="1670" t="s">
        <v>212</v>
      </c>
      <c r="E91" s="1669" t="s">
        <v>517</v>
      </c>
      <c r="F91" s="1669" t="s">
        <v>518</v>
      </c>
      <c r="G91" s="1669" t="s">
        <v>339</v>
      </c>
      <c r="H91" s="1669"/>
      <c r="I91" s="1671">
        <v>25.0</v>
      </c>
      <c r="J91" s="1671">
        <v>101.0</v>
      </c>
      <c r="K91" s="1671">
        <v>185.0</v>
      </c>
      <c r="L91" s="1671">
        <v>269.0</v>
      </c>
      <c r="M91" s="1671">
        <v>353.0</v>
      </c>
      <c r="N91" s="1671">
        <v>437.0</v>
      </c>
      <c r="O91" s="1669" t="s">
        <v>112</v>
      </c>
      <c r="P91" s="1671">
        <v>6.0</v>
      </c>
      <c r="Q91" s="1671">
        <v>17.0</v>
      </c>
      <c r="R91" s="1671">
        <v>29.0</v>
      </c>
      <c r="S91" s="1671">
        <v>41.0</v>
      </c>
      <c r="T91" s="1671">
        <v>53.0</v>
      </c>
      <c r="U91" s="1671">
        <v>65.0</v>
      </c>
      <c r="V91" s="1669" t="s">
        <v>115</v>
      </c>
      <c r="W91" s="1669" t="s">
        <v>7017</v>
      </c>
      <c r="X91" s="1669" t="s">
        <v>7018</v>
      </c>
      <c r="Y91" s="1669" t="s">
        <v>7019</v>
      </c>
      <c r="Z91" s="1669" t="s">
        <v>7020</v>
      </c>
      <c r="AA91" s="1669" t="s">
        <v>7021</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7022</v>
      </c>
      <c r="B92" s="1659" t="s">
        <v>560</v>
      </c>
      <c r="C92" s="1678" t="s">
        <v>675</v>
      </c>
      <c r="D92" s="1659" t="s">
        <v>212</v>
      </c>
      <c r="E92" s="1659" t="s">
        <v>282</v>
      </c>
      <c r="F92" s="1659" t="s">
        <v>482</v>
      </c>
      <c r="G92" s="1659" t="s">
        <v>1014</v>
      </c>
      <c r="H92" s="1660"/>
      <c r="I92" s="1661">
        <v>21.0</v>
      </c>
      <c r="J92" s="1661">
        <v>84.0</v>
      </c>
      <c r="K92" s="1661">
        <v>154.0</v>
      </c>
      <c r="L92" s="1661">
        <v>224.0</v>
      </c>
      <c r="M92" s="1661">
        <v>294.0</v>
      </c>
      <c r="N92" s="1661">
        <v>364.0</v>
      </c>
      <c r="O92" s="1659" t="s">
        <v>112</v>
      </c>
      <c r="P92" s="1661">
        <v>6.0</v>
      </c>
      <c r="Q92" s="1661">
        <v>17.0</v>
      </c>
      <c r="R92" s="1661">
        <v>29.0</v>
      </c>
      <c r="S92" s="1661">
        <v>41.0</v>
      </c>
      <c r="T92" s="1661">
        <v>53.0</v>
      </c>
      <c r="U92" s="1661">
        <v>65.0</v>
      </c>
      <c r="V92" s="1659" t="s">
        <v>116</v>
      </c>
      <c r="W92" s="1659" t="s">
        <v>7023</v>
      </c>
      <c r="X92" s="1659" t="s">
        <v>7024</v>
      </c>
      <c r="Y92" s="1659" t="s">
        <v>7025</v>
      </c>
      <c r="Z92" s="1659" t="s">
        <v>7026</v>
      </c>
      <c r="AA92" s="1659" t="s">
        <v>7027</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7028</v>
      </c>
      <c r="B93" s="1665" t="s">
        <v>560</v>
      </c>
      <c r="C93" s="1678" t="s">
        <v>675</v>
      </c>
      <c r="D93" s="1665" t="s">
        <v>212</v>
      </c>
      <c r="E93" s="1665" t="s">
        <v>282</v>
      </c>
      <c r="F93" s="1665" t="s">
        <v>482</v>
      </c>
      <c r="G93" s="1665" t="s">
        <v>1014</v>
      </c>
      <c r="H93" s="1662"/>
      <c r="I93" s="1661">
        <v>21.0</v>
      </c>
      <c r="J93" s="1661">
        <v>84.0</v>
      </c>
      <c r="K93" s="1661">
        <v>154.0</v>
      </c>
      <c r="L93" s="1661">
        <v>224.0</v>
      </c>
      <c r="M93" s="1661">
        <v>294.0</v>
      </c>
      <c r="N93" s="1661">
        <v>364.0</v>
      </c>
      <c r="O93" s="1665" t="s">
        <v>112</v>
      </c>
      <c r="P93" s="1661">
        <v>6.0</v>
      </c>
      <c r="Q93" s="1661">
        <v>17.0</v>
      </c>
      <c r="R93" s="1661">
        <v>29.0</v>
      </c>
      <c r="S93" s="1661">
        <v>41.0</v>
      </c>
      <c r="T93" s="1661">
        <v>53.0</v>
      </c>
      <c r="U93" s="1661">
        <v>65.0</v>
      </c>
      <c r="V93" s="1665" t="s">
        <v>116</v>
      </c>
      <c r="W93" s="1665" t="s">
        <v>6849</v>
      </c>
      <c r="X93" s="1665" t="s">
        <v>6850</v>
      </c>
      <c r="Y93" s="1665" t="s">
        <v>6851</v>
      </c>
      <c r="Z93" s="1665" t="s">
        <v>6852</v>
      </c>
      <c r="AA93" s="1665" t="s">
        <v>6853</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7029</v>
      </c>
      <c r="B94" s="1665" t="s">
        <v>560</v>
      </c>
      <c r="C94" s="1678" t="s">
        <v>675</v>
      </c>
      <c r="D94" s="1665" t="s">
        <v>212</v>
      </c>
      <c r="E94" s="1665" t="s">
        <v>282</v>
      </c>
      <c r="F94" s="1665" t="s">
        <v>482</v>
      </c>
      <c r="G94" s="1665" t="s">
        <v>1014</v>
      </c>
      <c r="H94" s="1662"/>
      <c r="I94" s="1661">
        <v>21.0</v>
      </c>
      <c r="J94" s="1661">
        <v>84.0</v>
      </c>
      <c r="K94" s="1661">
        <v>154.0</v>
      </c>
      <c r="L94" s="1661">
        <v>224.0</v>
      </c>
      <c r="M94" s="1661">
        <v>294.0</v>
      </c>
      <c r="N94" s="1661">
        <v>364.0</v>
      </c>
      <c r="O94" s="1665" t="s">
        <v>112</v>
      </c>
      <c r="P94" s="1661">
        <v>6.0</v>
      </c>
      <c r="Q94" s="1661">
        <v>17.0</v>
      </c>
      <c r="R94" s="1661">
        <v>29.0</v>
      </c>
      <c r="S94" s="1661">
        <v>41.0</v>
      </c>
      <c r="T94" s="1661">
        <v>53.0</v>
      </c>
      <c r="U94" s="1661">
        <v>65.0</v>
      </c>
      <c r="V94" s="1665" t="s">
        <v>116</v>
      </c>
      <c r="W94" s="1665" t="s">
        <v>7030</v>
      </c>
      <c r="X94" s="1665" t="s">
        <v>7031</v>
      </c>
      <c r="Y94" s="1665" t="s">
        <v>7032</v>
      </c>
      <c r="Z94" s="1665" t="s">
        <v>7033</v>
      </c>
      <c r="AA94" s="1665" t="s">
        <v>7034</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7035</v>
      </c>
      <c r="B95" s="1665" t="s">
        <v>560</v>
      </c>
      <c r="C95" s="1678" t="s">
        <v>675</v>
      </c>
      <c r="D95" s="1665" t="s">
        <v>212</v>
      </c>
      <c r="E95" s="1665" t="s">
        <v>282</v>
      </c>
      <c r="F95" s="1665" t="s">
        <v>482</v>
      </c>
      <c r="G95" s="1665" t="s">
        <v>1014</v>
      </c>
      <c r="H95" s="1662"/>
      <c r="I95" s="1661">
        <v>21.0</v>
      </c>
      <c r="J95" s="1661">
        <v>84.0</v>
      </c>
      <c r="K95" s="1661">
        <v>154.0</v>
      </c>
      <c r="L95" s="1661">
        <v>224.0</v>
      </c>
      <c r="M95" s="1661">
        <v>294.0</v>
      </c>
      <c r="N95" s="1661">
        <v>364.0</v>
      </c>
      <c r="O95" s="1665" t="s">
        <v>112</v>
      </c>
      <c r="P95" s="1661">
        <v>6.0</v>
      </c>
      <c r="Q95" s="1661">
        <v>17.0</v>
      </c>
      <c r="R95" s="1661">
        <v>29.0</v>
      </c>
      <c r="S95" s="1661">
        <v>41.0</v>
      </c>
      <c r="T95" s="1661">
        <v>53.0</v>
      </c>
      <c r="U95" s="1661">
        <v>65.0</v>
      </c>
      <c r="V95" s="1665" t="s">
        <v>116</v>
      </c>
      <c r="W95" s="1665" t="s">
        <v>7036</v>
      </c>
      <c r="X95" s="1665" t="s">
        <v>7037</v>
      </c>
      <c r="Y95" s="1665" t="s">
        <v>7038</v>
      </c>
      <c r="Z95" s="1665" t="s">
        <v>7039</v>
      </c>
      <c r="AA95" s="1665" t="s">
        <v>7040</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7041</v>
      </c>
      <c r="B96" s="1665" t="s">
        <v>560</v>
      </c>
      <c r="C96" s="1678" t="s">
        <v>675</v>
      </c>
      <c r="D96" s="1665" t="s">
        <v>212</v>
      </c>
      <c r="E96" s="1665" t="s">
        <v>282</v>
      </c>
      <c r="F96" s="1665" t="s">
        <v>482</v>
      </c>
      <c r="G96" s="1665" t="s">
        <v>1014</v>
      </c>
      <c r="H96" s="1662"/>
      <c r="I96" s="1661">
        <v>21.0</v>
      </c>
      <c r="J96" s="1661">
        <v>84.0</v>
      </c>
      <c r="K96" s="1661">
        <v>154.0</v>
      </c>
      <c r="L96" s="1661">
        <v>224.0</v>
      </c>
      <c r="M96" s="1661">
        <v>294.0</v>
      </c>
      <c r="N96" s="1661">
        <v>364.0</v>
      </c>
      <c r="O96" s="1665" t="s">
        <v>112</v>
      </c>
      <c r="P96" s="1661">
        <v>6.0</v>
      </c>
      <c r="Q96" s="1661">
        <v>17.0</v>
      </c>
      <c r="R96" s="1661">
        <v>29.0</v>
      </c>
      <c r="S96" s="1661">
        <v>41.0</v>
      </c>
      <c r="T96" s="1661">
        <v>53.0</v>
      </c>
      <c r="U96" s="1661">
        <v>65.0</v>
      </c>
      <c r="V96" s="1665" t="s">
        <v>116</v>
      </c>
      <c r="W96" s="1665" t="s">
        <v>7042</v>
      </c>
      <c r="X96" s="1665" t="s">
        <v>7043</v>
      </c>
      <c r="Y96" s="1665" t="s">
        <v>7044</v>
      </c>
      <c r="Z96" s="1665" t="s">
        <v>7045</v>
      </c>
      <c r="AA96" s="1665" t="s">
        <v>7046</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7047</v>
      </c>
      <c r="B97" s="1665" t="s">
        <v>560</v>
      </c>
      <c r="C97" s="1678" t="s">
        <v>675</v>
      </c>
      <c r="D97" s="1665" t="s">
        <v>212</v>
      </c>
      <c r="E97" s="1665" t="s">
        <v>282</v>
      </c>
      <c r="F97" s="1665" t="s">
        <v>482</v>
      </c>
      <c r="G97" s="1665" t="s">
        <v>1014</v>
      </c>
      <c r="H97" s="1662"/>
      <c r="I97" s="1661">
        <v>21.0</v>
      </c>
      <c r="J97" s="1661">
        <v>84.0</v>
      </c>
      <c r="K97" s="1661">
        <v>154.0</v>
      </c>
      <c r="L97" s="1661">
        <v>224.0</v>
      </c>
      <c r="M97" s="1661">
        <v>294.0</v>
      </c>
      <c r="N97" s="1661">
        <v>364.0</v>
      </c>
      <c r="O97" s="1665" t="s">
        <v>112</v>
      </c>
      <c r="P97" s="1661">
        <v>6.0</v>
      </c>
      <c r="Q97" s="1661">
        <v>17.0</v>
      </c>
      <c r="R97" s="1661">
        <v>29.0</v>
      </c>
      <c r="S97" s="1661">
        <v>41.0</v>
      </c>
      <c r="T97" s="1661">
        <v>53.0</v>
      </c>
      <c r="U97" s="1661">
        <v>65.0</v>
      </c>
      <c r="V97" s="1665" t="s">
        <v>116</v>
      </c>
      <c r="W97" s="1665" t="s">
        <v>7048</v>
      </c>
      <c r="X97" s="1665" t="s">
        <v>7049</v>
      </c>
      <c r="Y97" s="1665" t="s">
        <v>7050</v>
      </c>
      <c r="Z97" s="1665" t="s">
        <v>7051</v>
      </c>
      <c r="AA97" s="1665" t="s">
        <v>7052</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7053</v>
      </c>
      <c r="B98" s="1665" t="s">
        <v>560</v>
      </c>
      <c r="C98" s="1678" t="s">
        <v>675</v>
      </c>
      <c r="D98" s="1665" t="s">
        <v>212</v>
      </c>
      <c r="E98" s="1665" t="s">
        <v>282</v>
      </c>
      <c r="F98" s="1665" t="s">
        <v>482</v>
      </c>
      <c r="G98" s="1665" t="s">
        <v>1014</v>
      </c>
      <c r="H98" s="1662"/>
      <c r="I98" s="1661">
        <v>21.0</v>
      </c>
      <c r="J98" s="1661">
        <v>84.0</v>
      </c>
      <c r="K98" s="1661">
        <v>154.0</v>
      </c>
      <c r="L98" s="1661">
        <v>224.0</v>
      </c>
      <c r="M98" s="1661">
        <v>294.0</v>
      </c>
      <c r="N98" s="1661">
        <v>364.0</v>
      </c>
      <c r="O98" s="1665" t="s">
        <v>112</v>
      </c>
      <c r="P98" s="1661">
        <v>6.0</v>
      </c>
      <c r="Q98" s="1661">
        <v>17.0</v>
      </c>
      <c r="R98" s="1661">
        <v>29.0</v>
      </c>
      <c r="S98" s="1661">
        <v>41.0</v>
      </c>
      <c r="T98" s="1661">
        <v>53.0</v>
      </c>
      <c r="U98" s="1661">
        <v>65.0</v>
      </c>
      <c r="V98" s="1665" t="s">
        <v>116</v>
      </c>
      <c r="W98" s="1665" t="s">
        <v>7054</v>
      </c>
      <c r="X98" s="1665" t="s">
        <v>7055</v>
      </c>
      <c r="Y98" s="1665" t="s">
        <v>7056</v>
      </c>
      <c r="Z98" s="1665" t="s">
        <v>7057</v>
      </c>
      <c r="AA98" s="1665" t="s">
        <v>7058</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7059</v>
      </c>
      <c r="B99" s="1665" t="s">
        <v>560</v>
      </c>
      <c r="C99" s="1678" t="s">
        <v>675</v>
      </c>
      <c r="D99" s="1665" t="s">
        <v>212</v>
      </c>
      <c r="E99" s="1665" t="s">
        <v>282</v>
      </c>
      <c r="F99" s="1665" t="s">
        <v>482</v>
      </c>
      <c r="G99" s="1665" t="s">
        <v>1014</v>
      </c>
      <c r="H99" s="1662"/>
      <c r="I99" s="1661">
        <v>21.0</v>
      </c>
      <c r="J99" s="1661">
        <v>84.0</v>
      </c>
      <c r="K99" s="1661">
        <v>154.0</v>
      </c>
      <c r="L99" s="1661">
        <v>224.0</v>
      </c>
      <c r="M99" s="1661">
        <v>294.0</v>
      </c>
      <c r="N99" s="1661">
        <v>364.0</v>
      </c>
      <c r="O99" s="1665" t="s">
        <v>112</v>
      </c>
      <c r="P99" s="1661">
        <v>6.0</v>
      </c>
      <c r="Q99" s="1661">
        <v>17.0</v>
      </c>
      <c r="R99" s="1661">
        <v>29.0</v>
      </c>
      <c r="S99" s="1661">
        <v>41.0</v>
      </c>
      <c r="T99" s="1661">
        <v>53.0</v>
      </c>
      <c r="U99" s="1661">
        <v>65.0</v>
      </c>
      <c r="V99" s="1665" t="s">
        <v>116</v>
      </c>
      <c r="W99" s="1665" t="s">
        <v>7060</v>
      </c>
      <c r="X99" s="1665" t="s">
        <v>7061</v>
      </c>
      <c r="Y99" s="1665" t="s">
        <v>7062</v>
      </c>
      <c r="Z99" s="1665" t="s">
        <v>7063</v>
      </c>
      <c r="AA99" s="1665" t="s">
        <v>7064</v>
      </c>
      <c r="AB99" s="1666" t="s">
        <v>7065</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7066</v>
      </c>
      <c r="B100" s="1665" t="s">
        <v>560</v>
      </c>
      <c r="C100" s="1678" t="s">
        <v>675</v>
      </c>
      <c r="D100" s="1665" t="s">
        <v>212</v>
      </c>
      <c r="E100" s="1665" t="s">
        <v>282</v>
      </c>
      <c r="F100" s="1665" t="s">
        <v>482</v>
      </c>
      <c r="G100" s="1665" t="s">
        <v>1014</v>
      </c>
      <c r="H100" s="1662"/>
      <c r="I100" s="1661">
        <v>21.0</v>
      </c>
      <c r="J100" s="1661">
        <v>84.0</v>
      </c>
      <c r="K100" s="1661">
        <v>154.0</v>
      </c>
      <c r="L100" s="1661">
        <v>224.0</v>
      </c>
      <c r="M100" s="1661">
        <v>294.0</v>
      </c>
      <c r="N100" s="1661">
        <v>364.0</v>
      </c>
      <c r="O100" s="1665" t="s">
        <v>112</v>
      </c>
      <c r="P100" s="1661">
        <v>6.0</v>
      </c>
      <c r="Q100" s="1661">
        <v>17.0</v>
      </c>
      <c r="R100" s="1661">
        <v>29.0</v>
      </c>
      <c r="S100" s="1661">
        <v>41.0</v>
      </c>
      <c r="T100" s="1661">
        <v>53.0</v>
      </c>
      <c r="U100" s="1661">
        <v>65.0</v>
      </c>
      <c r="V100" s="1665" t="s">
        <v>116</v>
      </c>
      <c r="W100" s="1665" t="s">
        <v>7067</v>
      </c>
      <c r="X100" s="1665" t="s">
        <v>7068</v>
      </c>
      <c r="Y100" s="1665" t="s">
        <v>7069</v>
      </c>
      <c r="Z100" s="1665" t="s">
        <v>7070</v>
      </c>
      <c r="AA100" s="1665" t="s">
        <v>7071</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7072</v>
      </c>
      <c r="B101" s="1665" t="s">
        <v>560</v>
      </c>
      <c r="C101" s="1678" t="s">
        <v>675</v>
      </c>
      <c r="D101" s="1665" t="s">
        <v>212</v>
      </c>
      <c r="E101" s="1665" t="s">
        <v>282</v>
      </c>
      <c r="F101" s="1665" t="s">
        <v>482</v>
      </c>
      <c r="G101" s="1665" t="s">
        <v>1014</v>
      </c>
      <c r="H101" s="1662"/>
      <c r="I101" s="1661">
        <v>21.0</v>
      </c>
      <c r="J101" s="1661">
        <v>84.0</v>
      </c>
      <c r="K101" s="1661">
        <v>154.0</v>
      </c>
      <c r="L101" s="1661">
        <v>224.0</v>
      </c>
      <c r="M101" s="1661">
        <v>294.0</v>
      </c>
      <c r="N101" s="1661">
        <v>364.0</v>
      </c>
      <c r="O101" s="1665" t="s">
        <v>112</v>
      </c>
      <c r="P101" s="1661">
        <v>6.0</v>
      </c>
      <c r="Q101" s="1661">
        <v>17.0</v>
      </c>
      <c r="R101" s="1661">
        <v>29.0</v>
      </c>
      <c r="S101" s="1661">
        <v>41.0</v>
      </c>
      <c r="T101" s="1661">
        <v>53.0</v>
      </c>
      <c r="U101" s="1661">
        <v>65.0</v>
      </c>
      <c r="V101" s="1665" t="s">
        <v>116</v>
      </c>
      <c r="W101" s="1665" t="s">
        <v>7073</v>
      </c>
      <c r="X101" s="1665" t="s">
        <v>7074</v>
      </c>
      <c r="Y101" s="1665" t="s">
        <v>7075</v>
      </c>
      <c r="Z101" s="1665" t="s">
        <v>7076</v>
      </c>
      <c r="AA101" s="1665" t="s">
        <v>7077</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7078</v>
      </c>
      <c r="B102" s="1665" t="s">
        <v>560</v>
      </c>
      <c r="C102" s="1678" t="s">
        <v>675</v>
      </c>
      <c r="D102" s="1665" t="s">
        <v>212</v>
      </c>
      <c r="E102" s="1665" t="s">
        <v>282</v>
      </c>
      <c r="F102" s="1665" t="s">
        <v>482</v>
      </c>
      <c r="G102" s="1665" t="s">
        <v>1014</v>
      </c>
      <c r="H102" s="1662"/>
      <c r="I102" s="1661">
        <v>21.0</v>
      </c>
      <c r="J102" s="1661">
        <v>84.0</v>
      </c>
      <c r="K102" s="1661">
        <v>154.0</v>
      </c>
      <c r="L102" s="1661">
        <v>224.0</v>
      </c>
      <c r="M102" s="1661">
        <v>294.0</v>
      </c>
      <c r="N102" s="1661">
        <v>364.0</v>
      </c>
      <c r="O102" s="1665" t="s">
        <v>112</v>
      </c>
      <c r="P102" s="1661">
        <v>6.0</v>
      </c>
      <c r="Q102" s="1661">
        <v>17.0</v>
      </c>
      <c r="R102" s="1661">
        <v>29.0</v>
      </c>
      <c r="S102" s="1661">
        <v>41.0</v>
      </c>
      <c r="T102" s="1661">
        <v>53.0</v>
      </c>
      <c r="U102" s="1661">
        <v>65.0</v>
      </c>
      <c r="V102" s="1665" t="s">
        <v>116</v>
      </c>
      <c r="W102" s="1665" t="s">
        <v>7079</v>
      </c>
      <c r="X102" s="1665" t="s">
        <v>7080</v>
      </c>
      <c r="Y102" s="1665" t="s">
        <v>7081</v>
      </c>
      <c r="Z102" s="1665" t="s">
        <v>7082</v>
      </c>
      <c r="AA102" s="1665" t="s">
        <v>7083</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7084</v>
      </c>
      <c r="B103" s="1665" t="s">
        <v>560</v>
      </c>
      <c r="C103" s="1678" t="s">
        <v>675</v>
      </c>
      <c r="D103" s="1665" t="s">
        <v>212</v>
      </c>
      <c r="E103" s="1665" t="s">
        <v>282</v>
      </c>
      <c r="F103" s="1665" t="s">
        <v>482</v>
      </c>
      <c r="G103" s="1665" t="s">
        <v>1014</v>
      </c>
      <c r="H103" s="1662"/>
      <c r="I103" s="1661">
        <v>21.0</v>
      </c>
      <c r="J103" s="1661">
        <v>84.0</v>
      </c>
      <c r="K103" s="1661">
        <v>154.0</v>
      </c>
      <c r="L103" s="1661">
        <v>224.0</v>
      </c>
      <c r="M103" s="1661">
        <v>294.0</v>
      </c>
      <c r="N103" s="1661">
        <v>364.0</v>
      </c>
      <c r="O103" s="1665" t="s">
        <v>112</v>
      </c>
      <c r="P103" s="1661">
        <v>6.0</v>
      </c>
      <c r="Q103" s="1661">
        <v>17.0</v>
      </c>
      <c r="R103" s="1661">
        <v>29.0</v>
      </c>
      <c r="S103" s="1661">
        <v>41.0</v>
      </c>
      <c r="T103" s="1661">
        <v>53.0</v>
      </c>
      <c r="U103" s="1661">
        <v>65.0</v>
      </c>
      <c r="V103" s="1665" t="s">
        <v>116</v>
      </c>
      <c r="W103" s="1665" t="s">
        <v>7085</v>
      </c>
      <c r="X103" s="1665" t="s">
        <v>7086</v>
      </c>
      <c r="Y103" s="1665" t="s">
        <v>7087</v>
      </c>
      <c r="Z103" s="1665" t="s">
        <v>7088</v>
      </c>
      <c r="AA103" s="1665" t="s">
        <v>7089</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7090</v>
      </c>
      <c r="B104" s="1665" t="s">
        <v>560</v>
      </c>
      <c r="C104" s="1678" t="s">
        <v>675</v>
      </c>
      <c r="D104" s="1665" t="s">
        <v>212</v>
      </c>
      <c r="E104" s="1665" t="s">
        <v>282</v>
      </c>
      <c r="F104" s="1665" t="s">
        <v>482</v>
      </c>
      <c r="G104" s="1665" t="s">
        <v>1014</v>
      </c>
      <c r="H104" s="1662"/>
      <c r="I104" s="1661">
        <v>21.0</v>
      </c>
      <c r="J104" s="1661">
        <v>84.0</v>
      </c>
      <c r="K104" s="1661">
        <v>154.0</v>
      </c>
      <c r="L104" s="1661">
        <v>224.0</v>
      </c>
      <c r="M104" s="1661">
        <v>294.0</v>
      </c>
      <c r="N104" s="1661">
        <v>364.0</v>
      </c>
      <c r="O104" s="1665" t="s">
        <v>112</v>
      </c>
      <c r="P104" s="1661">
        <v>6.0</v>
      </c>
      <c r="Q104" s="1661">
        <v>17.0</v>
      </c>
      <c r="R104" s="1661">
        <v>29.0</v>
      </c>
      <c r="S104" s="1661">
        <v>41.0</v>
      </c>
      <c r="T104" s="1661">
        <v>53.0</v>
      </c>
      <c r="U104" s="1661">
        <v>65.0</v>
      </c>
      <c r="V104" s="1665" t="s">
        <v>116</v>
      </c>
      <c r="W104" s="1665" t="s">
        <v>7091</v>
      </c>
      <c r="X104" s="1665" t="s">
        <v>7092</v>
      </c>
      <c r="Y104" s="1665" t="s">
        <v>7093</v>
      </c>
      <c r="Z104" s="1665" t="s">
        <v>7094</v>
      </c>
      <c r="AA104" s="1665" t="s">
        <v>7095</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7096</v>
      </c>
      <c r="B105" s="1669" t="s">
        <v>560</v>
      </c>
      <c r="C105" s="1680" t="s">
        <v>675</v>
      </c>
      <c r="D105" s="1669" t="s">
        <v>212</v>
      </c>
      <c r="E105" s="1669" t="s">
        <v>282</v>
      </c>
      <c r="F105" s="1669" t="s">
        <v>482</v>
      </c>
      <c r="G105" s="1669" t="s">
        <v>1014</v>
      </c>
      <c r="H105" s="1670"/>
      <c r="I105" s="1671">
        <v>21.0</v>
      </c>
      <c r="J105" s="1671">
        <v>84.0</v>
      </c>
      <c r="K105" s="1671">
        <v>154.0</v>
      </c>
      <c r="L105" s="1671">
        <v>224.0</v>
      </c>
      <c r="M105" s="1671">
        <v>294.0</v>
      </c>
      <c r="N105" s="1671">
        <v>364.0</v>
      </c>
      <c r="O105" s="1669" t="s">
        <v>112</v>
      </c>
      <c r="P105" s="1671">
        <v>6.0</v>
      </c>
      <c r="Q105" s="1671">
        <v>17.0</v>
      </c>
      <c r="R105" s="1671">
        <v>29.0</v>
      </c>
      <c r="S105" s="1671">
        <v>41.0</v>
      </c>
      <c r="T105" s="1671">
        <v>53.0</v>
      </c>
      <c r="U105" s="1671">
        <v>65.0</v>
      </c>
      <c r="V105" s="1669" t="s">
        <v>116</v>
      </c>
      <c r="W105" s="1675" t="s">
        <v>7060</v>
      </c>
      <c r="X105" s="1675" t="s">
        <v>7061</v>
      </c>
      <c r="Y105" s="1675" t="s">
        <v>7062</v>
      </c>
      <c r="Z105" s="1675" t="s">
        <v>7063</v>
      </c>
      <c r="AA105" s="1669" t="s">
        <v>7097</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7098</v>
      </c>
      <c r="B106" s="1659" t="s">
        <v>560</v>
      </c>
      <c r="C106" s="1678" t="s">
        <v>561</v>
      </c>
      <c r="D106" s="1660" t="s">
        <v>212</v>
      </c>
      <c r="E106" s="1659" t="s">
        <v>562</v>
      </c>
      <c r="F106" s="1659" t="s">
        <v>598</v>
      </c>
      <c r="G106" s="1659" t="s">
        <v>705</v>
      </c>
      <c r="H106" s="1659" t="s">
        <v>1044</v>
      </c>
      <c r="I106" s="1661">
        <v>25.0</v>
      </c>
      <c r="J106" s="1661">
        <v>101.0</v>
      </c>
      <c r="K106" s="1661">
        <v>185.0</v>
      </c>
      <c r="L106" s="1661">
        <v>269.0</v>
      </c>
      <c r="M106" s="1661">
        <v>353.0</v>
      </c>
      <c r="N106" s="1661">
        <v>437.0</v>
      </c>
      <c r="O106" s="1659" t="s">
        <v>112</v>
      </c>
      <c r="P106" s="1661">
        <v>5.0</v>
      </c>
      <c r="Q106" s="1661">
        <v>15.0</v>
      </c>
      <c r="R106" s="1661">
        <v>26.0</v>
      </c>
      <c r="S106" s="1661">
        <v>37.0</v>
      </c>
      <c r="T106" s="1661">
        <v>48.0</v>
      </c>
      <c r="U106" s="1661">
        <v>59.0</v>
      </c>
      <c r="V106" s="1659" t="s">
        <v>116</v>
      </c>
      <c r="W106" s="1659" t="s">
        <v>6891</v>
      </c>
      <c r="X106" s="1659" t="s">
        <v>6892</v>
      </c>
      <c r="Y106" s="1659" t="s">
        <v>6893</v>
      </c>
      <c r="Z106" s="1659" t="s">
        <v>6894</v>
      </c>
      <c r="AA106" s="1659" t="s">
        <v>6895</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7099</v>
      </c>
      <c r="B107" s="1659" t="s">
        <v>560</v>
      </c>
      <c r="C107" s="1678" t="s">
        <v>561</v>
      </c>
      <c r="D107" s="1660" t="s">
        <v>212</v>
      </c>
      <c r="E107" s="1659" t="s">
        <v>562</v>
      </c>
      <c r="F107" s="1659" t="s">
        <v>598</v>
      </c>
      <c r="G107" s="1659" t="s">
        <v>705</v>
      </c>
      <c r="H107" s="1659" t="s">
        <v>1044</v>
      </c>
      <c r="I107" s="1661">
        <v>25.0</v>
      </c>
      <c r="J107" s="1661">
        <v>101.0</v>
      </c>
      <c r="K107" s="1661">
        <v>185.0</v>
      </c>
      <c r="L107" s="1661">
        <v>269.0</v>
      </c>
      <c r="M107" s="1661">
        <v>353.0</v>
      </c>
      <c r="N107" s="1661">
        <v>437.0</v>
      </c>
      <c r="O107" s="1659" t="s">
        <v>112</v>
      </c>
      <c r="P107" s="1661">
        <v>5.0</v>
      </c>
      <c r="Q107" s="1661">
        <v>15.0</v>
      </c>
      <c r="R107" s="1661">
        <v>26.0</v>
      </c>
      <c r="S107" s="1661">
        <v>37.0</v>
      </c>
      <c r="T107" s="1661">
        <v>48.0</v>
      </c>
      <c r="U107" s="1661">
        <v>59.0</v>
      </c>
      <c r="V107" s="1659" t="s">
        <v>116</v>
      </c>
      <c r="W107" s="1659" t="s">
        <v>7100</v>
      </c>
      <c r="X107" s="1659" t="s">
        <v>7101</v>
      </c>
      <c r="Y107" s="1659" t="s">
        <v>7102</v>
      </c>
      <c r="Z107" s="1659" t="s">
        <v>7103</v>
      </c>
      <c r="AA107" s="1659" t="s">
        <v>7104</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7105</v>
      </c>
      <c r="B108" s="1659" t="s">
        <v>560</v>
      </c>
      <c r="C108" s="1678" t="s">
        <v>561</v>
      </c>
      <c r="D108" s="1660" t="s">
        <v>212</v>
      </c>
      <c r="E108" s="1659" t="s">
        <v>562</v>
      </c>
      <c r="F108" s="1659" t="s">
        <v>598</v>
      </c>
      <c r="G108" s="1659" t="s">
        <v>705</v>
      </c>
      <c r="H108" s="1659" t="s">
        <v>1044</v>
      </c>
      <c r="I108" s="1661">
        <v>25.0</v>
      </c>
      <c r="J108" s="1661">
        <v>101.0</v>
      </c>
      <c r="K108" s="1661">
        <v>185.0</v>
      </c>
      <c r="L108" s="1661">
        <v>269.0</v>
      </c>
      <c r="M108" s="1661">
        <v>353.0</v>
      </c>
      <c r="N108" s="1661">
        <v>437.0</v>
      </c>
      <c r="O108" s="1659" t="s">
        <v>112</v>
      </c>
      <c r="P108" s="1661">
        <v>5.0</v>
      </c>
      <c r="Q108" s="1661">
        <v>15.0</v>
      </c>
      <c r="R108" s="1661">
        <v>26.0</v>
      </c>
      <c r="S108" s="1661">
        <v>37.0</v>
      </c>
      <c r="T108" s="1661">
        <v>48.0</v>
      </c>
      <c r="U108" s="1661">
        <v>59.0</v>
      </c>
      <c r="V108" s="1659" t="s">
        <v>116</v>
      </c>
      <c r="W108" s="1659" t="s">
        <v>7106</v>
      </c>
      <c r="X108" s="1659" t="s">
        <v>7107</v>
      </c>
      <c r="Y108" s="1659" t="s">
        <v>7108</v>
      </c>
      <c r="Z108" s="1659" t="s">
        <v>7109</v>
      </c>
      <c r="AA108" s="1659" t="s">
        <v>7110</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7111</v>
      </c>
      <c r="B109" s="1659" t="s">
        <v>560</v>
      </c>
      <c r="C109" s="1678" t="s">
        <v>561</v>
      </c>
      <c r="D109" s="1660" t="s">
        <v>212</v>
      </c>
      <c r="E109" s="1659" t="s">
        <v>562</v>
      </c>
      <c r="F109" s="1659" t="s">
        <v>598</v>
      </c>
      <c r="G109" s="1659" t="s">
        <v>705</v>
      </c>
      <c r="H109" s="1659" t="s">
        <v>1044</v>
      </c>
      <c r="I109" s="1661">
        <v>25.0</v>
      </c>
      <c r="J109" s="1661">
        <v>101.0</v>
      </c>
      <c r="K109" s="1661">
        <v>185.0</v>
      </c>
      <c r="L109" s="1661">
        <v>269.0</v>
      </c>
      <c r="M109" s="1661">
        <v>353.0</v>
      </c>
      <c r="N109" s="1661">
        <v>437.0</v>
      </c>
      <c r="O109" s="1659" t="s">
        <v>112</v>
      </c>
      <c r="P109" s="1661">
        <v>5.0</v>
      </c>
      <c r="Q109" s="1661">
        <v>15.0</v>
      </c>
      <c r="R109" s="1661">
        <v>26.0</v>
      </c>
      <c r="S109" s="1661">
        <v>37.0</v>
      </c>
      <c r="T109" s="1661">
        <v>48.0</v>
      </c>
      <c r="U109" s="1661">
        <v>59.0</v>
      </c>
      <c r="V109" s="1659" t="s">
        <v>116</v>
      </c>
      <c r="W109" s="1659" t="s">
        <v>7112</v>
      </c>
      <c r="X109" s="1659" t="s">
        <v>7113</v>
      </c>
      <c r="Y109" s="1659" t="s">
        <v>7114</v>
      </c>
      <c r="Z109" s="1659" t="s">
        <v>7115</v>
      </c>
      <c r="AA109" s="1659" t="s">
        <v>7116</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7117</v>
      </c>
      <c r="B110" s="1659" t="s">
        <v>560</v>
      </c>
      <c r="C110" s="1678" t="s">
        <v>561</v>
      </c>
      <c r="D110" s="1660" t="s">
        <v>212</v>
      </c>
      <c r="E110" s="1659" t="s">
        <v>562</v>
      </c>
      <c r="F110" s="1659" t="s">
        <v>598</v>
      </c>
      <c r="G110" s="1659" t="s">
        <v>705</v>
      </c>
      <c r="H110" s="1659" t="s">
        <v>1044</v>
      </c>
      <c r="I110" s="1661">
        <v>25.0</v>
      </c>
      <c r="J110" s="1661">
        <v>101.0</v>
      </c>
      <c r="K110" s="1661">
        <v>185.0</v>
      </c>
      <c r="L110" s="1661">
        <v>269.0</v>
      </c>
      <c r="M110" s="1661">
        <v>353.0</v>
      </c>
      <c r="N110" s="1661">
        <v>437.0</v>
      </c>
      <c r="O110" s="1659" t="s">
        <v>112</v>
      </c>
      <c r="P110" s="1661">
        <v>5.0</v>
      </c>
      <c r="Q110" s="1661">
        <v>15.0</v>
      </c>
      <c r="R110" s="1661">
        <v>26.0</v>
      </c>
      <c r="S110" s="1661">
        <v>37.0</v>
      </c>
      <c r="T110" s="1661">
        <v>48.0</v>
      </c>
      <c r="U110" s="1661">
        <v>59.0</v>
      </c>
      <c r="V110" s="1659" t="s">
        <v>116</v>
      </c>
      <c r="W110" s="1659" t="s">
        <v>7118</v>
      </c>
      <c r="X110" s="1659" t="s">
        <v>7119</v>
      </c>
      <c r="Y110" s="1659" t="s">
        <v>7120</v>
      </c>
      <c r="Z110" s="1659" t="s">
        <v>7121</v>
      </c>
      <c r="AA110" s="1659" t="s">
        <v>7122</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7123</v>
      </c>
      <c r="B111" s="1659" t="s">
        <v>560</v>
      </c>
      <c r="C111" s="1678" t="s">
        <v>561</v>
      </c>
      <c r="D111" s="1660" t="s">
        <v>212</v>
      </c>
      <c r="E111" s="1659" t="s">
        <v>562</v>
      </c>
      <c r="F111" s="1659" t="s">
        <v>598</v>
      </c>
      <c r="G111" s="1659" t="s">
        <v>705</v>
      </c>
      <c r="H111" s="1659" t="s">
        <v>1044</v>
      </c>
      <c r="I111" s="1661">
        <v>25.0</v>
      </c>
      <c r="J111" s="1661">
        <v>101.0</v>
      </c>
      <c r="K111" s="1661">
        <v>185.0</v>
      </c>
      <c r="L111" s="1661">
        <v>269.0</v>
      </c>
      <c r="M111" s="1661">
        <v>353.0</v>
      </c>
      <c r="N111" s="1661">
        <v>437.0</v>
      </c>
      <c r="O111" s="1659" t="s">
        <v>112</v>
      </c>
      <c r="P111" s="1661">
        <v>5.0</v>
      </c>
      <c r="Q111" s="1661">
        <v>15.0</v>
      </c>
      <c r="R111" s="1661">
        <v>26.0</v>
      </c>
      <c r="S111" s="1661">
        <v>37.0</v>
      </c>
      <c r="T111" s="1661">
        <v>48.0</v>
      </c>
      <c r="U111" s="1661">
        <v>59.0</v>
      </c>
      <c r="V111" s="1659" t="s">
        <v>116</v>
      </c>
      <c r="W111" s="1659" t="s">
        <v>7124</v>
      </c>
      <c r="X111" s="1659" t="s">
        <v>7125</v>
      </c>
      <c r="Y111" s="1659" t="s">
        <v>7126</v>
      </c>
      <c r="Z111" s="1659" t="s">
        <v>7127</v>
      </c>
      <c r="AA111" s="1659" t="s">
        <v>7128</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7129</v>
      </c>
      <c r="B112" s="1659" t="s">
        <v>560</v>
      </c>
      <c r="C112" s="1678" t="s">
        <v>561</v>
      </c>
      <c r="D112" s="1660" t="s">
        <v>212</v>
      </c>
      <c r="E112" s="1659" t="s">
        <v>562</v>
      </c>
      <c r="F112" s="1659" t="s">
        <v>598</v>
      </c>
      <c r="G112" s="1659" t="s">
        <v>705</v>
      </c>
      <c r="H112" s="1659" t="s">
        <v>1044</v>
      </c>
      <c r="I112" s="1661">
        <v>25.0</v>
      </c>
      <c r="J112" s="1661">
        <v>101.0</v>
      </c>
      <c r="K112" s="1661">
        <v>185.0</v>
      </c>
      <c r="L112" s="1661">
        <v>269.0</v>
      </c>
      <c r="M112" s="1661">
        <v>353.0</v>
      </c>
      <c r="N112" s="1661">
        <v>437.0</v>
      </c>
      <c r="O112" s="1659" t="s">
        <v>112</v>
      </c>
      <c r="P112" s="1661">
        <v>5.0</v>
      </c>
      <c r="Q112" s="1661">
        <v>15.0</v>
      </c>
      <c r="R112" s="1661">
        <v>26.0</v>
      </c>
      <c r="S112" s="1661">
        <v>37.0</v>
      </c>
      <c r="T112" s="1661">
        <v>48.0</v>
      </c>
      <c r="U112" s="1661">
        <v>59.0</v>
      </c>
      <c r="V112" s="1659" t="s">
        <v>116</v>
      </c>
      <c r="W112" s="1659" t="s">
        <v>7130</v>
      </c>
      <c r="X112" s="1659" t="s">
        <v>7131</v>
      </c>
      <c r="Y112" s="1659" t="s">
        <v>7132</v>
      </c>
      <c r="Z112" s="1659" t="s">
        <v>7133</v>
      </c>
      <c r="AA112" s="1659" t="s">
        <v>7134</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7135</v>
      </c>
      <c r="B113" s="1659" t="s">
        <v>560</v>
      </c>
      <c r="C113" s="1678" t="s">
        <v>561</v>
      </c>
      <c r="D113" s="1660" t="s">
        <v>212</v>
      </c>
      <c r="E113" s="1659" t="s">
        <v>562</v>
      </c>
      <c r="F113" s="1659" t="s">
        <v>598</v>
      </c>
      <c r="G113" s="1659" t="s">
        <v>705</v>
      </c>
      <c r="H113" s="1659" t="s">
        <v>1044</v>
      </c>
      <c r="I113" s="1661">
        <v>25.0</v>
      </c>
      <c r="J113" s="1661">
        <v>101.0</v>
      </c>
      <c r="K113" s="1661">
        <v>185.0</v>
      </c>
      <c r="L113" s="1661">
        <v>269.0</v>
      </c>
      <c r="M113" s="1661">
        <v>353.0</v>
      </c>
      <c r="N113" s="1661">
        <v>437.0</v>
      </c>
      <c r="O113" s="1659" t="s">
        <v>112</v>
      </c>
      <c r="P113" s="1661">
        <v>5.0</v>
      </c>
      <c r="Q113" s="1661">
        <v>15.0</v>
      </c>
      <c r="R113" s="1661">
        <v>26.0</v>
      </c>
      <c r="S113" s="1661">
        <v>37.0</v>
      </c>
      <c r="T113" s="1661">
        <v>48.0</v>
      </c>
      <c r="U113" s="1661">
        <v>59.0</v>
      </c>
      <c r="V113" s="1659" t="s">
        <v>116</v>
      </c>
      <c r="W113" s="1659" t="s">
        <v>7136</v>
      </c>
      <c r="X113" s="1659" t="s">
        <v>7137</v>
      </c>
      <c r="Y113" s="1659" t="s">
        <v>7138</v>
      </c>
      <c r="Z113" s="1659" t="s">
        <v>7139</v>
      </c>
      <c r="AA113" s="1659" t="s">
        <v>7140</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7141</v>
      </c>
      <c r="B114" s="1659" t="s">
        <v>560</v>
      </c>
      <c r="C114" s="1678" t="s">
        <v>561</v>
      </c>
      <c r="D114" s="1660" t="s">
        <v>212</v>
      </c>
      <c r="E114" s="1659" t="s">
        <v>562</v>
      </c>
      <c r="F114" s="1659" t="s">
        <v>598</v>
      </c>
      <c r="G114" s="1659" t="s">
        <v>705</v>
      </c>
      <c r="H114" s="1659" t="s">
        <v>1044</v>
      </c>
      <c r="I114" s="1661">
        <v>25.0</v>
      </c>
      <c r="J114" s="1661">
        <v>101.0</v>
      </c>
      <c r="K114" s="1661">
        <v>185.0</v>
      </c>
      <c r="L114" s="1661">
        <v>269.0</v>
      </c>
      <c r="M114" s="1661">
        <v>353.0</v>
      </c>
      <c r="N114" s="1661">
        <v>437.0</v>
      </c>
      <c r="O114" s="1659" t="s">
        <v>112</v>
      </c>
      <c r="P114" s="1661">
        <v>5.0</v>
      </c>
      <c r="Q114" s="1661">
        <v>15.0</v>
      </c>
      <c r="R114" s="1661">
        <v>26.0</v>
      </c>
      <c r="S114" s="1661">
        <v>37.0</v>
      </c>
      <c r="T114" s="1661">
        <v>48.0</v>
      </c>
      <c r="U114" s="1661">
        <v>59.0</v>
      </c>
      <c r="V114" s="1659" t="s">
        <v>116</v>
      </c>
      <c r="W114" s="1659" t="s">
        <v>7112</v>
      </c>
      <c r="X114" s="1659" t="s">
        <v>7113</v>
      </c>
      <c r="Y114" s="1659" t="s">
        <v>7114</v>
      </c>
      <c r="Z114" s="1659" t="s">
        <v>7115</v>
      </c>
      <c r="AA114" s="1659" t="s">
        <v>7116</v>
      </c>
      <c r="AB114" s="1666" t="s">
        <v>7142</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7143</v>
      </c>
      <c r="B115" s="1658" t="s">
        <v>560</v>
      </c>
      <c r="C115" s="1710" t="s">
        <v>561</v>
      </c>
      <c r="D115" s="1658" t="s">
        <v>212</v>
      </c>
      <c r="E115" s="1659" t="s">
        <v>562</v>
      </c>
      <c r="F115" s="1659" t="s">
        <v>598</v>
      </c>
      <c r="G115" s="1659" t="s">
        <v>705</v>
      </c>
      <c r="H115" s="1659" t="s">
        <v>1044</v>
      </c>
      <c r="I115" s="1661">
        <v>25.0</v>
      </c>
      <c r="J115" s="1661">
        <v>101.0</v>
      </c>
      <c r="K115" s="1661">
        <v>185.0</v>
      </c>
      <c r="L115" s="1661">
        <v>269.0</v>
      </c>
      <c r="M115" s="1661">
        <v>353.0</v>
      </c>
      <c r="N115" s="1661">
        <v>437.0</v>
      </c>
      <c r="O115" s="1659" t="s">
        <v>112</v>
      </c>
      <c r="P115" s="1661">
        <v>5.0</v>
      </c>
      <c r="Q115" s="1661">
        <v>15.0</v>
      </c>
      <c r="R115" s="1661">
        <v>26.0</v>
      </c>
      <c r="S115" s="1661">
        <v>37.0</v>
      </c>
      <c r="T115" s="1661">
        <v>48.0</v>
      </c>
      <c r="U115" s="1661">
        <v>59.0</v>
      </c>
      <c r="V115" s="1659" t="s">
        <v>116</v>
      </c>
      <c r="W115" s="1658" t="s">
        <v>7144</v>
      </c>
      <c r="X115" s="1658" t="s">
        <v>7145</v>
      </c>
      <c r="Y115" s="1658" t="s">
        <v>7146</v>
      </c>
      <c r="Z115" s="1658" t="s">
        <v>7147</v>
      </c>
      <c r="AA115" s="1658" t="s">
        <v>7148</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7149</v>
      </c>
      <c r="B116" s="1669" t="s">
        <v>560</v>
      </c>
      <c r="C116" s="1680" t="s">
        <v>561</v>
      </c>
      <c r="D116" s="1670" t="s">
        <v>212</v>
      </c>
      <c r="E116" s="1669" t="s">
        <v>562</v>
      </c>
      <c r="F116" s="1669" t="s">
        <v>598</v>
      </c>
      <c r="G116" s="1669" t="s">
        <v>705</v>
      </c>
      <c r="H116" s="1669" t="s">
        <v>1044</v>
      </c>
      <c r="I116" s="1671">
        <v>25.0</v>
      </c>
      <c r="J116" s="1671">
        <v>101.0</v>
      </c>
      <c r="K116" s="1671">
        <v>185.0</v>
      </c>
      <c r="L116" s="1671">
        <v>269.0</v>
      </c>
      <c r="M116" s="1671">
        <v>353.0</v>
      </c>
      <c r="N116" s="1671">
        <v>437.0</v>
      </c>
      <c r="O116" s="1669" t="s">
        <v>112</v>
      </c>
      <c r="P116" s="1671">
        <v>5.0</v>
      </c>
      <c r="Q116" s="1671">
        <v>15.0</v>
      </c>
      <c r="R116" s="1671">
        <v>26.0</v>
      </c>
      <c r="S116" s="1671">
        <v>37.0</v>
      </c>
      <c r="T116" s="1671">
        <v>48.0</v>
      </c>
      <c r="U116" s="1671">
        <v>59.0</v>
      </c>
      <c r="V116" s="1669" t="s">
        <v>116</v>
      </c>
      <c r="W116" s="1669" t="s">
        <v>6942</v>
      </c>
      <c r="X116" s="1669" t="s">
        <v>6943</v>
      </c>
      <c r="Y116" s="1669" t="s">
        <v>6944</v>
      </c>
      <c r="Z116" s="1669" t="s">
        <v>6945</v>
      </c>
      <c r="AA116" s="1669" t="s">
        <v>6946</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7150</v>
      </c>
      <c r="B117" s="1659" t="s">
        <v>560</v>
      </c>
      <c r="C117" s="1678" t="s">
        <v>516</v>
      </c>
      <c r="D117" s="1659" t="s">
        <v>212</v>
      </c>
      <c r="E117" s="1659" t="s">
        <v>517</v>
      </c>
      <c r="F117" s="1659" t="s">
        <v>518</v>
      </c>
      <c r="G117" s="1659" t="s">
        <v>339</v>
      </c>
      <c r="H117" s="1660"/>
      <c r="I117" s="1661">
        <v>34.0</v>
      </c>
      <c r="J117" s="1661">
        <v>135.0</v>
      </c>
      <c r="K117" s="1661">
        <v>247.0</v>
      </c>
      <c r="L117" s="1661">
        <v>359.0</v>
      </c>
      <c r="M117" s="1661">
        <v>471.0</v>
      </c>
      <c r="N117" s="1661">
        <v>583.0</v>
      </c>
      <c r="O117" s="1659" t="s">
        <v>112</v>
      </c>
      <c r="P117" s="1661">
        <v>4.0</v>
      </c>
      <c r="Q117" s="1661">
        <v>12.0</v>
      </c>
      <c r="R117" s="1661">
        <v>21.0</v>
      </c>
      <c r="S117" s="1661">
        <v>30.0</v>
      </c>
      <c r="T117" s="1661">
        <v>39.0</v>
      </c>
      <c r="U117" s="1661">
        <v>48.0</v>
      </c>
      <c r="V117" s="1659" t="s">
        <v>116</v>
      </c>
      <c r="W117" s="1659" t="s">
        <v>7151</v>
      </c>
      <c r="X117" s="1659" t="s">
        <v>7152</v>
      </c>
      <c r="Y117" s="1659" t="s">
        <v>7153</v>
      </c>
      <c r="Z117" s="1659" t="s">
        <v>7154</v>
      </c>
      <c r="AA117" s="1659" t="s">
        <v>7155</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7156</v>
      </c>
      <c r="B118" s="1665" t="s">
        <v>560</v>
      </c>
      <c r="C118" s="1678" t="s">
        <v>516</v>
      </c>
      <c r="D118" s="1665" t="s">
        <v>212</v>
      </c>
      <c r="E118" s="1665" t="s">
        <v>517</v>
      </c>
      <c r="F118" s="1665" t="s">
        <v>518</v>
      </c>
      <c r="G118" s="1665" t="s">
        <v>339</v>
      </c>
      <c r="H118" s="1662"/>
      <c r="I118" s="1661">
        <v>34.0</v>
      </c>
      <c r="J118" s="1661">
        <v>135.0</v>
      </c>
      <c r="K118" s="1661">
        <v>247.0</v>
      </c>
      <c r="L118" s="1661">
        <v>359.0</v>
      </c>
      <c r="M118" s="1661">
        <v>471.0</v>
      </c>
      <c r="N118" s="1661">
        <v>583.0</v>
      </c>
      <c r="O118" s="1665" t="s">
        <v>112</v>
      </c>
      <c r="P118" s="1661">
        <v>4.0</v>
      </c>
      <c r="Q118" s="1661">
        <v>12.0</v>
      </c>
      <c r="R118" s="1661">
        <v>21.0</v>
      </c>
      <c r="S118" s="1661">
        <v>30.0</v>
      </c>
      <c r="T118" s="1661">
        <v>39.0</v>
      </c>
      <c r="U118" s="1661">
        <v>48.0</v>
      </c>
      <c r="V118" s="1665" t="s">
        <v>116</v>
      </c>
      <c r="W118" s="1665" t="s">
        <v>6978</v>
      </c>
      <c r="X118" s="1665" t="s">
        <v>6979</v>
      </c>
      <c r="Y118" s="1665" t="s">
        <v>6980</v>
      </c>
      <c r="Z118" s="1665" t="s">
        <v>6981</v>
      </c>
      <c r="AA118" s="1665" t="s">
        <v>6982</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7157</v>
      </c>
      <c r="B119" s="1665" t="s">
        <v>560</v>
      </c>
      <c r="C119" s="1678" t="s">
        <v>516</v>
      </c>
      <c r="D119" s="1665" t="s">
        <v>212</v>
      </c>
      <c r="E119" s="1665" t="s">
        <v>517</v>
      </c>
      <c r="F119" s="1665" t="s">
        <v>518</v>
      </c>
      <c r="G119" s="1665" t="s">
        <v>339</v>
      </c>
      <c r="H119" s="1662"/>
      <c r="I119" s="1661">
        <v>34.0</v>
      </c>
      <c r="J119" s="1661">
        <v>135.0</v>
      </c>
      <c r="K119" s="1661">
        <v>247.0</v>
      </c>
      <c r="L119" s="1661">
        <v>359.0</v>
      </c>
      <c r="M119" s="1661">
        <v>471.0</v>
      </c>
      <c r="N119" s="1661">
        <v>583.0</v>
      </c>
      <c r="O119" s="1665" t="s">
        <v>112</v>
      </c>
      <c r="P119" s="1661">
        <v>4.0</v>
      </c>
      <c r="Q119" s="1661">
        <v>12.0</v>
      </c>
      <c r="R119" s="1661">
        <v>21.0</v>
      </c>
      <c r="S119" s="1661">
        <v>30.0</v>
      </c>
      <c r="T119" s="1661">
        <v>39.0</v>
      </c>
      <c r="U119" s="1661">
        <v>48.0</v>
      </c>
      <c r="V119" s="1665" t="s">
        <v>116</v>
      </c>
      <c r="W119" s="1665" t="s">
        <v>7158</v>
      </c>
      <c r="X119" s="1665" t="s">
        <v>7159</v>
      </c>
      <c r="Y119" s="1665" t="s">
        <v>7160</v>
      </c>
      <c r="Z119" s="1665" t="s">
        <v>7161</v>
      </c>
      <c r="AA119" s="1665" t="s">
        <v>7162</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7163</v>
      </c>
      <c r="B120" s="1665" t="s">
        <v>560</v>
      </c>
      <c r="C120" s="1678" t="s">
        <v>516</v>
      </c>
      <c r="D120" s="1665" t="s">
        <v>212</v>
      </c>
      <c r="E120" s="1665" t="s">
        <v>517</v>
      </c>
      <c r="F120" s="1665" t="s">
        <v>518</v>
      </c>
      <c r="G120" s="1665" t="s">
        <v>339</v>
      </c>
      <c r="H120" s="1662"/>
      <c r="I120" s="1661">
        <v>34.0</v>
      </c>
      <c r="J120" s="1661">
        <v>135.0</v>
      </c>
      <c r="K120" s="1661">
        <v>247.0</v>
      </c>
      <c r="L120" s="1661">
        <v>359.0</v>
      </c>
      <c r="M120" s="1661">
        <v>471.0</v>
      </c>
      <c r="N120" s="1661">
        <v>583.0</v>
      </c>
      <c r="O120" s="1665" t="s">
        <v>112</v>
      </c>
      <c r="P120" s="1661">
        <v>4.0</v>
      </c>
      <c r="Q120" s="1661">
        <v>12.0</v>
      </c>
      <c r="R120" s="1661">
        <v>21.0</v>
      </c>
      <c r="S120" s="1661">
        <v>30.0</v>
      </c>
      <c r="T120" s="1661">
        <v>39.0</v>
      </c>
      <c r="U120" s="1661">
        <v>48.0</v>
      </c>
      <c r="V120" s="1665" t="s">
        <v>116</v>
      </c>
      <c r="W120" s="1665" t="s">
        <v>7164</v>
      </c>
      <c r="X120" s="1665" t="s">
        <v>7165</v>
      </c>
      <c r="Y120" s="1665" t="s">
        <v>7166</v>
      </c>
      <c r="Z120" s="1665" t="s">
        <v>7167</v>
      </c>
      <c r="AA120" s="1665" t="s">
        <v>7168</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7169</v>
      </c>
      <c r="B121" s="1665" t="s">
        <v>560</v>
      </c>
      <c r="C121" s="1678" t="s">
        <v>516</v>
      </c>
      <c r="D121" s="1665" t="s">
        <v>212</v>
      </c>
      <c r="E121" s="1665" t="s">
        <v>517</v>
      </c>
      <c r="F121" s="1665" t="s">
        <v>518</v>
      </c>
      <c r="G121" s="1665" t="s">
        <v>339</v>
      </c>
      <c r="H121" s="1662"/>
      <c r="I121" s="1661">
        <v>34.0</v>
      </c>
      <c r="J121" s="1661">
        <v>135.0</v>
      </c>
      <c r="K121" s="1661">
        <v>247.0</v>
      </c>
      <c r="L121" s="1661">
        <v>359.0</v>
      </c>
      <c r="M121" s="1661">
        <v>471.0</v>
      </c>
      <c r="N121" s="1661">
        <v>583.0</v>
      </c>
      <c r="O121" s="1665" t="s">
        <v>112</v>
      </c>
      <c r="P121" s="1661">
        <v>4.0</v>
      </c>
      <c r="Q121" s="1661">
        <v>12.0</v>
      </c>
      <c r="R121" s="1661">
        <v>21.0</v>
      </c>
      <c r="S121" s="1661">
        <v>30.0</v>
      </c>
      <c r="T121" s="1661">
        <v>39.0</v>
      </c>
      <c r="U121" s="1661">
        <v>48.0</v>
      </c>
      <c r="V121" s="1665" t="s">
        <v>116</v>
      </c>
      <c r="W121" s="1665" t="s">
        <v>7170</v>
      </c>
      <c r="X121" s="1665" t="s">
        <v>7171</v>
      </c>
      <c r="Y121" s="1665" t="s">
        <v>7172</v>
      </c>
      <c r="Z121" s="1665" t="s">
        <v>7173</v>
      </c>
      <c r="AA121" s="1665" t="s">
        <v>7174</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7175</v>
      </c>
      <c r="B122" s="1665" t="s">
        <v>560</v>
      </c>
      <c r="C122" s="1678" t="s">
        <v>516</v>
      </c>
      <c r="D122" s="1665" t="s">
        <v>212</v>
      </c>
      <c r="E122" s="1665" t="s">
        <v>517</v>
      </c>
      <c r="F122" s="1665" t="s">
        <v>518</v>
      </c>
      <c r="G122" s="1665" t="s">
        <v>339</v>
      </c>
      <c r="H122" s="1662"/>
      <c r="I122" s="1661">
        <v>34.0</v>
      </c>
      <c r="J122" s="1661">
        <v>135.0</v>
      </c>
      <c r="K122" s="1661">
        <v>247.0</v>
      </c>
      <c r="L122" s="1661">
        <v>359.0</v>
      </c>
      <c r="M122" s="1661">
        <v>471.0</v>
      </c>
      <c r="N122" s="1661">
        <v>583.0</v>
      </c>
      <c r="O122" s="1665" t="s">
        <v>112</v>
      </c>
      <c r="P122" s="1661">
        <v>4.0</v>
      </c>
      <c r="Q122" s="1661">
        <v>12.0</v>
      </c>
      <c r="R122" s="1661">
        <v>21.0</v>
      </c>
      <c r="S122" s="1661">
        <v>30.0</v>
      </c>
      <c r="T122" s="1661">
        <v>39.0</v>
      </c>
      <c r="U122" s="1661">
        <v>48.0</v>
      </c>
      <c r="V122" s="1665" t="s">
        <v>116</v>
      </c>
      <c r="W122" s="1665" t="s">
        <v>7176</v>
      </c>
      <c r="X122" s="1665" t="s">
        <v>7177</v>
      </c>
      <c r="Y122" s="1665" t="s">
        <v>7178</v>
      </c>
      <c r="Z122" s="1665" t="s">
        <v>7179</v>
      </c>
      <c r="AA122" s="1665" t="s">
        <v>7180</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7181</v>
      </c>
      <c r="B123" s="1665" t="s">
        <v>560</v>
      </c>
      <c r="C123" s="1678" t="s">
        <v>516</v>
      </c>
      <c r="D123" s="1665" t="s">
        <v>212</v>
      </c>
      <c r="E123" s="1665" t="s">
        <v>517</v>
      </c>
      <c r="F123" s="1665" t="s">
        <v>518</v>
      </c>
      <c r="G123" s="1665" t="s">
        <v>339</v>
      </c>
      <c r="H123" s="1662"/>
      <c r="I123" s="1661">
        <v>34.0</v>
      </c>
      <c r="J123" s="1661">
        <v>135.0</v>
      </c>
      <c r="K123" s="1661">
        <v>247.0</v>
      </c>
      <c r="L123" s="1661">
        <v>359.0</v>
      </c>
      <c r="M123" s="1661">
        <v>471.0</v>
      </c>
      <c r="N123" s="1661">
        <v>583.0</v>
      </c>
      <c r="O123" s="1665" t="s">
        <v>112</v>
      </c>
      <c r="P123" s="1661">
        <v>4.0</v>
      </c>
      <c r="Q123" s="1661">
        <v>12.0</v>
      </c>
      <c r="R123" s="1661">
        <v>21.0</v>
      </c>
      <c r="S123" s="1661">
        <v>30.0</v>
      </c>
      <c r="T123" s="1661">
        <v>39.0</v>
      </c>
      <c r="U123" s="1661">
        <v>48.0</v>
      </c>
      <c r="V123" s="1665" t="s">
        <v>116</v>
      </c>
      <c r="W123" s="1665" t="s">
        <v>7182</v>
      </c>
      <c r="X123" s="1665" t="s">
        <v>7183</v>
      </c>
      <c r="Y123" s="1665" t="s">
        <v>7184</v>
      </c>
      <c r="Z123" s="1665" t="s">
        <v>7185</v>
      </c>
      <c r="AA123" s="1665" t="s">
        <v>7186</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7187</v>
      </c>
      <c r="B124" s="1665" t="s">
        <v>560</v>
      </c>
      <c r="C124" s="1678" t="s">
        <v>516</v>
      </c>
      <c r="D124" s="1665" t="s">
        <v>212</v>
      </c>
      <c r="E124" s="1665" t="s">
        <v>517</v>
      </c>
      <c r="F124" s="1665" t="s">
        <v>518</v>
      </c>
      <c r="G124" s="1665" t="s">
        <v>339</v>
      </c>
      <c r="H124" s="1662"/>
      <c r="I124" s="1661">
        <v>34.0</v>
      </c>
      <c r="J124" s="1661">
        <v>135.0</v>
      </c>
      <c r="K124" s="1661">
        <v>247.0</v>
      </c>
      <c r="L124" s="1661">
        <v>359.0</v>
      </c>
      <c r="M124" s="1661">
        <v>471.0</v>
      </c>
      <c r="N124" s="1661">
        <v>583.0</v>
      </c>
      <c r="O124" s="1665" t="s">
        <v>112</v>
      </c>
      <c r="P124" s="1661">
        <v>4.0</v>
      </c>
      <c r="Q124" s="1661">
        <v>12.0</v>
      </c>
      <c r="R124" s="1661">
        <v>21.0</v>
      </c>
      <c r="S124" s="1661">
        <v>30.0</v>
      </c>
      <c r="T124" s="1661">
        <v>39.0</v>
      </c>
      <c r="U124" s="1661">
        <v>48.0</v>
      </c>
      <c r="V124" s="1665" t="s">
        <v>116</v>
      </c>
      <c r="W124" s="1665" t="s">
        <v>7188</v>
      </c>
      <c r="X124" s="1665" t="s">
        <v>7189</v>
      </c>
      <c r="Y124" s="1665" t="s">
        <v>7190</v>
      </c>
      <c r="Z124" s="1665" t="s">
        <v>7191</v>
      </c>
      <c r="AA124" s="1665" t="s">
        <v>7192</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7193</v>
      </c>
      <c r="B125" s="1669" t="s">
        <v>560</v>
      </c>
      <c r="C125" s="1680" t="s">
        <v>516</v>
      </c>
      <c r="D125" s="1669" t="s">
        <v>212</v>
      </c>
      <c r="E125" s="1669" t="s">
        <v>517</v>
      </c>
      <c r="F125" s="1669" t="s">
        <v>518</v>
      </c>
      <c r="G125" s="1669" t="s">
        <v>339</v>
      </c>
      <c r="H125" s="1670"/>
      <c r="I125" s="1671">
        <v>34.0</v>
      </c>
      <c r="J125" s="1671">
        <v>135.0</v>
      </c>
      <c r="K125" s="1671">
        <v>247.0</v>
      </c>
      <c r="L125" s="1671">
        <v>359.0</v>
      </c>
      <c r="M125" s="1671">
        <v>471.0</v>
      </c>
      <c r="N125" s="1671">
        <v>583.0</v>
      </c>
      <c r="O125" s="1669" t="s">
        <v>112</v>
      </c>
      <c r="P125" s="1671">
        <v>4.0</v>
      </c>
      <c r="Q125" s="1671">
        <v>12.0</v>
      </c>
      <c r="R125" s="1671">
        <v>21.0</v>
      </c>
      <c r="S125" s="1671">
        <v>30.0</v>
      </c>
      <c r="T125" s="1671">
        <v>39.0</v>
      </c>
      <c r="U125" s="1671">
        <v>48.0</v>
      </c>
      <c r="V125" s="1669" t="s">
        <v>116</v>
      </c>
      <c r="W125" s="1669" t="s">
        <v>7194</v>
      </c>
      <c r="X125" s="1669" t="s">
        <v>7195</v>
      </c>
      <c r="Y125" s="1669" t="s">
        <v>7196</v>
      </c>
      <c r="Z125" s="1669" t="s">
        <v>7197</v>
      </c>
      <c r="AA125" s="1669" t="s">
        <v>7198</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7199</v>
      </c>
      <c r="B126" s="1665" t="s">
        <v>415</v>
      </c>
      <c r="C126" s="1662"/>
      <c r="D126" s="1665" t="s">
        <v>212</v>
      </c>
      <c r="E126" s="1665" t="s">
        <v>246</v>
      </c>
      <c r="F126" s="1662"/>
      <c r="G126" s="1662"/>
      <c r="H126" s="1662"/>
      <c r="I126" s="1661">
        <v>6.0</v>
      </c>
      <c r="J126" s="1661">
        <v>19.0</v>
      </c>
      <c r="K126" s="1661">
        <v>33.0</v>
      </c>
      <c r="L126" s="1661">
        <v>47.0</v>
      </c>
      <c r="M126" s="1661">
        <v>61.0</v>
      </c>
      <c r="N126" s="1661">
        <v>75.0</v>
      </c>
      <c r="O126" s="1665" t="s">
        <v>114</v>
      </c>
      <c r="P126" s="1661">
        <v>4.0</v>
      </c>
      <c r="Q126" s="1661">
        <v>11.0</v>
      </c>
      <c r="R126" s="1661">
        <v>19.0</v>
      </c>
      <c r="S126" s="1661">
        <v>27.0</v>
      </c>
      <c r="T126" s="1661">
        <v>35.0</v>
      </c>
      <c r="U126" s="1661">
        <v>43.0</v>
      </c>
      <c r="V126" s="1665" t="s">
        <v>116</v>
      </c>
      <c r="W126" s="1665" t="s">
        <v>7200</v>
      </c>
      <c r="X126" s="1665" t="s">
        <v>7201</v>
      </c>
      <c r="Y126" s="1665" t="s">
        <v>7202</v>
      </c>
      <c r="Z126" s="1665" t="s">
        <v>7203</v>
      </c>
      <c r="AA126" s="1665" t="s">
        <v>7204</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7205</v>
      </c>
      <c r="B127" s="1665" t="s">
        <v>415</v>
      </c>
      <c r="C127" s="1662"/>
      <c r="D127" s="1665" t="s">
        <v>212</v>
      </c>
      <c r="E127" s="1665" t="s">
        <v>517</v>
      </c>
      <c r="F127" s="1665" t="s">
        <v>518</v>
      </c>
      <c r="G127" s="1665" t="s">
        <v>705</v>
      </c>
      <c r="H127" s="1662"/>
      <c r="I127" s="1661">
        <v>6.0</v>
      </c>
      <c r="J127" s="1661">
        <v>19.0</v>
      </c>
      <c r="K127" s="1661">
        <v>33.0</v>
      </c>
      <c r="L127" s="1661">
        <v>47.0</v>
      </c>
      <c r="M127" s="1661">
        <v>61.0</v>
      </c>
      <c r="N127" s="1661">
        <v>75.0</v>
      </c>
      <c r="O127" s="1665" t="s">
        <v>113</v>
      </c>
      <c r="P127" s="1661">
        <v>4.0</v>
      </c>
      <c r="Q127" s="1661">
        <v>11.0</v>
      </c>
      <c r="R127" s="1661">
        <v>19.0</v>
      </c>
      <c r="S127" s="1661">
        <v>27.0</v>
      </c>
      <c r="T127" s="1661">
        <v>35.0</v>
      </c>
      <c r="U127" s="1661">
        <v>43.0</v>
      </c>
      <c r="V127" s="1665" t="s">
        <v>116</v>
      </c>
      <c r="W127" s="1665" t="s">
        <v>7206</v>
      </c>
      <c r="X127" s="1665" t="s">
        <v>7207</v>
      </c>
      <c r="Y127" s="1665" t="s">
        <v>7208</v>
      </c>
      <c r="Z127" s="1665" t="s">
        <v>7209</v>
      </c>
      <c r="AA127" s="1665" t="s">
        <v>7210</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7211</v>
      </c>
      <c r="B128" s="1695" t="s">
        <v>415</v>
      </c>
      <c r="C128" s="1662"/>
      <c r="D128" s="1695" t="s">
        <v>212</v>
      </c>
      <c r="E128" s="1695" t="s">
        <v>246</v>
      </c>
      <c r="F128" s="1665"/>
      <c r="G128" s="1665"/>
      <c r="H128" s="1662"/>
      <c r="I128" s="1661">
        <v>6.0</v>
      </c>
      <c r="J128" s="1661">
        <v>19.0</v>
      </c>
      <c r="K128" s="1661">
        <v>33.0</v>
      </c>
      <c r="L128" s="1661">
        <v>47.0</v>
      </c>
      <c r="M128" s="1661">
        <v>61.0</v>
      </c>
      <c r="N128" s="1661">
        <v>75.0</v>
      </c>
      <c r="O128" s="1665" t="s">
        <v>113</v>
      </c>
      <c r="P128" s="1661">
        <v>4.0</v>
      </c>
      <c r="Q128" s="1661">
        <v>11.0</v>
      </c>
      <c r="R128" s="1661">
        <v>19.0</v>
      </c>
      <c r="S128" s="1661">
        <v>27.0</v>
      </c>
      <c r="T128" s="1661">
        <v>35.0</v>
      </c>
      <c r="U128" s="1661">
        <v>43.0</v>
      </c>
      <c r="V128" s="1665" t="s">
        <v>115</v>
      </c>
      <c r="W128" s="1695" t="s">
        <v>7212</v>
      </c>
      <c r="X128" s="1695" t="s">
        <v>7213</v>
      </c>
      <c r="Y128" s="1695" t="s">
        <v>7214</v>
      </c>
      <c r="Z128" s="1695" t="s">
        <v>7215</v>
      </c>
      <c r="AA128" s="1695" t="s">
        <v>7216</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7217</v>
      </c>
      <c r="B129" s="1665" t="s">
        <v>415</v>
      </c>
      <c r="C129" s="1662"/>
      <c r="D129" s="1665" t="s">
        <v>212</v>
      </c>
      <c r="E129" s="1665" t="s">
        <v>246</v>
      </c>
      <c r="F129" s="1662"/>
      <c r="G129" s="1662"/>
      <c r="H129" s="1662"/>
      <c r="I129" s="1661">
        <v>73.0</v>
      </c>
      <c r="J129" s="1661">
        <v>278.0</v>
      </c>
      <c r="K129" s="1661">
        <v>484.0</v>
      </c>
      <c r="L129" s="1661">
        <v>690.0</v>
      </c>
      <c r="M129" s="1661">
        <v>896.0</v>
      </c>
      <c r="N129" s="1661">
        <v>1102.0</v>
      </c>
      <c r="O129" s="1665" t="s">
        <v>112</v>
      </c>
      <c r="P129" s="1665"/>
      <c r="Q129" s="1665"/>
      <c r="R129" s="1665"/>
      <c r="S129" s="1665"/>
      <c r="T129" s="1665"/>
      <c r="U129" s="1665"/>
      <c r="V129" s="1665"/>
      <c r="W129" s="1665" t="s">
        <v>7218</v>
      </c>
      <c r="X129" s="1665" t="s">
        <v>7219</v>
      </c>
      <c r="Y129" s="1665" t="s">
        <v>7220</v>
      </c>
      <c r="Z129" s="1665" t="s">
        <v>7221</v>
      </c>
      <c r="AA129" s="1665" t="s">
        <v>7222</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7223</v>
      </c>
      <c r="B130" s="1665" t="s">
        <v>415</v>
      </c>
      <c r="C130" s="1662"/>
      <c r="D130" s="1665" t="s">
        <v>212</v>
      </c>
      <c r="E130" s="1665" t="s">
        <v>246</v>
      </c>
      <c r="F130" s="1662"/>
      <c r="G130" s="1662"/>
      <c r="H130" s="1662"/>
      <c r="I130" s="1661">
        <v>6.0</v>
      </c>
      <c r="J130" s="1661">
        <v>19.0</v>
      </c>
      <c r="K130" s="1661">
        <v>33.0</v>
      </c>
      <c r="L130" s="1661">
        <v>47.0</v>
      </c>
      <c r="M130" s="1661">
        <v>61.0</v>
      </c>
      <c r="N130" s="1661">
        <v>75.0</v>
      </c>
      <c r="O130" s="1665" t="s">
        <v>113</v>
      </c>
      <c r="P130" s="1661">
        <v>4.0</v>
      </c>
      <c r="Q130" s="1661">
        <v>11.0</v>
      </c>
      <c r="R130" s="1661">
        <v>19.0</v>
      </c>
      <c r="S130" s="1661">
        <v>27.0</v>
      </c>
      <c r="T130" s="1661">
        <v>35.0</v>
      </c>
      <c r="U130" s="1661">
        <v>43.0</v>
      </c>
      <c r="V130" s="1665" t="s">
        <v>115</v>
      </c>
      <c r="W130" s="1665" t="s">
        <v>7224</v>
      </c>
      <c r="X130" s="1665" t="s">
        <v>7225</v>
      </c>
      <c r="Y130" s="1665" t="s">
        <v>7226</v>
      </c>
      <c r="Z130" s="1665" t="s">
        <v>7227</v>
      </c>
      <c r="AA130" s="1665" t="s">
        <v>7228</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7229</v>
      </c>
      <c r="B131" s="1665" t="s">
        <v>415</v>
      </c>
      <c r="C131" s="1662"/>
      <c r="D131" s="1665" t="s">
        <v>212</v>
      </c>
      <c r="E131" s="1665" t="s">
        <v>246</v>
      </c>
      <c r="F131" s="1662"/>
      <c r="G131" s="1662"/>
      <c r="H131" s="1662"/>
      <c r="I131" s="1661">
        <v>29.0</v>
      </c>
      <c r="J131" s="1661">
        <v>117.0</v>
      </c>
      <c r="K131" s="1661">
        <v>215.0</v>
      </c>
      <c r="L131" s="1661">
        <v>313.0</v>
      </c>
      <c r="M131" s="1661">
        <v>411.0</v>
      </c>
      <c r="N131" s="1661">
        <v>509.0</v>
      </c>
      <c r="O131" s="1665" t="s">
        <v>112</v>
      </c>
      <c r="P131" s="1661">
        <v>4.0</v>
      </c>
      <c r="Q131" s="1661">
        <v>12.0</v>
      </c>
      <c r="R131" s="1661">
        <v>21.0</v>
      </c>
      <c r="S131" s="1661">
        <v>30.0</v>
      </c>
      <c r="T131" s="1661">
        <v>39.0</v>
      </c>
      <c r="U131" s="1661">
        <v>48.0</v>
      </c>
      <c r="V131" s="1665" t="s">
        <v>115</v>
      </c>
      <c r="W131" s="1665" t="s">
        <v>7230</v>
      </c>
      <c r="X131" s="1665" t="s">
        <v>7231</v>
      </c>
      <c r="Y131" s="1665" t="s">
        <v>7232</v>
      </c>
      <c r="Z131" s="1665" t="s">
        <v>7233</v>
      </c>
      <c r="AA131" s="1665" t="s">
        <v>7234</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7235</v>
      </c>
      <c r="B132" s="1665" t="s">
        <v>415</v>
      </c>
      <c r="C132" s="1662"/>
      <c r="D132" s="1665" t="s">
        <v>212</v>
      </c>
      <c r="E132" s="1665" t="s">
        <v>246</v>
      </c>
      <c r="F132" s="1662"/>
      <c r="G132" s="1662"/>
      <c r="H132" s="1662"/>
      <c r="I132" s="1661">
        <v>4.0</v>
      </c>
      <c r="J132" s="1661">
        <v>12.0</v>
      </c>
      <c r="K132" s="1661">
        <v>21.0</v>
      </c>
      <c r="L132" s="1661">
        <v>30.0</v>
      </c>
      <c r="M132" s="1661">
        <v>39.0</v>
      </c>
      <c r="N132" s="1661">
        <v>48.0</v>
      </c>
      <c r="O132" s="1665" t="s">
        <v>115</v>
      </c>
      <c r="P132" s="1661">
        <v>4.0</v>
      </c>
      <c r="Q132" s="1661">
        <v>11.0</v>
      </c>
      <c r="R132" s="1661">
        <v>19.0</v>
      </c>
      <c r="S132" s="1661">
        <v>27.0</v>
      </c>
      <c r="T132" s="1661">
        <v>35.0</v>
      </c>
      <c r="U132" s="1661">
        <v>43.0</v>
      </c>
      <c r="V132" s="1665" t="s">
        <v>115</v>
      </c>
      <c r="W132" s="1665" t="s">
        <v>7236</v>
      </c>
      <c r="X132" s="1665" t="s">
        <v>7237</v>
      </c>
      <c r="Y132" s="1665" t="s">
        <v>7238</v>
      </c>
      <c r="Z132" s="1665" t="s">
        <v>7239</v>
      </c>
      <c r="AA132" s="1665" t="s">
        <v>7240</v>
      </c>
      <c r="AB132" s="1665" t="s">
        <v>7241</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7242</v>
      </c>
      <c r="B133" s="1665" t="s">
        <v>415</v>
      </c>
      <c r="C133" s="1662"/>
      <c r="D133" s="1665" t="s">
        <v>212</v>
      </c>
      <c r="E133" s="1665" t="s">
        <v>246</v>
      </c>
      <c r="F133" s="1662"/>
      <c r="G133" s="1662"/>
      <c r="H133" s="1662"/>
      <c r="I133" s="1661">
        <v>4.0</v>
      </c>
      <c r="J133" s="1661">
        <v>12.0</v>
      </c>
      <c r="K133" s="1661">
        <v>21.0</v>
      </c>
      <c r="L133" s="1661">
        <v>30.0</v>
      </c>
      <c r="M133" s="1661">
        <v>39.0</v>
      </c>
      <c r="N133" s="1661">
        <v>48.0</v>
      </c>
      <c r="O133" s="1665" t="s">
        <v>115</v>
      </c>
      <c r="P133" s="1661">
        <v>4.0</v>
      </c>
      <c r="Q133" s="1661">
        <v>11.0</v>
      </c>
      <c r="R133" s="1661">
        <v>19.0</v>
      </c>
      <c r="S133" s="1661">
        <v>27.0</v>
      </c>
      <c r="T133" s="1661">
        <v>35.0</v>
      </c>
      <c r="U133" s="1661">
        <v>43.0</v>
      </c>
      <c r="V133" s="1665" t="s">
        <v>116</v>
      </c>
      <c r="W133" s="1665" t="s">
        <v>7243</v>
      </c>
      <c r="X133" s="1665" t="s">
        <v>7244</v>
      </c>
      <c r="Y133" s="1665" t="s">
        <v>7245</v>
      </c>
      <c r="Z133" s="1665" t="s">
        <v>7246</v>
      </c>
      <c r="AA133" s="1665" t="s">
        <v>7247</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7248</v>
      </c>
      <c r="B134" s="1665" t="s">
        <v>415</v>
      </c>
      <c r="C134" s="1662"/>
      <c r="D134" s="1665" t="s">
        <v>212</v>
      </c>
      <c r="E134" s="1665" t="s">
        <v>246</v>
      </c>
      <c r="F134" s="1662"/>
      <c r="G134" s="1662"/>
      <c r="H134" s="1662"/>
      <c r="I134" s="1661">
        <v>29.0</v>
      </c>
      <c r="J134" s="1661">
        <v>117.0</v>
      </c>
      <c r="K134" s="1661">
        <v>215.0</v>
      </c>
      <c r="L134" s="1661">
        <v>313.0</v>
      </c>
      <c r="M134" s="1661">
        <v>411.0</v>
      </c>
      <c r="N134" s="1661">
        <v>509.0</v>
      </c>
      <c r="O134" s="1665" t="s">
        <v>112</v>
      </c>
      <c r="P134" s="1661">
        <v>6.0</v>
      </c>
      <c r="Q134" s="1661">
        <v>19.0</v>
      </c>
      <c r="R134" s="1661">
        <v>33.0</v>
      </c>
      <c r="S134" s="1661">
        <v>47.0</v>
      </c>
      <c r="T134" s="1661">
        <v>61.0</v>
      </c>
      <c r="U134" s="1661">
        <v>75.0</v>
      </c>
      <c r="V134" s="1665" t="s">
        <v>114</v>
      </c>
      <c r="W134" s="1665" t="s">
        <v>7249</v>
      </c>
      <c r="X134" s="1665" t="s">
        <v>7250</v>
      </c>
      <c r="Y134" s="1665" t="s">
        <v>7251</v>
      </c>
      <c r="Z134" s="1665" t="s">
        <v>7252</v>
      </c>
      <c r="AA134" s="1665" t="s">
        <v>7253</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7254</v>
      </c>
      <c r="B135" s="1665" t="s">
        <v>415</v>
      </c>
      <c r="C135" s="1662"/>
      <c r="D135" s="1665" t="s">
        <v>212</v>
      </c>
      <c r="E135" s="1665" t="s">
        <v>246</v>
      </c>
      <c r="F135" s="1662"/>
      <c r="G135" s="1662"/>
      <c r="H135" s="1662"/>
      <c r="I135" s="1661">
        <v>29.0</v>
      </c>
      <c r="J135" s="1661">
        <v>117.0</v>
      </c>
      <c r="K135" s="1661">
        <v>215.0</v>
      </c>
      <c r="L135" s="1661">
        <v>313.0</v>
      </c>
      <c r="M135" s="1661">
        <v>411.0</v>
      </c>
      <c r="N135" s="1661">
        <v>509.0</v>
      </c>
      <c r="O135" s="1665" t="s">
        <v>112</v>
      </c>
      <c r="P135" s="1661">
        <v>6.0</v>
      </c>
      <c r="Q135" s="1661">
        <v>19.0</v>
      </c>
      <c r="R135" s="1661">
        <v>33.0</v>
      </c>
      <c r="S135" s="1661">
        <v>47.0</v>
      </c>
      <c r="T135" s="1661">
        <v>61.0</v>
      </c>
      <c r="U135" s="1661">
        <v>75.0</v>
      </c>
      <c r="V135" s="1665" t="s">
        <v>114</v>
      </c>
      <c r="W135" s="1665" t="s">
        <v>7255</v>
      </c>
      <c r="X135" s="1665" t="s">
        <v>7256</v>
      </c>
      <c r="Y135" s="1665" t="s">
        <v>7257</v>
      </c>
      <c r="Z135" s="1665" t="s">
        <v>7258</v>
      </c>
      <c r="AA135" s="1665" t="s">
        <v>7259</v>
      </c>
      <c r="AB135" s="1665" t="s">
        <v>7260</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7261</v>
      </c>
      <c r="B136" s="1665" t="s">
        <v>415</v>
      </c>
      <c r="C136" s="1662"/>
      <c r="D136" s="1665" t="s">
        <v>212</v>
      </c>
      <c r="E136" s="1665" t="s">
        <v>7262</v>
      </c>
      <c r="F136" s="1662"/>
      <c r="G136" s="1662"/>
      <c r="H136" s="1662"/>
      <c r="I136" s="1661">
        <v>29.0</v>
      </c>
      <c r="J136" s="1661">
        <v>117.0</v>
      </c>
      <c r="K136" s="1661">
        <v>215.0</v>
      </c>
      <c r="L136" s="1661">
        <v>313.0</v>
      </c>
      <c r="M136" s="1661">
        <v>411.0</v>
      </c>
      <c r="N136" s="1661">
        <v>509.0</v>
      </c>
      <c r="O136" s="1665" t="s">
        <v>112</v>
      </c>
      <c r="P136" s="1661">
        <v>4.0</v>
      </c>
      <c r="Q136" s="1661">
        <v>12.0</v>
      </c>
      <c r="R136" s="1661">
        <v>21.0</v>
      </c>
      <c r="S136" s="1661">
        <v>30.0</v>
      </c>
      <c r="T136" s="1661">
        <v>39.0</v>
      </c>
      <c r="U136" s="1661">
        <v>48.0</v>
      </c>
      <c r="V136" s="1665" t="s">
        <v>115</v>
      </c>
      <c r="W136" s="1665" t="s">
        <v>7263</v>
      </c>
      <c r="X136" s="1665" t="s">
        <v>7264</v>
      </c>
      <c r="Y136" s="1665" t="s">
        <v>7265</v>
      </c>
      <c r="Z136" s="1665" t="s">
        <v>7266</v>
      </c>
      <c r="AA136" s="1665" t="s">
        <v>7267</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7268</v>
      </c>
      <c r="B137" s="1659" t="s">
        <v>415</v>
      </c>
      <c r="C137" s="1660"/>
      <c r="D137" s="1659" t="s">
        <v>212</v>
      </c>
      <c r="E137" s="1659" t="s">
        <v>246</v>
      </c>
      <c r="F137" s="1660"/>
      <c r="G137" s="1660"/>
      <c r="H137" s="1660"/>
      <c r="I137" s="1661">
        <v>6.0</v>
      </c>
      <c r="J137" s="1661">
        <v>19.0</v>
      </c>
      <c r="K137" s="1661">
        <v>33.0</v>
      </c>
      <c r="L137" s="1661">
        <v>47.0</v>
      </c>
      <c r="M137" s="1661">
        <v>61.0</v>
      </c>
      <c r="N137" s="1661">
        <v>75.0</v>
      </c>
      <c r="O137" s="1659" t="s">
        <v>114</v>
      </c>
      <c r="P137" s="1661">
        <v>4.0</v>
      </c>
      <c r="Q137" s="1661">
        <v>11.0</v>
      </c>
      <c r="R137" s="1661">
        <v>19.0</v>
      </c>
      <c r="S137" s="1661">
        <v>27.0</v>
      </c>
      <c r="T137" s="1661">
        <v>35.0</v>
      </c>
      <c r="U137" s="1661">
        <v>43.0</v>
      </c>
      <c r="V137" s="1659" t="s">
        <v>116</v>
      </c>
      <c r="W137" s="1659" t="s">
        <v>7269</v>
      </c>
      <c r="X137" s="1659" t="s">
        <v>7270</v>
      </c>
      <c r="Y137" s="1659" t="s">
        <v>7271</v>
      </c>
      <c r="Z137" s="1659" t="s">
        <v>7272</v>
      </c>
      <c r="AA137" s="1659" t="s">
        <v>7273</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7274</v>
      </c>
      <c r="B138" s="1665" t="s">
        <v>415</v>
      </c>
      <c r="C138" s="1662"/>
      <c r="D138" s="1665" t="s">
        <v>212</v>
      </c>
      <c r="E138" s="1665" t="s">
        <v>246</v>
      </c>
      <c r="F138" s="1662"/>
      <c r="G138" s="1662"/>
      <c r="H138" s="1662"/>
      <c r="I138" s="1661">
        <v>29.0</v>
      </c>
      <c r="J138" s="1661">
        <v>117.0</v>
      </c>
      <c r="K138" s="1661">
        <v>215.0</v>
      </c>
      <c r="L138" s="1661">
        <v>313.0</v>
      </c>
      <c r="M138" s="1661">
        <v>411.0</v>
      </c>
      <c r="N138" s="1661">
        <v>509.0</v>
      </c>
      <c r="O138" s="1665" t="s">
        <v>112</v>
      </c>
      <c r="P138" s="1661">
        <v>4.0</v>
      </c>
      <c r="Q138" s="1661">
        <v>12.0</v>
      </c>
      <c r="R138" s="1661">
        <v>21.0</v>
      </c>
      <c r="S138" s="1661">
        <v>30.0</v>
      </c>
      <c r="T138" s="1661">
        <v>39.0</v>
      </c>
      <c r="U138" s="1661">
        <v>48.0</v>
      </c>
      <c r="V138" s="1665" t="s">
        <v>115</v>
      </c>
      <c r="W138" s="1665" t="s">
        <v>7275</v>
      </c>
      <c r="X138" s="1665" t="s">
        <v>7276</v>
      </c>
      <c r="Y138" s="1665" t="s">
        <v>7277</v>
      </c>
      <c r="Z138" s="1665" t="s">
        <v>7278</v>
      </c>
      <c r="AA138" s="1665" t="s">
        <v>7279</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7280</v>
      </c>
      <c r="B139" s="1665" t="s">
        <v>415</v>
      </c>
      <c r="C139" s="1662"/>
      <c r="D139" s="1665" t="s">
        <v>212</v>
      </c>
      <c r="E139" s="1665" t="s">
        <v>246</v>
      </c>
      <c r="F139" s="1662"/>
      <c r="G139" s="1662"/>
      <c r="H139" s="1662"/>
      <c r="I139" s="1661">
        <v>29.0</v>
      </c>
      <c r="J139" s="1661">
        <v>117.0</v>
      </c>
      <c r="K139" s="1661">
        <v>215.0</v>
      </c>
      <c r="L139" s="1661">
        <v>313.0</v>
      </c>
      <c r="M139" s="1661">
        <v>411.0</v>
      </c>
      <c r="N139" s="1661">
        <v>509.0</v>
      </c>
      <c r="O139" s="1665" t="s">
        <v>112</v>
      </c>
      <c r="P139" s="1661">
        <v>6.0</v>
      </c>
      <c r="Q139" s="1661">
        <v>19.0</v>
      </c>
      <c r="R139" s="1661">
        <v>33.0</v>
      </c>
      <c r="S139" s="1661">
        <v>47.0</v>
      </c>
      <c r="T139" s="1661">
        <v>61.0</v>
      </c>
      <c r="U139" s="1661">
        <v>75.0</v>
      </c>
      <c r="V139" s="1665" t="s">
        <v>113</v>
      </c>
      <c r="W139" s="1665" t="s">
        <v>7281</v>
      </c>
      <c r="X139" s="1665" t="s">
        <v>7282</v>
      </c>
      <c r="Y139" s="1665" t="s">
        <v>7283</v>
      </c>
      <c r="Z139" s="1665" t="s">
        <v>7284</v>
      </c>
      <c r="AA139" s="1665" t="s">
        <v>7285</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7286</v>
      </c>
      <c r="B140" s="1665" t="s">
        <v>415</v>
      </c>
      <c r="C140" s="1662"/>
      <c r="D140" s="1665" t="s">
        <v>212</v>
      </c>
      <c r="E140" s="1665" t="s">
        <v>246</v>
      </c>
      <c r="F140" s="1662"/>
      <c r="G140" s="1662"/>
      <c r="H140" s="1662"/>
      <c r="I140" s="1661">
        <v>6.0</v>
      </c>
      <c r="J140" s="1661">
        <v>19.0</v>
      </c>
      <c r="K140" s="1661">
        <v>33.0</v>
      </c>
      <c r="L140" s="1661">
        <v>47.0</v>
      </c>
      <c r="M140" s="1661">
        <v>61.0</v>
      </c>
      <c r="N140" s="1661">
        <v>75.0</v>
      </c>
      <c r="O140" s="1665" t="s">
        <v>114</v>
      </c>
      <c r="P140" s="1661">
        <v>4.0</v>
      </c>
      <c r="Q140" s="1661">
        <v>11.0</v>
      </c>
      <c r="R140" s="1661">
        <v>19.0</v>
      </c>
      <c r="S140" s="1661">
        <v>27.0</v>
      </c>
      <c r="T140" s="1661">
        <v>35.0</v>
      </c>
      <c r="U140" s="1661">
        <v>43.0</v>
      </c>
      <c r="V140" s="1665" t="s">
        <v>116</v>
      </c>
      <c r="W140" s="1665" t="s">
        <v>7287</v>
      </c>
      <c r="X140" s="1665" t="s">
        <v>7288</v>
      </c>
      <c r="Y140" s="1665" t="s">
        <v>7289</v>
      </c>
      <c r="Z140" s="1665" t="s">
        <v>7290</v>
      </c>
      <c r="AA140" s="1665" t="s">
        <v>7291</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7292</v>
      </c>
      <c r="B141" s="1665" t="s">
        <v>415</v>
      </c>
      <c r="C141" s="1662"/>
      <c r="D141" s="1665" t="s">
        <v>212</v>
      </c>
      <c r="E141" s="1665" t="s">
        <v>246</v>
      </c>
      <c r="F141" s="1662"/>
      <c r="G141" s="1662"/>
      <c r="H141" s="1662"/>
      <c r="I141" s="1661">
        <v>29.0</v>
      </c>
      <c r="J141" s="1661">
        <v>117.0</v>
      </c>
      <c r="K141" s="1661">
        <v>215.0</v>
      </c>
      <c r="L141" s="1661">
        <v>313.0</v>
      </c>
      <c r="M141" s="1661">
        <v>411.0</v>
      </c>
      <c r="N141" s="1661">
        <v>509.0</v>
      </c>
      <c r="O141" s="1665" t="s">
        <v>112</v>
      </c>
      <c r="P141" s="1661">
        <v>4.0</v>
      </c>
      <c r="Q141" s="1661">
        <v>12.0</v>
      </c>
      <c r="R141" s="1661">
        <v>21.0</v>
      </c>
      <c r="S141" s="1661">
        <v>30.0</v>
      </c>
      <c r="T141" s="1661">
        <v>39.0</v>
      </c>
      <c r="U141" s="1661">
        <v>48.0</v>
      </c>
      <c r="V141" s="1665" t="s">
        <v>115</v>
      </c>
      <c r="W141" s="1665" t="s">
        <v>7293</v>
      </c>
      <c r="X141" s="1665" t="s">
        <v>7294</v>
      </c>
      <c r="Y141" s="1665" t="s">
        <v>7295</v>
      </c>
      <c r="Z141" s="1665" t="s">
        <v>7296</v>
      </c>
      <c r="AA141" s="1665" t="s">
        <v>7297</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7298</v>
      </c>
      <c r="B142" s="1665" t="s">
        <v>415</v>
      </c>
      <c r="C142" s="1662"/>
      <c r="D142" s="1665" t="s">
        <v>212</v>
      </c>
      <c r="E142" s="1665" t="s">
        <v>246</v>
      </c>
      <c r="F142" s="1662"/>
      <c r="G142" s="1662"/>
      <c r="H142" s="1662"/>
      <c r="I142" s="1661">
        <v>6.0</v>
      </c>
      <c r="J142" s="1661">
        <v>19.0</v>
      </c>
      <c r="K142" s="1661">
        <v>33.0</v>
      </c>
      <c r="L142" s="1661">
        <v>47.0</v>
      </c>
      <c r="M142" s="1661">
        <v>61.0</v>
      </c>
      <c r="N142" s="1661">
        <v>75.0</v>
      </c>
      <c r="O142" s="1665" t="s">
        <v>114</v>
      </c>
      <c r="P142" s="1661">
        <v>4.0</v>
      </c>
      <c r="Q142" s="1661">
        <v>11.0</v>
      </c>
      <c r="R142" s="1661">
        <v>19.0</v>
      </c>
      <c r="S142" s="1661">
        <v>27.0</v>
      </c>
      <c r="T142" s="1661">
        <v>35.0</v>
      </c>
      <c r="U142" s="1661">
        <v>43.0</v>
      </c>
      <c r="V142" s="1665" t="s">
        <v>116</v>
      </c>
      <c r="W142" s="1665" t="s">
        <v>7299</v>
      </c>
      <c r="X142" s="1665" t="s">
        <v>7300</v>
      </c>
      <c r="Y142" s="1665" t="s">
        <v>7301</v>
      </c>
      <c r="Z142" s="1665" t="s">
        <v>7302</v>
      </c>
      <c r="AA142" s="1665" t="s">
        <v>7303</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7304</v>
      </c>
      <c r="B143" s="1665" t="s">
        <v>415</v>
      </c>
      <c r="C143" s="1662"/>
      <c r="D143" s="1665" t="s">
        <v>212</v>
      </c>
      <c r="E143" s="1665" t="s">
        <v>246</v>
      </c>
      <c r="F143" s="1662"/>
      <c r="G143" s="1662"/>
      <c r="H143" s="1662"/>
      <c r="I143" s="1661">
        <v>6.0</v>
      </c>
      <c r="J143" s="1661">
        <v>19.0</v>
      </c>
      <c r="K143" s="1661">
        <v>33.0</v>
      </c>
      <c r="L143" s="1661">
        <v>47.0</v>
      </c>
      <c r="M143" s="1661">
        <v>61.0</v>
      </c>
      <c r="N143" s="1661">
        <v>75.0</v>
      </c>
      <c r="O143" s="1665" t="s">
        <v>113</v>
      </c>
      <c r="P143" s="1661">
        <v>4.0</v>
      </c>
      <c r="Q143" s="1661">
        <v>11.0</v>
      </c>
      <c r="R143" s="1661">
        <v>19.0</v>
      </c>
      <c r="S143" s="1661">
        <v>27.0</v>
      </c>
      <c r="T143" s="1661">
        <v>35.0</v>
      </c>
      <c r="U143" s="1661">
        <v>43.0</v>
      </c>
      <c r="V143" s="1665" t="s">
        <v>115</v>
      </c>
      <c r="W143" s="1665" t="s">
        <v>7305</v>
      </c>
      <c r="X143" s="1665" t="s">
        <v>7306</v>
      </c>
      <c r="Y143" s="1665" t="s">
        <v>7307</v>
      </c>
      <c r="Z143" s="1665" t="s">
        <v>7308</v>
      </c>
      <c r="AA143" s="1665" t="s">
        <v>7309</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7310</v>
      </c>
      <c r="B144" s="1665" t="s">
        <v>415</v>
      </c>
      <c r="C144" s="1662"/>
      <c r="D144" s="1665" t="s">
        <v>212</v>
      </c>
      <c r="E144" s="1665" t="s">
        <v>246</v>
      </c>
      <c r="F144" s="1662"/>
      <c r="G144" s="1662"/>
      <c r="H144" s="1662"/>
      <c r="I144" s="1661">
        <v>6.0</v>
      </c>
      <c r="J144" s="1661">
        <v>19.0</v>
      </c>
      <c r="K144" s="1661">
        <v>33.0</v>
      </c>
      <c r="L144" s="1661">
        <v>47.0</v>
      </c>
      <c r="M144" s="1661">
        <v>61.0</v>
      </c>
      <c r="N144" s="1661">
        <v>75.0</v>
      </c>
      <c r="O144" s="1665" t="s">
        <v>114</v>
      </c>
      <c r="P144" s="1661">
        <v>4.0</v>
      </c>
      <c r="Q144" s="1661">
        <v>11.0</v>
      </c>
      <c r="R144" s="1661">
        <v>19.0</v>
      </c>
      <c r="S144" s="1661">
        <v>27.0</v>
      </c>
      <c r="T144" s="1661">
        <v>35.0</v>
      </c>
      <c r="U144" s="1661">
        <v>43.0</v>
      </c>
      <c r="V144" s="1665" t="s">
        <v>116</v>
      </c>
      <c r="W144" s="1665" t="s">
        <v>7311</v>
      </c>
      <c r="X144" s="1665" t="s">
        <v>7312</v>
      </c>
      <c r="Y144" s="1665" t="s">
        <v>7313</v>
      </c>
      <c r="Z144" s="1665" t="s">
        <v>7314</v>
      </c>
      <c r="AA144" s="1665" t="s">
        <v>7315</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7316</v>
      </c>
      <c r="B145" s="1665" t="s">
        <v>415</v>
      </c>
      <c r="C145" s="1662"/>
      <c r="D145" s="1665" t="s">
        <v>212</v>
      </c>
      <c r="E145" s="1665" t="s">
        <v>246</v>
      </c>
      <c r="F145" s="1662"/>
      <c r="G145" s="1662"/>
      <c r="H145" s="1662"/>
      <c r="I145" s="1661">
        <v>29.0</v>
      </c>
      <c r="J145" s="1661">
        <v>117.0</v>
      </c>
      <c r="K145" s="1661">
        <v>215.0</v>
      </c>
      <c r="L145" s="1661">
        <v>313.0</v>
      </c>
      <c r="M145" s="1661">
        <v>411.0</v>
      </c>
      <c r="N145" s="1661">
        <v>509.0</v>
      </c>
      <c r="O145" s="1665" t="s">
        <v>112</v>
      </c>
      <c r="P145" s="1661">
        <v>4.0</v>
      </c>
      <c r="Q145" s="1661">
        <v>11.0</v>
      </c>
      <c r="R145" s="1661">
        <v>19.0</v>
      </c>
      <c r="S145" s="1661">
        <v>27.0</v>
      </c>
      <c r="T145" s="1661">
        <v>35.0</v>
      </c>
      <c r="U145" s="1661">
        <v>43.0</v>
      </c>
      <c r="V145" s="1665" t="s">
        <v>116</v>
      </c>
      <c r="W145" s="1665" t="s">
        <v>7317</v>
      </c>
      <c r="X145" s="1665" t="s">
        <v>7318</v>
      </c>
      <c r="Y145" s="1665" t="s">
        <v>7319</v>
      </c>
      <c r="Z145" s="1665" t="s">
        <v>7320</v>
      </c>
      <c r="AA145" s="1665" t="s">
        <v>7321</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7322</v>
      </c>
      <c r="B146" s="1665" t="s">
        <v>415</v>
      </c>
      <c r="C146" s="1662"/>
      <c r="D146" s="1665" t="s">
        <v>212</v>
      </c>
      <c r="E146" s="1665" t="s">
        <v>246</v>
      </c>
      <c r="F146" s="1662"/>
      <c r="G146" s="1662"/>
      <c r="H146" s="1662"/>
      <c r="I146" s="1661">
        <v>6.0</v>
      </c>
      <c r="J146" s="1661">
        <v>19.0</v>
      </c>
      <c r="K146" s="1661">
        <v>33.0</v>
      </c>
      <c r="L146" s="1661">
        <v>47.0</v>
      </c>
      <c r="M146" s="1661">
        <v>61.0</v>
      </c>
      <c r="N146" s="1661">
        <v>75.0</v>
      </c>
      <c r="O146" s="1665" t="s">
        <v>114</v>
      </c>
      <c r="P146" s="1661">
        <v>4.0</v>
      </c>
      <c r="Q146" s="1661">
        <v>11.0</v>
      </c>
      <c r="R146" s="1661">
        <v>19.0</v>
      </c>
      <c r="S146" s="1661">
        <v>27.0</v>
      </c>
      <c r="T146" s="1661">
        <v>35.0</v>
      </c>
      <c r="U146" s="1661">
        <v>43.0</v>
      </c>
      <c r="V146" s="1665" t="s">
        <v>116</v>
      </c>
      <c r="W146" s="1665" t="s">
        <v>7323</v>
      </c>
      <c r="X146" s="1665" t="s">
        <v>7324</v>
      </c>
      <c r="Y146" s="1665" t="s">
        <v>7325</v>
      </c>
      <c r="Z146" s="1665" t="s">
        <v>7326</v>
      </c>
      <c r="AA146" s="1665" t="s">
        <v>7327</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7328</v>
      </c>
      <c r="B147" s="1665" t="s">
        <v>415</v>
      </c>
      <c r="C147" s="1662"/>
      <c r="D147" s="1665" t="s">
        <v>212</v>
      </c>
      <c r="E147" s="1665" t="s">
        <v>246</v>
      </c>
      <c r="F147" s="1662"/>
      <c r="G147" s="1662"/>
      <c r="H147" s="1662"/>
      <c r="I147" s="1661">
        <v>6.0</v>
      </c>
      <c r="J147" s="1661">
        <v>19.0</v>
      </c>
      <c r="K147" s="1661">
        <v>33.0</v>
      </c>
      <c r="L147" s="1661">
        <v>47.0</v>
      </c>
      <c r="M147" s="1661">
        <v>61.0</v>
      </c>
      <c r="N147" s="1661">
        <v>75.0</v>
      </c>
      <c r="O147" s="1665" t="s">
        <v>114</v>
      </c>
      <c r="P147" s="1661">
        <v>4.0</v>
      </c>
      <c r="Q147" s="1661">
        <v>11.0</v>
      </c>
      <c r="R147" s="1661">
        <v>19.0</v>
      </c>
      <c r="S147" s="1661">
        <v>27.0</v>
      </c>
      <c r="T147" s="1661">
        <v>35.0</v>
      </c>
      <c r="U147" s="1661">
        <v>43.0</v>
      </c>
      <c r="V147" s="1665" t="s">
        <v>116</v>
      </c>
      <c r="W147" s="1665" t="s">
        <v>7329</v>
      </c>
      <c r="X147" s="1665" t="s">
        <v>7330</v>
      </c>
      <c r="Y147" s="1665" t="s">
        <v>7331</v>
      </c>
      <c r="Z147" s="1665" t="s">
        <v>7332</v>
      </c>
      <c r="AA147" s="1665" t="s">
        <v>7333</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7334</v>
      </c>
      <c r="B148" s="1665" t="s">
        <v>415</v>
      </c>
      <c r="C148" s="1662"/>
      <c r="D148" s="1665" t="s">
        <v>212</v>
      </c>
      <c r="E148" s="1665" t="s">
        <v>246</v>
      </c>
      <c r="F148" s="1662"/>
      <c r="G148" s="1662"/>
      <c r="H148" s="1662"/>
      <c r="I148" s="1661">
        <v>6.0</v>
      </c>
      <c r="J148" s="1661">
        <v>19.0</v>
      </c>
      <c r="K148" s="1661">
        <v>33.0</v>
      </c>
      <c r="L148" s="1661">
        <v>47.0</v>
      </c>
      <c r="M148" s="1661">
        <v>61.0</v>
      </c>
      <c r="N148" s="1661">
        <v>75.0</v>
      </c>
      <c r="O148" s="1665" t="s">
        <v>113</v>
      </c>
      <c r="P148" s="1661">
        <v>3.0</v>
      </c>
      <c r="Q148" s="1661">
        <v>9.0</v>
      </c>
      <c r="R148" s="1661">
        <v>16.0</v>
      </c>
      <c r="S148" s="1661">
        <v>23.0</v>
      </c>
      <c r="T148" s="1661">
        <v>30.0</v>
      </c>
      <c r="U148" s="1661">
        <v>37.0</v>
      </c>
      <c r="V148" s="1665" t="s">
        <v>117</v>
      </c>
      <c r="W148" s="1665" t="s">
        <v>7335</v>
      </c>
      <c r="X148" s="1665" t="s">
        <v>7336</v>
      </c>
      <c r="Y148" s="1665" t="s">
        <v>7337</v>
      </c>
      <c r="Z148" s="1665" t="s">
        <v>7338</v>
      </c>
      <c r="AA148" s="1665" t="s">
        <v>7339</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7340</v>
      </c>
      <c r="B149" s="1665" t="s">
        <v>415</v>
      </c>
      <c r="C149" s="1662"/>
      <c r="D149" s="1665" t="s">
        <v>212</v>
      </c>
      <c r="E149" s="1665" t="s">
        <v>246</v>
      </c>
      <c r="F149" s="1662"/>
      <c r="G149" s="1662"/>
      <c r="H149" s="1662"/>
      <c r="I149" s="1661">
        <v>6.0</v>
      </c>
      <c r="J149" s="1661">
        <v>19.0</v>
      </c>
      <c r="K149" s="1661">
        <v>33.0</v>
      </c>
      <c r="L149" s="1661">
        <v>47.0</v>
      </c>
      <c r="M149" s="1661">
        <v>61.0</v>
      </c>
      <c r="N149" s="1661">
        <v>75.0</v>
      </c>
      <c r="O149" s="1665" t="s">
        <v>113</v>
      </c>
      <c r="P149" s="1661">
        <v>4.0</v>
      </c>
      <c r="Q149" s="1661">
        <v>11.0</v>
      </c>
      <c r="R149" s="1661">
        <v>19.0</v>
      </c>
      <c r="S149" s="1661">
        <v>27.0</v>
      </c>
      <c r="T149" s="1661">
        <v>35.0</v>
      </c>
      <c r="U149" s="1661">
        <v>43.0</v>
      </c>
      <c r="V149" s="1665" t="s">
        <v>115</v>
      </c>
      <c r="W149" s="1665" t="s">
        <v>7341</v>
      </c>
      <c r="X149" s="1665" t="s">
        <v>7342</v>
      </c>
      <c r="Y149" s="1665" t="s">
        <v>7343</v>
      </c>
      <c r="Z149" s="1665" t="s">
        <v>7344</v>
      </c>
      <c r="AA149" s="1665" t="s">
        <v>7345</v>
      </c>
      <c r="AB149" s="1665" t="s">
        <v>7346</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7347</v>
      </c>
      <c r="B150" s="1659" t="s">
        <v>415</v>
      </c>
      <c r="C150" s="1660"/>
      <c r="D150" s="1659" t="s">
        <v>212</v>
      </c>
      <c r="E150" s="1659" t="s">
        <v>246</v>
      </c>
      <c r="F150" s="1660"/>
      <c r="G150" s="1660"/>
      <c r="H150" s="1660"/>
      <c r="I150" s="1661">
        <v>29.0</v>
      </c>
      <c r="J150" s="1661">
        <v>117.0</v>
      </c>
      <c r="K150" s="1661">
        <v>215.0</v>
      </c>
      <c r="L150" s="1661">
        <v>313.0</v>
      </c>
      <c r="M150" s="1661">
        <v>411.0</v>
      </c>
      <c r="N150" s="1661">
        <v>509.0</v>
      </c>
      <c r="O150" s="1659" t="s">
        <v>112</v>
      </c>
      <c r="P150" s="1661">
        <v>6.0</v>
      </c>
      <c r="Q150" s="1661">
        <v>19.0</v>
      </c>
      <c r="R150" s="1661">
        <v>33.0</v>
      </c>
      <c r="S150" s="1661">
        <v>47.0</v>
      </c>
      <c r="T150" s="1661">
        <v>61.0</v>
      </c>
      <c r="U150" s="1661">
        <v>75.0</v>
      </c>
      <c r="V150" s="1659" t="s">
        <v>114</v>
      </c>
      <c r="W150" s="1659" t="s">
        <v>7348</v>
      </c>
      <c r="X150" s="1659" t="s">
        <v>7349</v>
      </c>
      <c r="Y150" s="1659" t="s">
        <v>7350</v>
      </c>
      <c r="Z150" s="1659" t="s">
        <v>7351</v>
      </c>
      <c r="AA150" s="1659" t="s">
        <v>7352</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7353</v>
      </c>
      <c r="B151" s="1665" t="s">
        <v>415</v>
      </c>
      <c r="C151" s="1662"/>
      <c r="D151" s="1665" t="s">
        <v>212</v>
      </c>
      <c r="E151" s="1665" t="s">
        <v>246</v>
      </c>
      <c r="F151" s="1662"/>
      <c r="G151" s="1662"/>
      <c r="H151" s="1662"/>
      <c r="I151" s="1661">
        <v>29.0</v>
      </c>
      <c r="J151" s="1661">
        <v>117.0</v>
      </c>
      <c r="K151" s="1661">
        <v>215.0</v>
      </c>
      <c r="L151" s="1661">
        <v>313.0</v>
      </c>
      <c r="M151" s="1661">
        <v>411.0</v>
      </c>
      <c r="N151" s="1661">
        <v>509.0</v>
      </c>
      <c r="O151" s="1665" t="s">
        <v>112</v>
      </c>
      <c r="P151" s="1661">
        <v>4.0</v>
      </c>
      <c r="Q151" s="1661">
        <v>12.0</v>
      </c>
      <c r="R151" s="1661">
        <v>21.0</v>
      </c>
      <c r="S151" s="1661">
        <v>30.0</v>
      </c>
      <c r="T151" s="1661">
        <v>39.0</v>
      </c>
      <c r="U151" s="1661">
        <v>48.0</v>
      </c>
      <c r="V151" s="1665" t="s">
        <v>115</v>
      </c>
      <c r="W151" s="1665" t="s">
        <v>7354</v>
      </c>
      <c r="X151" s="1665" t="s">
        <v>7355</v>
      </c>
      <c r="Y151" s="1665" t="s">
        <v>7356</v>
      </c>
      <c r="Z151" s="1665" t="s">
        <v>7357</v>
      </c>
      <c r="AA151" s="1665" t="s">
        <v>7358</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7359</v>
      </c>
      <c r="B152" s="1665" t="s">
        <v>415</v>
      </c>
      <c r="C152" s="1662"/>
      <c r="D152" s="1665" t="s">
        <v>212</v>
      </c>
      <c r="E152" s="1665" t="s">
        <v>246</v>
      </c>
      <c r="F152" s="1665"/>
      <c r="G152" s="1665"/>
      <c r="H152" s="1662"/>
      <c r="I152" s="1661">
        <v>29.0</v>
      </c>
      <c r="J152" s="1661">
        <v>117.0</v>
      </c>
      <c r="K152" s="1661">
        <v>215.0</v>
      </c>
      <c r="L152" s="1661">
        <v>313.0</v>
      </c>
      <c r="M152" s="1661">
        <v>411.0</v>
      </c>
      <c r="N152" s="1661">
        <v>509.0</v>
      </c>
      <c r="O152" s="1665" t="s">
        <v>112</v>
      </c>
      <c r="P152" s="1661">
        <v>6.0</v>
      </c>
      <c r="Q152" s="1661">
        <v>19.0</v>
      </c>
      <c r="R152" s="1661">
        <v>33.0</v>
      </c>
      <c r="S152" s="1661">
        <v>47.0</v>
      </c>
      <c r="T152" s="1661">
        <v>61.0</v>
      </c>
      <c r="U152" s="1661">
        <v>75.0</v>
      </c>
      <c r="V152" s="1665" t="s">
        <v>114</v>
      </c>
      <c r="W152" s="1665" t="s">
        <v>7360</v>
      </c>
      <c r="X152" s="1665" t="s">
        <v>7361</v>
      </c>
      <c r="Y152" s="1665" t="s">
        <v>7362</v>
      </c>
      <c r="Z152" s="1665" t="s">
        <v>7363</v>
      </c>
      <c r="AA152" s="1665" t="s">
        <v>7364</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7365</v>
      </c>
      <c r="B153" s="1665" t="s">
        <v>415</v>
      </c>
      <c r="C153" s="1662"/>
      <c r="D153" s="1665" t="s">
        <v>212</v>
      </c>
      <c r="E153" s="1665" t="s">
        <v>517</v>
      </c>
      <c r="F153" s="1662" t="s">
        <v>518</v>
      </c>
      <c r="G153" s="1662" t="s">
        <v>705</v>
      </c>
      <c r="H153" s="1662"/>
      <c r="I153" s="1661">
        <v>6.0</v>
      </c>
      <c r="J153" s="1661">
        <v>19.0</v>
      </c>
      <c r="K153" s="1661">
        <v>33.0</v>
      </c>
      <c r="L153" s="1661">
        <v>47.0</v>
      </c>
      <c r="M153" s="1661">
        <v>61.0</v>
      </c>
      <c r="N153" s="1661">
        <v>75.0</v>
      </c>
      <c r="O153" s="1665" t="s">
        <v>113</v>
      </c>
      <c r="P153" s="1661">
        <v>4.0</v>
      </c>
      <c r="Q153" s="1661">
        <v>11.0</v>
      </c>
      <c r="R153" s="1661">
        <v>19.0</v>
      </c>
      <c r="S153" s="1661">
        <v>27.0</v>
      </c>
      <c r="T153" s="1661">
        <v>35.0</v>
      </c>
      <c r="U153" s="1661">
        <v>43.0</v>
      </c>
      <c r="V153" s="1665" t="s">
        <v>116</v>
      </c>
      <c r="W153" s="1665" t="s">
        <v>7206</v>
      </c>
      <c r="X153" s="1665" t="s">
        <v>7207</v>
      </c>
      <c r="Y153" s="1665" t="s">
        <v>7208</v>
      </c>
      <c r="Z153" s="1665" t="s">
        <v>7209</v>
      </c>
      <c r="AA153" s="1665" t="s">
        <v>7210</v>
      </c>
      <c r="AB153" s="1665" t="s">
        <v>7366</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7367</v>
      </c>
      <c r="B154" s="1665" t="s">
        <v>415</v>
      </c>
      <c r="C154" s="1662"/>
      <c r="D154" s="1665" t="s">
        <v>212</v>
      </c>
      <c r="E154" s="1665" t="s">
        <v>246</v>
      </c>
      <c r="F154" s="1662"/>
      <c r="G154" s="1662"/>
      <c r="H154" s="1662"/>
      <c r="I154" s="1661">
        <v>29.0</v>
      </c>
      <c r="J154" s="1661">
        <v>117.0</v>
      </c>
      <c r="K154" s="1661">
        <v>215.0</v>
      </c>
      <c r="L154" s="1661">
        <v>313.0</v>
      </c>
      <c r="M154" s="1661">
        <v>411.0</v>
      </c>
      <c r="N154" s="1661">
        <v>509.0</v>
      </c>
      <c r="O154" s="1665" t="s">
        <v>112</v>
      </c>
      <c r="P154" s="1661">
        <v>6.0</v>
      </c>
      <c r="Q154" s="1661">
        <v>19.0</v>
      </c>
      <c r="R154" s="1661">
        <v>33.0</v>
      </c>
      <c r="S154" s="1661">
        <v>47.0</v>
      </c>
      <c r="T154" s="1661">
        <v>61.0</v>
      </c>
      <c r="U154" s="1661">
        <v>75.0</v>
      </c>
      <c r="V154" s="1665" t="s">
        <v>113</v>
      </c>
      <c r="W154" s="1665" t="s">
        <v>7368</v>
      </c>
      <c r="X154" s="1665" t="s">
        <v>7369</v>
      </c>
      <c r="Y154" s="1665" t="s">
        <v>7370</v>
      </c>
      <c r="Z154" s="1665" t="s">
        <v>7371</v>
      </c>
      <c r="AA154" s="1665" t="s">
        <v>7372</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7373</v>
      </c>
      <c r="B155" s="1665" t="s">
        <v>415</v>
      </c>
      <c r="C155" s="1662"/>
      <c r="D155" s="1665" t="s">
        <v>212</v>
      </c>
      <c r="E155" s="1665" t="s">
        <v>246</v>
      </c>
      <c r="F155" s="1662"/>
      <c r="G155" s="1662"/>
      <c r="H155" s="1662"/>
      <c r="I155" s="1661">
        <v>29.0</v>
      </c>
      <c r="J155" s="1661">
        <v>117.0</v>
      </c>
      <c r="K155" s="1661">
        <v>215.0</v>
      </c>
      <c r="L155" s="1661">
        <v>313.0</v>
      </c>
      <c r="M155" s="1661">
        <v>411.0</v>
      </c>
      <c r="N155" s="1661">
        <v>509.0</v>
      </c>
      <c r="O155" s="1665" t="s">
        <v>112</v>
      </c>
      <c r="P155" s="1661">
        <v>6.0</v>
      </c>
      <c r="Q155" s="1661">
        <v>19.0</v>
      </c>
      <c r="R155" s="1661">
        <v>33.0</v>
      </c>
      <c r="S155" s="1661">
        <v>47.0</v>
      </c>
      <c r="T155" s="1661">
        <v>61.0</v>
      </c>
      <c r="U155" s="1661">
        <v>75.0</v>
      </c>
      <c r="V155" s="1665" t="s">
        <v>113</v>
      </c>
      <c r="W155" s="1665" t="s">
        <v>7374</v>
      </c>
      <c r="X155" s="1665" t="s">
        <v>7375</v>
      </c>
      <c r="Y155" s="1665" t="s">
        <v>7376</v>
      </c>
      <c r="Z155" s="1665" t="s">
        <v>7377</v>
      </c>
      <c r="AA155" s="1665" t="s">
        <v>7378</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7379</v>
      </c>
      <c r="B156" s="1665" t="s">
        <v>415</v>
      </c>
      <c r="C156" s="1662"/>
      <c r="D156" s="1665" t="s">
        <v>212</v>
      </c>
      <c r="E156" s="1665" t="s">
        <v>246</v>
      </c>
      <c r="F156" s="1662"/>
      <c r="G156" s="1662"/>
      <c r="H156" s="1662"/>
      <c r="I156" s="1661">
        <v>29.0</v>
      </c>
      <c r="J156" s="1661">
        <v>117.0</v>
      </c>
      <c r="K156" s="1661">
        <v>215.0</v>
      </c>
      <c r="L156" s="1661">
        <v>313.0</v>
      </c>
      <c r="M156" s="1661">
        <v>411.0</v>
      </c>
      <c r="N156" s="1661">
        <v>509.0</v>
      </c>
      <c r="O156" s="1665" t="s">
        <v>112</v>
      </c>
      <c r="P156" s="1661">
        <v>6.0</v>
      </c>
      <c r="Q156" s="1661">
        <v>19.0</v>
      </c>
      <c r="R156" s="1661">
        <v>33.0</v>
      </c>
      <c r="S156" s="1661">
        <v>47.0</v>
      </c>
      <c r="T156" s="1661">
        <v>61.0</v>
      </c>
      <c r="U156" s="1661">
        <v>75.0</v>
      </c>
      <c r="V156" s="1665" t="s">
        <v>113</v>
      </c>
      <c r="W156" s="1665" t="s">
        <v>7380</v>
      </c>
      <c r="X156" s="1665" t="s">
        <v>7381</v>
      </c>
      <c r="Y156" s="1665" t="s">
        <v>7382</v>
      </c>
      <c r="Z156" s="1665" t="s">
        <v>7383</v>
      </c>
      <c r="AA156" s="1665" t="s">
        <v>7384</v>
      </c>
      <c r="AB156" s="1665" t="s">
        <v>7346</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7385</v>
      </c>
      <c r="B157" s="1665" t="s">
        <v>415</v>
      </c>
      <c r="C157" s="1662"/>
      <c r="D157" s="1665" t="s">
        <v>212</v>
      </c>
      <c r="E157" s="1665" t="s">
        <v>246</v>
      </c>
      <c r="F157" s="1662"/>
      <c r="G157" s="1662"/>
      <c r="H157" s="1662"/>
      <c r="I157" s="1661">
        <v>29.0</v>
      </c>
      <c r="J157" s="1661">
        <v>117.0</v>
      </c>
      <c r="K157" s="1661">
        <v>215.0</v>
      </c>
      <c r="L157" s="1661">
        <v>313.0</v>
      </c>
      <c r="M157" s="1661">
        <v>411.0</v>
      </c>
      <c r="N157" s="1661">
        <v>509.0</v>
      </c>
      <c r="O157" s="1665" t="s">
        <v>112</v>
      </c>
      <c r="P157" s="1661">
        <v>6.0</v>
      </c>
      <c r="Q157" s="1661">
        <v>19.0</v>
      </c>
      <c r="R157" s="1661">
        <v>33.0</v>
      </c>
      <c r="S157" s="1661">
        <v>47.0</v>
      </c>
      <c r="T157" s="1661">
        <v>61.0</v>
      </c>
      <c r="U157" s="1661">
        <v>75.0</v>
      </c>
      <c r="V157" s="1665" t="s">
        <v>113</v>
      </c>
      <c r="W157" s="1665" t="s">
        <v>7386</v>
      </c>
      <c r="X157" s="1665" t="s">
        <v>7387</v>
      </c>
      <c r="Y157" s="1665" t="s">
        <v>7388</v>
      </c>
      <c r="Z157" s="1665" t="s">
        <v>7389</v>
      </c>
      <c r="AA157" s="1665" t="s">
        <v>7390</v>
      </c>
      <c r="AB157" s="1665" t="s">
        <v>7346</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7391</v>
      </c>
      <c r="B158" s="1665" t="s">
        <v>415</v>
      </c>
      <c r="C158" s="1662"/>
      <c r="D158" s="1665" t="s">
        <v>212</v>
      </c>
      <c r="E158" s="1665" t="s">
        <v>7392</v>
      </c>
      <c r="F158" s="1662"/>
      <c r="G158" s="1662"/>
      <c r="H158" s="1662"/>
      <c r="I158" s="1661">
        <v>29.0</v>
      </c>
      <c r="J158" s="1661">
        <v>117.0</v>
      </c>
      <c r="K158" s="1661">
        <v>215.0</v>
      </c>
      <c r="L158" s="1661">
        <v>313.0</v>
      </c>
      <c r="M158" s="1661">
        <v>411.0</v>
      </c>
      <c r="N158" s="1661">
        <v>509.0</v>
      </c>
      <c r="O158" s="1665" t="s">
        <v>112</v>
      </c>
      <c r="P158" s="1661">
        <v>4.0</v>
      </c>
      <c r="Q158" s="1661">
        <v>12.0</v>
      </c>
      <c r="R158" s="1661">
        <v>21.0</v>
      </c>
      <c r="S158" s="1661">
        <v>30.0</v>
      </c>
      <c r="T158" s="1661">
        <v>39.0</v>
      </c>
      <c r="U158" s="1661">
        <v>48.0</v>
      </c>
      <c r="V158" s="1665" t="s">
        <v>115</v>
      </c>
      <c r="W158" s="1665" t="s">
        <v>7393</v>
      </c>
      <c r="X158" s="1665" t="s">
        <v>7394</v>
      </c>
      <c r="Y158" s="1665" t="s">
        <v>7395</v>
      </c>
      <c r="Z158" s="1665" t="s">
        <v>7396</v>
      </c>
      <c r="AA158" s="1665" t="s">
        <v>7397</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7398</v>
      </c>
      <c r="B159" s="1665" t="s">
        <v>415</v>
      </c>
      <c r="C159" s="1662"/>
      <c r="D159" s="1665" t="s">
        <v>212</v>
      </c>
      <c r="E159" s="1665" t="s">
        <v>246</v>
      </c>
      <c r="F159" s="1662"/>
      <c r="G159" s="1662"/>
      <c r="H159" s="1662"/>
      <c r="I159" s="1661">
        <v>29.0</v>
      </c>
      <c r="J159" s="1661">
        <v>117.0</v>
      </c>
      <c r="K159" s="1661">
        <v>215.0</v>
      </c>
      <c r="L159" s="1661">
        <v>313.0</v>
      </c>
      <c r="M159" s="1661">
        <v>411.0</v>
      </c>
      <c r="N159" s="1661">
        <v>509.0</v>
      </c>
      <c r="O159" s="1665" t="s">
        <v>112</v>
      </c>
      <c r="P159" s="1661">
        <v>6.0</v>
      </c>
      <c r="Q159" s="1661">
        <v>19.0</v>
      </c>
      <c r="R159" s="1661">
        <v>33.0</v>
      </c>
      <c r="S159" s="1661">
        <v>47.0</v>
      </c>
      <c r="T159" s="1661">
        <v>61.0</v>
      </c>
      <c r="U159" s="1661">
        <v>75.0</v>
      </c>
      <c r="V159" s="1665" t="s">
        <v>114</v>
      </c>
      <c r="W159" s="1665" t="s">
        <v>7399</v>
      </c>
      <c r="X159" s="1665" t="s">
        <v>7400</v>
      </c>
      <c r="Y159" s="1665" t="s">
        <v>7401</v>
      </c>
      <c r="Z159" s="1665" t="s">
        <v>7402</v>
      </c>
      <c r="AA159" s="1665" t="s">
        <v>7403</v>
      </c>
      <c r="AB159" s="1665" t="s">
        <v>7404</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7405</v>
      </c>
      <c r="B160" s="1665" t="s">
        <v>415</v>
      </c>
      <c r="C160" s="1662"/>
      <c r="D160" s="1665" t="s">
        <v>212</v>
      </c>
      <c r="E160" s="1665" t="s">
        <v>246</v>
      </c>
      <c r="F160" s="1662"/>
      <c r="G160" s="1662"/>
      <c r="H160" s="1662"/>
      <c r="I160" s="1661">
        <v>4.0</v>
      </c>
      <c r="J160" s="1661">
        <v>12.0</v>
      </c>
      <c r="K160" s="1661">
        <v>21.0</v>
      </c>
      <c r="L160" s="1661">
        <v>30.0</v>
      </c>
      <c r="M160" s="1661">
        <v>39.0</v>
      </c>
      <c r="N160" s="1661">
        <v>48.0</v>
      </c>
      <c r="O160" s="1665" t="s">
        <v>115</v>
      </c>
      <c r="P160" s="1661">
        <v>4.0</v>
      </c>
      <c r="Q160" s="1661">
        <v>11.0</v>
      </c>
      <c r="R160" s="1661">
        <v>19.0</v>
      </c>
      <c r="S160" s="1661">
        <v>27.0</v>
      </c>
      <c r="T160" s="1661">
        <v>35.0</v>
      </c>
      <c r="U160" s="1661">
        <v>43.0</v>
      </c>
      <c r="V160" s="1665" t="s">
        <v>115</v>
      </c>
      <c r="W160" s="1665" t="s">
        <v>7236</v>
      </c>
      <c r="X160" s="1665" t="s">
        <v>7237</v>
      </c>
      <c r="Y160" s="1665" t="s">
        <v>7238</v>
      </c>
      <c r="Z160" s="1665" t="s">
        <v>7239</v>
      </c>
      <c r="AA160" s="1665" t="s">
        <v>7240</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7406</v>
      </c>
      <c r="B161" s="1659" t="s">
        <v>415</v>
      </c>
      <c r="C161" s="1660"/>
      <c r="D161" s="1659" t="s">
        <v>212</v>
      </c>
      <c r="E161" s="1659" t="s">
        <v>246</v>
      </c>
      <c r="F161" s="1660"/>
      <c r="G161" s="1660"/>
      <c r="H161" s="1660"/>
      <c r="I161" s="1661">
        <v>29.0</v>
      </c>
      <c r="J161" s="1661">
        <v>117.0</v>
      </c>
      <c r="K161" s="1661">
        <v>215.0</v>
      </c>
      <c r="L161" s="1661">
        <v>313.0</v>
      </c>
      <c r="M161" s="1661">
        <v>411.0</v>
      </c>
      <c r="N161" s="1661">
        <v>509.0</v>
      </c>
      <c r="O161" s="1659" t="s">
        <v>112</v>
      </c>
      <c r="P161" s="1661">
        <v>6.0</v>
      </c>
      <c r="Q161" s="1661">
        <v>19.0</v>
      </c>
      <c r="R161" s="1661">
        <v>33.0</v>
      </c>
      <c r="S161" s="1661">
        <v>47.0</v>
      </c>
      <c r="T161" s="1661">
        <v>61.0</v>
      </c>
      <c r="U161" s="1661">
        <v>75.0</v>
      </c>
      <c r="V161" s="1659" t="s">
        <v>114</v>
      </c>
      <c r="W161" s="1659" t="s">
        <v>7348</v>
      </c>
      <c r="X161" s="1659" t="s">
        <v>7349</v>
      </c>
      <c r="Y161" s="1659" t="s">
        <v>7350</v>
      </c>
      <c r="Z161" s="1659" t="s">
        <v>7351</v>
      </c>
      <c r="AA161" s="1659" t="s">
        <v>7352</v>
      </c>
      <c r="AB161" s="1665" t="s">
        <v>7407</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7408</v>
      </c>
      <c r="B162" s="1665" t="s">
        <v>415</v>
      </c>
      <c r="C162" s="1662"/>
      <c r="D162" s="1665" t="s">
        <v>212</v>
      </c>
      <c r="E162" s="1665" t="s">
        <v>246</v>
      </c>
      <c r="F162" s="1662"/>
      <c r="G162" s="1662"/>
      <c r="H162" s="1662"/>
      <c r="I162" s="1661">
        <v>6.0</v>
      </c>
      <c r="J162" s="1661">
        <v>19.0</v>
      </c>
      <c r="K162" s="1661">
        <v>33.0</v>
      </c>
      <c r="L162" s="1661">
        <v>47.0</v>
      </c>
      <c r="M162" s="1661">
        <v>61.0</v>
      </c>
      <c r="N162" s="1661">
        <v>75.0</v>
      </c>
      <c r="O162" s="1665" t="s">
        <v>113</v>
      </c>
      <c r="P162" s="1661">
        <v>4.0</v>
      </c>
      <c r="Q162" s="1661">
        <v>11.0</v>
      </c>
      <c r="R162" s="1661">
        <v>19.0</v>
      </c>
      <c r="S162" s="1661">
        <v>27.0</v>
      </c>
      <c r="T162" s="1661">
        <v>35.0</v>
      </c>
      <c r="U162" s="1661">
        <v>43.0</v>
      </c>
      <c r="V162" s="1665" t="s">
        <v>115</v>
      </c>
      <c r="W162" s="1665" t="s">
        <v>7409</v>
      </c>
      <c r="X162" s="1665" t="s">
        <v>7410</v>
      </c>
      <c r="Y162" s="1665" t="s">
        <v>7411</v>
      </c>
      <c r="Z162" s="1665" t="s">
        <v>7412</v>
      </c>
      <c r="AA162" s="1665" t="s">
        <v>7413</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7414</v>
      </c>
      <c r="B163" s="1665" t="s">
        <v>415</v>
      </c>
      <c r="C163" s="1662"/>
      <c r="D163" s="1665" t="s">
        <v>212</v>
      </c>
      <c r="E163" s="1665" t="s">
        <v>246</v>
      </c>
      <c r="F163" s="1662"/>
      <c r="G163" s="1662"/>
      <c r="H163" s="1662"/>
      <c r="I163" s="1661">
        <v>29.0</v>
      </c>
      <c r="J163" s="1661">
        <v>117.0</v>
      </c>
      <c r="K163" s="1661">
        <v>215.0</v>
      </c>
      <c r="L163" s="1661">
        <v>313.0</v>
      </c>
      <c r="M163" s="1661">
        <v>411.0</v>
      </c>
      <c r="N163" s="1661">
        <v>509.0</v>
      </c>
      <c r="O163" s="1665" t="s">
        <v>112</v>
      </c>
      <c r="P163" s="1661">
        <v>6.0</v>
      </c>
      <c r="Q163" s="1661">
        <v>19.0</v>
      </c>
      <c r="R163" s="1661">
        <v>33.0</v>
      </c>
      <c r="S163" s="1661">
        <v>47.0</v>
      </c>
      <c r="T163" s="1661">
        <v>61.0</v>
      </c>
      <c r="U163" s="1661">
        <v>75.0</v>
      </c>
      <c r="V163" s="1665" t="s">
        <v>114</v>
      </c>
      <c r="W163" s="1665" t="s">
        <v>7415</v>
      </c>
      <c r="X163" s="1665" t="s">
        <v>7416</v>
      </c>
      <c r="Y163" s="1665" t="s">
        <v>7417</v>
      </c>
      <c r="Z163" s="1665" t="s">
        <v>7418</v>
      </c>
      <c r="AA163" s="1665" t="s">
        <v>7419</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7420</v>
      </c>
      <c r="B164" s="1665" t="s">
        <v>415</v>
      </c>
      <c r="C164" s="1662"/>
      <c r="D164" s="1665" t="s">
        <v>212</v>
      </c>
      <c r="E164" s="1665" t="s">
        <v>246</v>
      </c>
      <c r="F164" s="1662"/>
      <c r="G164" s="1662"/>
      <c r="H164" s="1662"/>
      <c r="I164" s="1661">
        <v>6.0</v>
      </c>
      <c r="J164" s="1661">
        <v>19.0</v>
      </c>
      <c r="K164" s="1661">
        <v>33.0</v>
      </c>
      <c r="L164" s="1661">
        <v>47.0</v>
      </c>
      <c r="M164" s="1661">
        <v>61.0</v>
      </c>
      <c r="N164" s="1661">
        <v>75.0</v>
      </c>
      <c r="O164" s="1665" t="s">
        <v>113</v>
      </c>
      <c r="P164" s="1661">
        <v>6.0</v>
      </c>
      <c r="Q164" s="1661">
        <v>19.0</v>
      </c>
      <c r="R164" s="1661">
        <v>33.0</v>
      </c>
      <c r="S164" s="1661">
        <v>47.0</v>
      </c>
      <c r="T164" s="1661">
        <v>61.0</v>
      </c>
      <c r="U164" s="1661">
        <v>75.0</v>
      </c>
      <c r="V164" s="1665" t="s">
        <v>114</v>
      </c>
      <c r="W164" s="1665" t="s">
        <v>7421</v>
      </c>
      <c r="X164" s="1665" t="s">
        <v>7422</v>
      </c>
      <c r="Y164" s="1665" t="s">
        <v>7423</v>
      </c>
      <c r="Z164" s="1665" t="s">
        <v>7424</v>
      </c>
      <c r="AA164" s="1665" t="s">
        <v>7425</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7426</v>
      </c>
      <c r="B165" s="1665" t="s">
        <v>415</v>
      </c>
      <c r="C165" s="1662"/>
      <c r="D165" s="1665" t="s">
        <v>212</v>
      </c>
      <c r="E165" s="1665" t="s">
        <v>246</v>
      </c>
      <c r="F165" s="1662"/>
      <c r="G165" s="1662"/>
      <c r="H165" s="1662"/>
      <c r="I165" s="1661">
        <v>29.0</v>
      </c>
      <c r="J165" s="1661">
        <v>117.0</v>
      </c>
      <c r="K165" s="1661">
        <v>215.0</v>
      </c>
      <c r="L165" s="1661">
        <v>313.0</v>
      </c>
      <c r="M165" s="1661">
        <v>411.0</v>
      </c>
      <c r="N165" s="1661">
        <v>509.0</v>
      </c>
      <c r="O165" s="1665" t="s">
        <v>112</v>
      </c>
      <c r="P165" s="1661">
        <v>4.0</v>
      </c>
      <c r="Q165" s="1661">
        <v>12.0</v>
      </c>
      <c r="R165" s="1661">
        <v>21.0</v>
      </c>
      <c r="S165" s="1661">
        <v>30.0</v>
      </c>
      <c r="T165" s="1661">
        <v>39.0</v>
      </c>
      <c r="U165" s="1661">
        <v>48.0</v>
      </c>
      <c r="V165" s="1665" t="s">
        <v>116</v>
      </c>
      <c r="W165" s="1665" t="s">
        <v>7427</v>
      </c>
      <c r="X165" s="1665" t="s">
        <v>7428</v>
      </c>
      <c r="Y165" s="1665" t="s">
        <v>7429</v>
      </c>
      <c r="Z165" s="1665" t="s">
        <v>7430</v>
      </c>
      <c r="AA165" s="1665" t="s">
        <v>7431</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7432</v>
      </c>
      <c r="B166" s="1665" t="s">
        <v>415</v>
      </c>
      <c r="C166" s="1662"/>
      <c r="D166" s="1665" t="s">
        <v>212</v>
      </c>
      <c r="E166" s="1665" t="s">
        <v>246</v>
      </c>
      <c r="F166" s="1662"/>
      <c r="G166" s="1662"/>
      <c r="H166" s="1662"/>
      <c r="I166" s="1661">
        <v>6.0</v>
      </c>
      <c r="J166" s="1661">
        <v>19.0</v>
      </c>
      <c r="K166" s="1661">
        <v>33.0</v>
      </c>
      <c r="L166" s="1661">
        <v>47.0</v>
      </c>
      <c r="M166" s="1661">
        <v>61.0</v>
      </c>
      <c r="N166" s="1661">
        <v>75.0</v>
      </c>
      <c r="O166" s="1665" t="s">
        <v>114</v>
      </c>
      <c r="P166" s="1661">
        <v>4.0</v>
      </c>
      <c r="Q166" s="1661">
        <v>11.0</v>
      </c>
      <c r="R166" s="1661">
        <v>19.0</v>
      </c>
      <c r="S166" s="1661">
        <v>27.0</v>
      </c>
      <c r="T166" s="1661">
        <v>35.0</v>
      </c>
      <c r="U166" s="1661">
        <v>43.0</v>
      </c>
      <c r="V166" s="1665" t="s">
        <v>116</v>
      </c>
      <c r="W166" s="1665" t="s">
        <v>7433</v>
      </c>
      <c r="X166" s="1665" t="s">
        <v>7434</v>
      </c>
      <c r="Y166" s="1665" t="s">
        <v>7435</v>
      </c>
      <c r="Z166" s="1665" t="s">
        <v>7436</v>
      </c>
      <c r="AA166" s="1665" t="s">
        <v>7437</v>
      </c>
      <c r="AB166" s="1665" t="s">
        <v>6597</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7438</v>
      </c>
      <c r="B167" s="1665" t="s">
        <v>415</v>
      </c>
      <c r="C167" s="1662"/>
      <c r="D167" s="1665" t="s">
        <v>212</v>
      </c>
      <c r="E167" s="1665" t="s">
        <v>246</v>
      </c>
      <c r="F167" s="1662"/>
      <c r="G167" s="1662"/>
      <c r="H167" s="1662"/>
      <c r="I167" s="1661">
        <v>6.0</v>
      </c>
      <c r="J167" s="1661">
        <v>19.0</v>
      </c>
      <c r="K167" s="1661">
        <v>33.0</v>
      </c>
      <c r="L167" s="1661">
        <v>47.0</v>
      </c>
      <c r="M167" s="1661">
        <v>61.0</v>
      </c>
      <c r="N167" s="1661">
        <v>75.0</v>
      </c>
      <c r="O167" s="1665" t="s">
        <v>113</v>
      </c>
      <c r="P167" s="1661">
        <v>4.0</v>
      </c>
      <c r="Q167" s="1661">
        <v>11.0</v>
      </c>
      <c r="R167" s="1661">
        <v>19.0</v>
      </c>
      <c r="S167" s="1661">
        <v>27.0</v>
      </c>
      <c r="T167" s="1661">
        <v>35.0</v>
      </c>
      <c r="U167" s="1661">
        <v>43.0</v>
      </c>
      <c r="V167" s="1665" t="s">
        <v>115</v>
      </c>
      <c r="W167" s="1665" t="s">
        <v>7439</v>
      </c>
      <c r="X167" s="1665" t="s">
        <v>7440</v>
      </c>
      <c r="Y167" s="1665" t="s">
        <v>7441</v>
      </c>
      <c r="Z167" s="1665" t="s">
        <v>7442</v>
      </c>
      <c r="AA167" s="1665" t="s">
        <v>7443</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336</v>
      </c>
      <c r="B168" s="1662" t="s">
        <v>337</v>
      </c>
      <c r="C168" s="1665" t="s">
        <v>338</v>
      </c>
      <c r="D168" s="1665" t="s">
        <v>6510</v>
      </c>
      <c r="E168" s="1662" t="s">
        <v>339</v>
      </c>
      <c r="F168" s="1662" t="s">
        <v>282</v>
      </c>
      <c r="G168" s="1662"/>
      <c r="H168" s="1662"/>
      <c r="I168" s="1696">
        <v>9.0</v>
      </c>
      <c r="J168" s="1696">
        <v>27.0</v>
      </c>
      <c r="K168" s="1696">
        <v>47.0</v>
      </c>
      <c r="L168" s="1696">
        <v>67.0</v>
      </c>
      <c r="M168" s="1696">
        <v>87.0</v>
      </c>
      <c r="N168" s="1696">
        <v>107.0</v>
      </c>
      <c r="O168" s="1662" t="s">
        <v>113</v>
      </c>
      <c r="P168" s="1696">
        <v>9.0</v>
      </c>
      <c r="Q168" s="1696">
        <v>27.0</v>
      </c>
      <c r="R168" s="1696">
        <v>47.0</v>
      </c>
      <c r="S168" s="1696">
        <v>67.0</v>
      </c>
      <c r="T168" s="1696">
        <v>87.0</v>
      </c>
      <c r="U168" s="1696">
        <v>107.0</v>
      </c>
      <c r="V168" s="1662" t="s">
        <v>114</v>
      </c>
      <c r="W168" s="1662" t="s">
        <v>340</v>
      </c>
      <c r="X168" s="1662" t="s">
        <v>341</v>
      </c>
      <c r="Y168" s="1662" t="s">
        <v>342</v>
      </c>
      <c r="Z168" s="1662" t="s">
        <v>343</v>
      </c>
      <c r="AA168" s="1662" t="s">
        <v>344</v>
      </c>
      <c r="AB168" s="1662"/>
      <c r="AC168" s="1665" t="s">
        <v>307</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414</v>
      </c>
      <c r="B169" s="1662" t="s">
        <v>415</v>
      </c>
      <c r="C169" s="1665" t="s">
        <v>338</v>
      </c>
      <c r="D169" s="1665" t="s">
        <v>6510</v>
      </c>
      <c r="E169" s="1662" t="s">
        <v>246</v>
      </c>
      <c r="F169" s="1662"/>
      <c r="G169" s="1662"/>
      <c r="H169" s="1662"/>
      <c r="I169" s="1696">
        <v>6.0</v>
      </c>
      <c r="J169" s="1696">
        <v>19.0</v>
      </c>
      <c r="K169" s="1696">
        <v>33.0</v>
      </c>
      <c r="L169" s="1696">
        <v>47.0</v>
      </c>
      <c r="M169" s="1696">
        <v>61.0</v>
      </c>
      <c r="N169" s="1696">
        <v>75.0</v>
      </c>
      <c r="O169" s="1662" t="s">
        <v>113</v>
      </c>
      <c r="P169" s="1696">
        <v>3.0</v>
      </c>
      <c r="Q169" s="1696">
        <v>9.0</v>
      </c>
      <c r="R169" s="1696">
        <v>16.0</v>
      </c>
      <c r="S169" s="1696">
        <v>23.0</v>
      </c>
      <c r="T169" s="1696">
        <v>30.0</v>
      </c>
      <c r="U169" s="1696">
        <v>37.0</v>
      </c>
      <c r="V169" s="1662" t="s">
        <v>117</v>
      </c>
      <c r="W169" s="1662" t="s">
        <v>416</v>
      </c>
      <c r="X169" s="1662" t="s">
        <v>417</v>
      </c>
      <c r="Y169" s="1662" t="s">
        <v>418</v>
      </c>
      <c r="Z169" s="1662" t="s">
        <v>419</v>
      </c>
      <c r="AA169" s="1662" t="s">
        <v>420</v>
      </c>
      <c r="AB169" s="1662"/>
      <c r="AC169" s="1665" t="s">
        <v>385</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481</v>
      </c>
      <c r="B170" s="1662" t="s">
        <v>337</v>
      </c>
      <c r="C170" s="1662" t="s">
        <v>275</v>
      </c>
      <c r="D170" s="1665" t="s">
        <v>6510</v>
      </c>
      <c r="E170" s="1662" t="s">
        <v>482</v>
      </c>
      <c r="F170" s="1662"/>
      <c r="G170" s="1662"/>
      <c r="H170" s="1662"/>
      <c r="I170" s="1696">
        <v>34.0</v>
      </c>
      <c r="J170" s="1696">
        <v>135.0</v>
      </c>
      <c r="K170" s="1696">
        <v>247.0</v>
      </c>
      <c r="L170" s="1696">
        <v>359.0</v>
      </c>
      <c r="M170" s="1696">
        <v>471.0</v>
      </c>
      <c r="N170" s="1696">
        <v>583.0</v>
      </c>
      <c r="O170" s="1662" t="s">
        <v>112</v>
      </c>
      <c r="P170" s="1696">
        <v>7.0</v>
      </c>
      <c r="Q170" s="1696">
        <v>21.0</v>
      </c>
      <c r="R170" s="1696">
        <v>37.0</v>
      </c>
      <c r="S170" s="1696">
        <v>53.0</v>
      </c>
      <c r="T170" s="1696">
        <v>69.0</v>
      </c>
      <c r="U170" s="1696">
        <v>85.0</v>
      </c>
      <c r="V170" s="1662" t="s">
        <v>114</v>
      </c>
      <c r="W170" s="1662" t="s">
        <v>483</v>
      </c>
      <c r="X170" s="1662" t="s">
        <v>484</v>
      </c>
      <c r="Y170" s="1662" t="s">
        <v>485</v>
      </c>
      <c r="Z170" s="1662" t="s">
        <v>486</v>
      </c>
      <c r="AA170" s="1662" t="s">
        <v>487</v>
      </c>
      <c r="AB170" s="1662"/>
      <c r="AC170" s="1665" t="s">
        <v>454</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559</v>
      </c>
      <c r="B171" s="1662" t="s">
        <v>560</v>
      </c>
      <c r="C171" s="1662" t="s">
        <v>561</v>
      </c>
      <c r="D171" s="1665" t="s">
        <v>6510</v>
      </c>
      <c r="E171" s="1662" t="s">
        <v>517</v>
      </c>
      <c r="F171" s="1662" t="s">
        <v>339</v>
      </c>
      <c r="G171" s="1662" t="s">
        <v>562</v>
      </c>
      <c r="H171" s="1662"/>
      <c r="I171" s="1696">
        <v>25.0</v>
      </c>
      <c r="J171" s="1696">
        <v>101.0</v>
      </c>
      <c r="K171" s="1696">
        <v>185.0</v>
      </c>
      <c r="L171" s="1696">
        <v>269.0</v>
      </c>
      <c r="M171" s="1696">
        <v>353.0</v>
      </c>
      <c r="N171" s="1696">
        <v>437.0</v>
      </c>
      <c r="O171" s="1662" t="s">
        <v>112</v>
      </c>
      <c r="P171" s="1696">
        <v>5.0</v>
      </c>
      <c r="Q171" s="1696">
        <v>15.0</v>
      </c>
      <c r="R171" s="1696">
        <v>26.0</v>
      </c>
      <c r="S171" s="1696">
        <v>37.0</v>
      </c>
      <c r="T171" s="1696">
        <v>48.0</v>
      </c>
      <c r="U171" s="1696">
        <v>59.0</v>
      </c>
      <c r="V171" s="1662" t="s">
        <v>116</v>
      </c>
      <c r="W171" s="1662" t="s">
        <v>563</v>
      </c>
      <c r="X171" s="1662" t="s">
        <v>564</v>
      </c>
      <c r="Y171" s="1662" t="s">
        <v>565</v>
      </c>
      <c r="Z171" s="1662" t="s">
        <v>566</v>
      </c>
      <c r="AA171" s="1662" t="s">
        <v>567</v>
      </c>
      <c r="AB171" s="1662"/>
      <c r="AC171" s="1665" t="s">
        <v>529</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617</v>
      </c>
      <c r="B172" s="1662" t="s">
        <v>560</v>
      </c>
      <c r="C172" s="1662" t="s">
        <v>561</v>
      </c>
      <c r="D172" s="1665" t="s">
        <v>6510</v>
      </c>
      <c r="E172" s="1662" t="s">
        <v>598</v>
      </c>
      <c r="F172" s="1662"/>
      <c r="G172" s="1662"/>
      <c r="H172" s="1662"/>
      <c r="I172" s="1696">
        <v>25.0</v>
      </c>
      <c r="J172" s="1696">
        <v>101.0</v>
      </c>
      <c r="K172" s="1696">
        <v>185.0</v>
      </c>
      <c r="L172" s="1696">
        <v>269.0</v>
      </c>
      <c r="M172" s="1696">
        <v>353.0</v>
      </c>
      <c r="N172" s="1696">
        <v>437.0</v>
      </c>
      <c r="O172" s="1662" t="s">
        <v>112</v>
      </c>
      <c r="P172" s="1696">
        <v>5.0</v>
      </c>
      <c r="Q172" s="1696">
        <v>15.0</v>
      </c>
      <c r="R172" s="1696">
        <v>26.0</v>
      </c>
      <c r="S172" s="1696">
        <v>37.0</v>
      </c>
      <c r="T172" s="1696">
        <v>48.0</v>
      </c>
      <c r="U172" s="1696">
        <v>59.0</v>
      </c>
      <c r="V172" s="1662" t="s">
        <v>116</v>
      </c>
      <c r="W172" s="1662" t="s">
        <v>618</v>
      </c>
      <c r="X172" s="1662" t="s">
        <v>619</v>
      </c>
      <c r="Y172" s="1662" t="s">
        <v>620</v>
      </c>
      <c r="Z172" s="1662" t="s">
        <v>621</v>
      </c>
      <c r="AA172" s="1662" t="s">
        <v>622</v>
      </c>
      <c r="AB172" s="1662"/>
      <c r="AC172" s="1665" t="s">
        <v>592</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674</v>
      </c>
      <c r="B173" s="1662" t="s">
        <v>560</v>
      </c>
      <c r="C173" s="1662" t="s">
        <v>675</v>
      </c>
      <c r="D173" s="1665" t="s">
        <v>6510</v>
      </c>
      <c r="E173" s="1662" t="s">
        <v>598</v>
      </c>
      <c r="F173" s="1662" t="s">
        <v>282</v>
      </c>
      <c r="G173" s="1662" t="s">
        <v>482</v>
      </c>
      <c r="H173" s="1662"/>
      <c r="I173" s="1696">
        <v>21.0</v>
      </c>
      <c r="J173" s="1696">
        <v>84.0</v>
      </c>
      <c r="K173" s="1696">
        <v>154.0</v>
      </c>
      <c r="L173" s="1696">
        <v>224.0</v>
      </c>
      <c r="M173" s="1696">
        <v>294.0</v>
      </c>
      <c r="N173" s="1696">
        <v>364.0</v>
      </c>
      <c r="O173" s="1662" t="s">
        <v>112</v>
      </c>
      <c r="P173" s="1696">
        <v>6.0</v>
      </c>
      <c r="Q173" s="1696">
        <v>17.0</v>
      </c>
      <c r="R173" s="1696">
        <v>29.0</v>
      </c>
      <c r="S173" s="1696">
        <v>41.0</v>
      </c>
      <c r="T173" s="1696">
        <v>53.0</v>
      </c>
      <c r="U173" s="1696">
        <v>65.0</v>
      </c>
      <c r="V173" s="1662" t="s">
        <v>116</v>
      </c>
      <c r="W173" s="1662" t="s">
        <v>676</v>
      </c>
      <c r="X173" s="1662" t="s">
        <v>677</v>
      </c>
      <c r="Y173" s="1662" t="s">
        <v>678</v>
      </c>
      <c r="Z173" s="1662" t="s">
        <v>679</v>
      </c>
      <c r="AA173" s="1662" t="s">
        <v>680</v>
      </c>
      <c r="AB173" s="1662"/>
      <c r="AC173" s="1665" t="s">
        <v>651</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704</v>
      </c>
      <c r="B174" s="1662" t="s">
        <v>560</v>
      </c>
      <c r="C174" s="1662" t="s">
        <v>561</v>
      </c>
      <c r="D174" s="1665" t="s">
        <v>6510</v>
      </c>
      <c r="E174" s="1662" t="s">
        <v>518</v>
      </c>
      <c r="F174" s="1662" t="s">
        <v>562</v>
      </c>
      <c r="G174" s="1662" t="s">
        <v>705</v>
      </c>
      <c r="H174" s="1662"/>
      <c r="I174" s="1696">
        <v>25.0</v>
      </c>
      <c r="J174" s="1696">
        <v>101.0</v>
      </c>
      <c r="K174" s="1696">
        <v>185.0</v>
      </c>
      <c r="L174" s="1696">
        <v>269.0</v>
      </c>
      <c r="M174" s="1696">
        <v>353.0</v>
      </c>
      <c r="N174" s="1696">
        <v>437.0</v>
      </c>
      <c r="O174" s="1662" t="s">
        <v>112</v>
      </c>
      <c r="P174" s="1696">
        <v>5.0</v>
      </c>
      <c r="Q174" s="1696">
        <v>15.0</v>
      </c>
      <c r="R174" s="1696">
        <v>26.0</v>
      </c>
      <c r="S174" s="1696">
        <v>37.0</v>
      </c>
      <c r="T174" s="1696">
        <v>48.0</v>
      </c>
      <c r="U174" s="1696">
        <v>59.0</v>
      </c>
      <c r="V174" s="1662" t="s">
        <v>116</v>
      </c>
      <c r="W174" s="1662" t="s">
        <v>706</v>
      </c>
      <c r="X174" s="1662" t="s">
        <v>707</v>
      </c>
      <c r="Y174" s="1662" t="s">
        <v>708</v>
      </c>
      <c r="Z174" s="1662" t="s">
        <v>709</v>
      </c>
      <c r="AA174" s="1662" t="s">
        <v>710</v>
      </c>
      <c r="AB174" s="1662"/>
      <c r="AC174" s="1665" t="s">
        <v>683</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783</v>
      </c>
      <c r="B175" s="1662" t="s">
        <v>560</v>
      </c>
      <c r="C175" s="1662" t="s">
        <v>561</v>
      </c>
      <c r="D175" s="1665" t="s">
        <v>6510</v>
      </c>
      <c r="E175" s="1662" t="s">
        <v>518</v>
      </c>
      <c r="F175" s="1662" t="s">
        <v>562</v>
      </c>
      <c r="G175" s="1662" t="s">
        <v>282</v>
      </c>
      <c r="H175" s="1662"/>
      <c r="I175" s="1696">
        <v>25.0</v>
      </c>
      <c r="J175" s="1696">
        <v>101.0</v>
      </c>
      <c r="K175" s="1696">
        <v>185.0</v>
      </c>
      <c r="L175" s="1696">
        <v>269.0</v>
      </c>
      <c r="M175" s="1696">
        <v>353.0</v>
      </c>
      <c r="N175" s="1696">
        <v>437.0</v>
      </c>
      <c r="O175" s="1662" t="s">
        <v>112</v>
      </c>
      <c r="P175" s="1696">
        <v>5.0</v>
      </c>
      <c r="Q175" s="1696">
        <v>15.0</v>
      </c>
      <c r="R175" s="1696">
        <v>26.0</v>
      </c>
      <c r="S175" s="1696">
        <v>37.0</v>
      </c>
      <c r="T175" s="1696">
        <v>48.0</v>
      </c>
      <c r="U175" s="1696">
        <v>59.0</v>
      </c>
      <c r="V175" s="1662" t="s">
        <v>116</v>
      </c>
      <c r="W175" s="1662" t="s">
        <v>784</v>
      </c>
      <c r="X175" s="1662" t="s">
        <v>785</v>
      </c>
      <c r="Y175" s="1662" t="s">
        <v>786</v>
      </c>
      <c r="Z175" s="1662" t="s">
        <v>787</v>
      </c>
      <c r="AA175" s="1662" t="s">
        <v>788</v>
      </c>
      <c r="AB175" s="1662"/>
      <c r="AC175" s="1665" t="s">
        <v>760</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875</v>
      </c>
      <c r="B176" s="1662" t="s">
        <v>515</v>
      </c>
      <c r="C176" s="1662" t="s">
        <v>516</v>
      </c>
      <c r="D176" s="1665" t="s">
        <v>6510</v>
      </c>
      <c r="E176" s="1662"/>
      <c r="F176" s="1662"/>
      <c r="G176" s="1662"/>
      <c r="H176" s="1662"/>
      <c r="I176" s="1696">
        <v>25.0</v>
      </c>
      <c r="J176" s="1696">
        <v>101.0</v>
      </c>
      <c r="K176" s="1696">
        <v>185.0</v>
      </c>
      <c r="L176" s="1696">
        <v>269.0</v>
      </c>
      <c r="M176" s="1696">
        <v>353.0</v>
      </c>
      <c r="N176" s="1696">
        <v>437.0</v>
      </c>
      <c r="O176" s="1662" t="s">
        <v>112</v>
      </c>
      <c r="P176" s="1696">
        <v>6.0</v>
      </c>
      <c r="Q176" s="1696">
        <v>17.0</v>
      </c>
      <c r="R176" s="1696">
        <v>29.0</v>
      </c>
      <c r="S176" s="1696">
        <v>41.0</v>
      </c>
      <c r="T176" s="1696">
        <v>53.0</v>
      </c>
      <c r="U176" s="1696">
        <v>65.0</v>
      </c>
      <c r="V176" s="1662" t="s">
        <v>115</v>
      </c>
      <c r="W176" s="1662" t="s">
        <v>876</v>
      </c>
      <c r="X176" s="1662" t="s">
        <v>877</v>
      </c>
      <c r="Y176" s="1662" t="s">
        <v>878</v>
      </c>
      <c r="Z176" s="1662" t="s">
        <v>879</v>
      </c>
      <c r="AA176" s="1662" t="s">
        <v>880</v>
      </c>
      <c r="AB176" s="1662"/>
      <c r="AC176" s="1665" t="s">
        <v>860</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955</v>
      </c>
      <c r="B177" s="1662" t="s">
        <v>515</v>
      </c>
      <c r="C177" s="1662" t="s">
        <v>516</v>
      </c>
      <c r="D177" s="1665" t="s">
        <v>6510</v>
      </c>
      <c r="E177" s="1662" t="s">
        <v>518</v>
      </c>
      <c r="F177" s="1662" t="s">
        <v>517</v>
      </c>
      <c r="G177" s="1662"/>
      <c r="H177" s="1662"/>
      <c r="I177" s="1696">
        <v>25.0</v>
      </c>
      <c r="J177" s="1696">
        <v>101.0</v>
      </c>
      <c r="K177" s="1696">
        <v>185.0</v>
      </c>
      <c r="L177" s="1696">
        <v>269.0</v>
      </c>
      <c r="M177" s="1696">
        <v>353.0</v>
      </c>
      <c r="N177" s="1696">
        <v>437.0</v>
      </c>
      <c r="O177" s="1662" t="s">
        <v>112</v>
      </c>
      <c r="P177" s="1696">
        <v>6.0</v>
      </c>
      <c r="Q177" s="1696">
        <v>17.0</v>
      </c>
      <c r="R177" s="1696">
        <v>29.0</v>
      </c>
      <c r="S177" s="1696">
        <v>41.0</v>
      </c>
      <c r="T177" s="1696">
        <v>53.0</v>
      </c>
      <c r="U177" s="1696">
        <v>65.0</v>
      </c>
      <c r="V177" s="1662" t="s">
        <v>115</v>
      </c>
      <c r="W177" s="1662" t="s">
        <v>956</v>
      </c>
      <c r="X177" s="1662" t="s">
        <v>957</v>
      </c>
      <c r="Y177" s="1662" t="s">
        <v>958</v>
      </c>
      <c r="Z177" s="1662" t="s">
        <v>959</v>
      </c>
      <c r="AA177" s="1662" t="s">
        <v>960</v>
      </c>
      <c r="AB177" s="1662"/>
      <c r="AC177" s="1665" t="s">
        <v>936</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980</v>
      </c>
      <c r="B178" s="1662" t="s">
        <v>560</v>
      </c>
      <c r="C178" s="1662" t="s">
        <v>516</v>
      </c>
      <c r="D178" s="1665" t="s">
        <v>6510</v>
      </c>
      <c r="E178" s="1662" t="s">
        <v>518</v>
      </c>
      <c r="F178" s="1662"/>
      <c r="G178" s="1662"/>
      <c r="H178" s="1662"/>
      <c r="I178" s="1696">
        <v>34.0</v>
      </c>
      <c r="J178" s="1696">
        <v>135.0</v>
      </c>
      <c r="K178" s="1696">
        <v>247.0</v>
      </c>
      <c r="L178" s="1696">
        <v>359.0</v>
      </c>
      <c r="M178" s="1696">
        <v>471.0</v>
      </c>
      <c r="N178" s="1696">
        <v>583.0</v>
      </c>
      <c r="O178" s="1662" t="s">
        <v>112</v>
      </c>
      <c r="P178" s="1696">
        <v>4.0</v>
      </c>
      <c r="Q178" s="1696">
        <v>12.0</v>
      </c>
      <c r="R178" s="1696">
        <v>21.0</v>
      </c>
      <c r="S178" s="1696">
        <v>30.0</v>
      </c>
      <c r="T178" s="1696">
        <v>39.0</v>
      </c>
      <c r="U178" s="1696">
        <v>48.0</v>
      </c>
      <c r="V178" s="1662" t="s">
        <v>116</v>
      </c>
      <c r="W178" s="1662" t="s">
        <v>981</v>
      </c>
      <c r="X178" s="1662" t="s">
        <v>982</v>
      </c>
      <c r="Y178" s="1662" t="s">
        <v>983</v>
      </c>
      <c r="Z178" s="1662" t="s">
        <v>984</v>
      </c>
      <c r="AA178" s="1662" t="s">
        <v>985</v>
      </c>
      <c r="AB178" s="1662"/>
      <c r="AC178" s="1665" t="s">
        <v>964</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1013</v>
      </c>
      <c r="B179" s="1662" t="s">
        <v>515</v>
      </c>
      <c r="C179" s="1662" t="s">
        <v>675</v>
      </c>
      <c r="D179" s="1665" t="s">
        <v>6510</v>
      </c>
      <c r="E179" s="1662" t="s">
        <v>282</v>
      </c>
      <c r="F179" s="1662" t="s">
        <v>1014</v>
      </c>
      <c r="G179" s="1662"/>
      <c r="H179" s="1662"/>
      <c r="I179" s="1696">
        <v>34.0</v>
      </c>
      <c r="J179" s="1696">
        <v>135.0</v>
      </c>
      <c r="K179" s="1696">
        <v>247.0</v>
      </c>
      <c r="L179" s="1696">
        <v>359.0</v>
      </c>
      <c r="M179" s="1696">
        <v>471.0</v>
      </c>
      <c r="N179" s="1696">
        <v>583.0</v>
      </c>
      <c r="O179" s="1662" t="s">
        <v>112</v>
      </c>
      <c r="P179" s="1696">
        <v>5.0</v>
      </c>
      <c r="Q179" s="1696">
        <v>14.0</v>
      </c>
      <c r="R179" s="1696">
        <v>24.0</v>
      </c>
      <c r="S179" s="1696">
        <v>34.0</v>
      </c>
      <c r="T179" s="1696">
        <v>44.0</v>
      </c>
      <c r="U179" s="1696">
        <v>54.0</v>
      </c>
      <c r="V179" s="1662" t="s">
        <v>115</v>
      </c>
      <c r="W179" s="1662" t="s">
        <v>1015</v>
      </c>
      <c r="X179" s="1662" t="s">
        <v>1016</v>
      </c>
      <c r="Y179" s="1662" t="s">
        <v>1017</v>
      </c>
      <c r="Z179" s="1662" t="s">
        <v>1018</v>
      </c>
      <c r="AA179" s="1662" t="s">
        <v>1019</v>
      </c>
      <c r="AB179" s="1662"/>
      <c r="AC179" s="1665" t="s">
        <v>779</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1043</v>
      </c>
      <c r="B180" s="1662" t="s">
        <v>515</v>
      </c>
      <c r="C180" s="1662" t="s">
        <v>516</v>
      </c>
      <c r="D180" s="1665" t="s">
        <v>6510</v>
      </c>
      <c r="E180" s="1662" t="s">
        <v>517</v>
      </c>
      <c r="F180" s="1662" t="s">
        <v>339</v>
      </c>
      <c r="G180" s="1662" t="s">
        <v>1044</v>
      </c>
      <c r="H180" s="1662"/>
      <c r="I180" s="1696">
        <v>25.0</v>
      </c>
      <c r="J180" s="1696">
        <v>101.0</v>
      </c>
      <c r="K180" s="1696">
        <v>185.0</v>
      </c>
      <c r="L180" s="1696">
        <v>269.0</v>
      </c>
      <c r="M180" s="1696">
        <v>353.0</v>
      </c>
      <c r="N180" s="1696">
        <v>437.0</v>
      </c>
      <c r="O180" s="1662" t="s">
        <v>112</v>
      </c>
      <c r="P180" s="1696">
        <v>6.0</v>
      </c>
      <c r="Q180" s="1696">
        <v>17.0</v>
      </c>
      <c r="R180" s="1696">
        <v>29.0</v>
      </c>
      <c r="S180" s="1696">
        <v>41.0</v>
      </c>
      <c r="T180" s="1696">
        <v>53.0</v>
      </c>
      <c r="U180" s="1696">
        <v>65.0</v>
      </c>
      <c r="V180" s="1662" t="s">
        <v>115</v>
      </c>
      <c r="W180" s="1662" t="s">
        <v>1045</v>
      </c>
      <c r="X180" s="1662" t="s">
        <v>1046</v>
      </c>
      <c r="Y180" s="1662" t="s">
        <v>1047</v>
      </c>
      <c r="Z180" s="1662" t="s">
        <v>1048</v>
      </c>
      <c r="AA180" s="1662" t="s">
        <v>1049</v>
      </c>
      <c r="AB180" s="1662"/>
      <c r="AC180" s="1665" t="s">
        <v>745</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1099</v>
      </c>
      <c r="B181" s="1662" t="s">
        <v>515</v>
      </c>
      <c r="C181" s="1662" t="s">
        <v>561</v>
      </c>
      <c r="D181" s="1665" t="s">
        <v>6510</v>
      </c>
      <c r="E181" s="1662" t="s">
        <v>562</v>
      </c>
      <c r="F181" s="1662" t="s">
        <v>1044</v>
      </c>
      <c r="G181" s="1662" t="s">
        <v>482</v>
      </c>
      <c r="H181" s="1662"/>
      <c r="I181" s="1696">
        <v>29.0</v>
      </c>
      <c r="J181" s="1696">
        <v>117.0</v>
      </c>
      <c r="K181" s="1696">
        <v>215.0</v>
      </c>
      <c r="L181" s="1696">
        <v>313.0</v>
      </c>
      <c r="M181" s="1696">
        <v>411.0</v>
      </c>
      <c r="N181" s="1696">
        <v>509.0</v>
      </c>
      <c r="O181" s="1662" t="s">
        <v>112</v>
      </c>
      <c r="P181" s="1696">
        <v>5.0</v>
      </c>
      <c r="Q181" s="1696">
        <v>15.0</v>
      </c>
      <c r="R181" s="1696">
        <v>26.0</v>
      </c>
      <c r="S181" s="1696">
        <v>37.0</v>
      </c>
      <c r="T181" s="1696">
        <v>48.0</v>
      </c>
      <c r="U181" s="1696">
        <v>59.0</v>
      </c>
      <c r="V181" s="1662" t="s">
        <v>115</v>
      </c>
      <c r="W181" s="1662" t="s">
        <v>1100</v>
      </c>
      <c r="X181" s="1662" t="s">
        <v>1101</v>
      </c>
      <c r="Y181" s="1662" t="s">
        <v>1102</v>
      </c>
      <c r="Z181" s="1662" t="s">
        <v>1103</v>
      </c>
      <c r="AA181" s="1662" t="s">
        <v>1104</v>
      </c>
      <c r="AB181" s="1662"/>
      <c r="AC181" s="1665" t="s">
        <v>203</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1127</v>
      </c>
      <c r="B182" s="1662" t="s">
        <v>560</v>
      </c>
      <c r="C182" s="1662" t="s">
        <v>561</v>
      </c>
      <c r="D182" s="1665" t="s">
        <v>6510</v>
      </c>
      <c r="E182" s="1662" t="s">
        <v>482</v>
      </c>
      <c r="F182" s="1662"/>
      <c r="G182" s="1662"/>
      <c r="H182" s="1662"/>
      <c r="I182" s="1696">
        <v>25.0</v>
      </c>
      <c r="J182" s="1696">
        <v>101.0</v>
      </c>
      <c r="K182" s="1696">
        <v>185.0</v>
      </c>
      <c r="L182" s="1696">
        <v>269.0</v>
      </c>
      <c r="M182" s="1696">
        <v>353.0</v>
      </c>
      <c r="N182" s="1696">
        <v>437.0</v>
      </c>
      <c r="O182" s="1662" t="s">
        <v>112</v>
      </c>
      <c r="P182" s="1696">
        <v>5.0</v>
      </c>
      <c r="Q182" s="1696">
        <v>15.0</v>
      </c>
      <c r="R182" s="1696">
        <v>26.0</v>
      </c>
      <c r="S182" s="1696">
        <v>37.0</v>
      </c>
      <c r="T182" s="1696">
        <v>48.0</v>
      </c>
      <c r="U182" s="1696">
        <v>59.0</v>
      </c>
      <c r="V182" s="1662" t="s">
        <v>116</v>
      </c>
      <c r="W182" s="1662" t="s">
        <v>1128</v>
      </c>
      <c r="X182" s="1662" t="s">
        <v>1129</v>
      </c>
      <c r="Y182" s="1662" t="s">
        <v>1130</v>
      </c>
      <c r="Z182" s="1662" t="s">
        <v>1131</v>
      </c>
      <c r="AA182" s="1662" t="s">
        <v>1132</v>
      </c>
      <c r="AB182" s="1662"/>
      <c r="AC182" s="1665" t="s">
        <v>474</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1176</v>
      </c>
      <c r="B183" s="1662" t="s">
        <v>560</v>
      </c>
      <c r="C183" s="1662" t="s">
        <v>561</v>
      </c>
      <c r="D183" s="1665" t="s">
        <v>6510</v>
      </c>
      <c r="E183" s="1662" t="s">
        <v>518</v>
      </c>
      <c r="F183" s="1662" t="s">
        <v>339</v>
      </c>
      <c r="G183" s="1662" t="s">
        <v>562</v>
      </c>
      <c r="H183" s="1662"/>
      <c r="I183" s="1696">
        <v>25.0</v>
      </c>
      <c r="J183" s="1696">
        <v>101.0</v>
      </c>
      <c r="K183" s="1696">
        <v>185.0</v>
      </c>
      <c r="L183" s="1696">
        <v>269.0</v>
      </c>
      <c r="M183" s="1696">
        <v>353.0</v>
      </c>
      <c r="N183" s="1696">
        <v>437.0</v>
      </c>
      <c r="O183" s="1662" t="s">
        <v>112</v>
      </c>
      <c r="P183" s="1696">
        <v>5.0</v>
      </c>
      <c r="Q183" s="1696">
        <v>15.0</v>
      </c>
      <c r="R183" s="1696">
        <v>26.0</v>
      </c>
      <c r="S183" s="1696">
        <v>37.0</v>
      </c>
      <c r="T183" s="1696">
        <v>48.0</v>
      </c>
      <c r="U183" s="1696">
        <v>59.0</v>
      </c>
      <c r="V183" s="1662" t="s">
        <v>116</v>
      </c>
      <c r="W183" s="1662" t="s">
        <v>1177</v>
      </c>
      <c r="X183" s="1662" t="s">
        <v>1178</v>
      </c>
      <c r="Y183" s="1662" t="s">
        <v>1179</v>
      </c>
      <c r="Z183" s="1662" t="s">
        <v>1180</v>
      </c>
      <c r="AA183" s="1662" t="s">
        <v>1181</v>
      </c>
      <c r="AB183" s="1662"/>
      <c r="AC183" s="1665" t="s">
        <v>413</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1258</v>
      </c>
      <c r="B184" s="1662" t="s">
        <v>560</v>
      </c>
      <c r="C184" s="1662" t="s">
        <v>516</v>
      </c>
      <c r="D184" s="1665" t="s">
        <v>6510</v>
      </c>
      <c r="E184" s="1662" t="s">
        <v>518</v>
      </c>
      <c r="F184" s="1662" t="s">
        <v>339</v>
      </c>
      <c r="G184" s="1662" t="s">
        <v>1044</v>
      </c>
      <c r="H184" s="1662"/>
      <c r="I184" s="1696">
        <v>34.0</v>
      </c>
      <c r="J184" s="1696">
        <v>135.0</v>
      </c>
      <c r="K184" s="1696">
        <v>247.0</v>
      </c>
      <c r="L184" s="1696">
        <v>359.0</v>
      </c>
      <c r="M184" s="1696">
        <v>471.0</v>
      </c>
      <c r="N184" s="1696">
        <v>583.0</v>
      </c>
      <c r="O184" s="1662" t="s">
        <v>112</v>
      </c>
      <c r="P184" s="1696">
        <v>4.0</v>
      </c>
      <c r="Q184" s="1696">
        <v>12.0</v>
      </c>
      <c r="R184" s="1696">
        <v>21.0</v>
      </c>
      <c r="S184" s="1696">
        <v>30.0</v>
      </c>
      <c r="T184" s="1696">
        <v>39.0</v>
      </c>
      <c r="U184" s="1696">
        <v>48.0</v>
      </c>
      <c r="V184" s="1662" t="s">
        <v>116</v>
      </c>
      <c r="W184" s="1662" t="s">
        <v>1259</v>
      </c>
      <c r="X184" s="1662" t="s">
        <v>1260</v>
      </c>
      <c r="Y184" s="1662" t="s">
        <v>1261</v>
      </c>
      <c r="Z184" s="1662" t="s">
        <v>1262</v>
      </c>
      <c r="AA184" s="1662" t="s">
        <v>1263</v>
      </c>
      <c r="AB184" s="1662"/>
      <c r="AC184" s="1665" t="s">
        <v>1240</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1303</v>
      </c>
      <c r="B185" s="1662" t="s">
        <v>515</v>
      </c>
      <c r="C185" s="1662" t="s">
        <v>675</v>
      </c>
      <c r="D185" s="1665" t="s">
        <v>6510</v>
      </c>
      <c r="E185" s="1662" t="s">
        <v>517</v>
      </c>
      <c r="F185" s="1662" t="s">
        <v>282</v>
      </c>
      <c r="G185" s="1662"/>
      <c r="H185" s="1662"/>
      <c r="I185" s="1696">
        <v>34.0</v>
      </c>
      <c r="J185" s="1696">
        <v>135.0</v>
      </c>
      <c r="K185" s="1696">
        <v>247.0</v>
      </c>
      <c r="L185" s="1696">
        <v>359.0</v>
      </c>
      <c r="M185" s="1696">
        <v>471.0</v>
      </c>
      <c r="N185" s="1696">
        <v>583.0</v>
      </c>
      <c r="O185" s="1662" t="s">
        <v>112</v>
      </c>
      <c r="P185" s="1696">
        <v>5.0</v>
      </c>
      <c r="Q185" s="1696">
        <v>14.0</v>
      </c>
      <c r="R185" s="1696">
        <v>24.0</v>
      </c>
      <c r="S185" s="1696">
        <v>34.0</v>
      </c>
      <c r="T185" s="1696">
        <v>44.0</v>
      </c>
      <c r="U185" s="1696">
        <v>54.0</v>
      </c>
      <c r="V185" s="1662" t="s">
        <v>115</v>
      </c>
      <c r="W185" s="1662" t="s">
        <v>1304</v>
      </c>
      <c r="X185" s="1662" t="s">
        <v>1305</v>
      </c>
      <c r="Y185" s="1662" t="s">
        <v>1306</v>
      </c>
      <c r="Z185" s="1662" t="s">
        <v>1307</v>
      </c>
      <c r="AA185" s="1662" t="s">
        <v>1308</v>
      </c>
      <c r="AB185" s="1662"/>
      <c r="AC185" s="1665" t="s">
        <v>673</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1391</v>
      </c>
      <c r="B186" s="1662" t="s">
        <v>337</v>
      </c>
      <c r="C186" s="1662" t="s">
        <v>383</v>
      </c>
      <c r="D186" s="1665" t="s">
        <v>6510</v>
      </c>
      <c r="E186" s="1662" t="s">
        <v>518</v>
      </c>
      <c r="F186" s="1662" t="s">
        <v>517</v>
      </c>
      <c r="G186" s="1662" t="s">
        <v>339</v>
      </c>
      <c r="H186" s="1662"/>
      <c r="I186" s="1696">
        <v>25.0</v>
      </c>
      <c r="J186" s="1696">
        <v>101.0</v>
      </c>
      <c r="K186" s="1696">
        <v>185.0</v>
      </c>
      <c r="L186" s="1696">
        <v>269.0</v>
      </c>
      <c r="M186" s="1696">
        <v>353.0</v>
      </c>
      <c r="N186" s="1696">
        <v>437.0</v>
      </c>
      <c r="O186" s="1662" t="s">
        <v>112</v>
      </c>
      <c r="P186" s="1696">
        <v>9.0</v>
      </c>
      <c r="Q186" s="1696">
        <v>27.0</v>
      </c>
      <c r="R186" s="1696">
        <v>47.0</v>
      </c>
      <c r="S186" s="1696">
        <v>67.0</v>
      </c>
      <c r="T186" s="1696">
        <v>87.0</v>
      </c>
      <c r="U186" s="1696">
        <v>107.0</v>
      </c>
      <c r="V186" s="1662" t="s">
        <v>113</v>
      </c>
      <c r="W186" s="1662" t="s">
        <v>1392</v>
      </c>
      <c r="X186" s="1662" t="s">
        <v>1393</v>
      </c>
      <c r="Y186" s="1662" t="s">
        <v>1394</v>
      </c>
      <c r="Z186" s="1662" t="s">
        <v>1395</v>
      </c>
      <c r="AA186" s="1662" t="s">
        <v>1396</v>
      </c>
      <c r="AB186" s="1662"/>
      <c r="AC186" s="1665" t="s">
        <v>1374</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1413</v>
      </c>
      <c r="B187" s="1662" t="s">
        <v>560</v>
      </c>
      <c r="C187" s="1662" t="s">
        <v>516</v>
      </c>
      <c r="D187" s="1665" t="s">
        <v>6510</v>
      </c>
      <c r="E187" s="1662" t="s">
        <v>517</v>
      </c>
      <c r="F187" s="1662" t="s">
        <v>339</v>
      </c>
      <c r="G187" s="1662" t="s">
        <v>598</v>
      </c>
      <c r="H187" s="1662"/>
      <c r="I187" s="1696">
        <v>34.0</v>
      </c>
      <c r="J187" s="1696">
        <v>135.0</v>
      </c>
      <c r="K187" s="1696">
        <v>247.0</v>
      </c>
      <c r="L187" s="1696">
        <v>359.0</v>
      </c>
      <c r="M187" s="1696">
        <v>471.0</v>
      </c>
      <c r="N187" s="1696">
        <v>583.0</v>
      </c>
      <c r="O187" s="1662" t="s">
        <v>112</v>
      </c>
      <c r="P187" s="1696">
        <v>4.0</v>
      </c>
      <c r="Q187" s="1696">
        <v>12.0</v>
      </c>
      <c r="R187" s="1696">
        <v>21.0</v>
      </c>
      <c r="S187" s="1696">
        <v>30.0</v>
      </c>
      <c r="T187" s="1696">
        <v>39.0</v>
      </c>
      <c r="U187" s="1696">
        <v>48.0</v>
      </c>
      <c r="V187" s="1662" t="s">
        <v>116</v>
      </c>
      <c r="W187" s="1662" t="s">
        <v>1414</v>
      </c>
      <c r="X187" s="1662" t="s">
        <v>1415</v>
      </c>
      <c r="Y187" s="1662" t="s">
        <v>1416</v>
      </c>
      <c r="Z187" s="1662" t="s">
        <v>1417</v>
      </c>
      <c r="AA187" s="1662" t="s">
        <v>1418</v>
      </c>
      <c r="AB187" s="1662"/>
      <c r="AC187" s="1665" t="s">
        <v>554</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1443</v>
      </c>
      <c r="B188" s="1662" t="s">
        <v>337</v>
      </c>
      <c r="C188" s="1662" t="s">
        <v>275</v>
      </c>
      <c r="D188" s="1665" t="s">
        <v>6510</v>
      </c>
      <c r="E188" s="1662" t="s">
        <v>517</v>
      </c>
      <c r="F188" s="1662" t="s">
        <v>482</v>
      </c>
      <c r="G188" s="1662" t="s">
        <v>1044</v>
      </c>
      <c r="H188" s="1662"/>
      <c r="I188" s="1696">
        <v>34.0</v>
      </c>
      <c r="J188" s="1696">
        <v>135.0</v>
      </c>
      <c r="K188" s="1696">
        <v>247.0</v>
      </c>
      <c r="L188" s="1696">
        <v>359.0</v>
      </c>
      <c r="M188" s="1696">
        <v>471.0</v>
      </c>
      <c r="N188" s="1696">
        <v>583.0</v>
      </c>
      <c r="O188" s="1662" t="s">
        <v>112</v>
      </c>
      <c r="P188" s="1696">
        <v>7.0</v>
      </c>
      <c r="Q188" s="1696">
        <v>21.0</v>
      </c>
      <c r="R188" s="1696">
        <v>37.0</v>
      </c>
      <c r="S188" s="1696">
        <v>53.0</v>
      </c>
      <c r="T188" s="1696">
        <v>69.0</v>
      </c>
      <c r="U188" s="1696">
        <v>85.0</v>
      </c>
      <c r="V188" s="1662" t="s">
        <v>113</v>
      </c>
      <c r="W188" s="1662" t="s">
        <v>1444</v>
      </c>
      <c r="X188" s="1662" t="s">
        <v>1445</v>
      </c>
      <c r="Y188" s="1662" t="s">
        <v>1446</v>
      </c>
      <c r="Z188" s="1662" t="s">
        <v>1447</v>
      </c>
      <c r="AA188" s="1662" t="s">
        <v>1448</v>
      </c>
      <c r="AB188" s="1662"/>
      <c r="AC188" s="1665" t="s">
        <v>1421</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1496</v>
      </c>
      <c r="B189" s="1662" t="s">
        <v>337</v>
      </c>
      <c r="C189" s="1662" t="s">
        <v>383</v>
      </c>
      <c r="D189" s="1665" t="s">
        <v>6510</v>
      </c>
      <c r="E189" s="1662" t="s">
        <v>518</v>
      </c>
      <c r="F189" s="1662" t="s">
        <v>1014</v>
      </c>
      <c r="G189" s="1662"/>
      <c r="H189" s="1662"/>
      <c r="I189" s="1696">
        <v>25.0</v>
      </c>
      <c r="J189" s="1696">
        <v>101.0</v>
      </c>
      <c r="K189" s="1696">
        <v>185.0</v>
      </c>
      <c r="L189" s="1696">
        <v>269.0</v>
      </c>
      <c r="M189" s="1696">
        <v>353.0</v>
      </c>
      <c r="N189" s="1696">
        <v>437.0</v>
      </c>
      <c r="O189" s="1662" t="s">
        <v>112</v>
      </c>
      <c r="P189" s="1696">
        <v>9.0</v>
      </c>
      <c r="Q189" s="1696">
        <v>27.0</v>
      </c>
      <c r="R189" s="1696">
        <v>47.0</v>
      </c>
      <c r="S189" s="1696">
        <v>67.0</v>
      </c>
      <c r="T189" s="1696">
        <v>87.0</v>
      </c>
      <c r="U189" s="1696">
        <v>107.0</v>
      </c>
      <c r="V189" s="1662" t="s">
        <v>113</v>
      </c>
      <c r="W189" s="1662" t="s">
        <v>1497</v>
      </c>
      <c r="X189" s="1662" t="s">
        <v>1498</v>
      </c>
      <c r="Y189" s="1662" t="s">
        <v>1499</v>
      </c>
      <c r="Z189" s="1662" t="s">
        <v>1500</v>
      </c>
      <c r="AA189" s="1662" t="s">
        <v>1501</v>
      </c>
      <c r="AB189" s="1662"/>
      <c r="AC189" s="1665" t="s">
        <v>511</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1543</v>
      </c>
      <c r="B190" s="1662" t="s">
        <v>560</v>
      </c>
      <c r="C190" s="1662" t="s">
        <v>675</v>
      </c>
      <c r="D190" s="1665" t="s">
        <v>6510</v>
      </c>
      <c r="E190" s="1662" t="s">
        <v>282</v>
      </c>
      <c r="F190" s="1662" t="s">
        <v>1014</v>
      </c>
      <c r="G190" s="1662"/>
      <c r="H190" s="1662"/>
      <c r="I190" s="1696">
        <v>21.0</v>
      </c>
      <c r="J190" s="1696">
        <v>84.0</v>
      </c>
      <c r="K190" s="1696">
        <v>154.0</v>
      </c>
      <c r="L190" s="1696">
        <v>224.0</v>
      </c>
      <c r="M190" s="1696">
        <v>294.0</v>
      </c>
      <c r="N190" s="1696">
        <v>364.0</v>
      </c>
      <c r="O190" s="1662" t="s">
        <v>112</v>
      </c>
      <c r="P190" s="1696">
        <v>6.0</v>
      </c>
      <c r="Q190" s="1696">
        <v>17.0</v>
      </c>
      <c r="R190" s="1696">
        <v>29.0</v>
      </c>
      <c r="S190" s="1696">
        <v>41.0</v>
      </c>
      <c r="T190" s="1696">
        <v>53.0</v>
      </c>
      <c r="U190" s="1696">
        <v>65.0</v>
      </c>
      <c r="V190" s="1662" t="s">
        <v>116</v>
      </c>
      <c r="W190" s="1662" t="s">
        <v>1544</v>
      </c>
      <c r="X190" s="1662" t="s">
        <v>1545</v>
      </c>
      <c r="Y190" s="1662" t="s">
        <v>1546</v>
      </c>
      <c r="Z190" s="1662" t="s">
        <v>1547</v>
      </c>
      <c r="AA190" s="1662" t="s">
        <v>1548</v>
      </c>
      <c r="AB190" s="1662"/>
      <c r="AC190" s="1665" t="s">
        <v>1527</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1591</v>
      </c>
      <c r="B191" s="1662" t="s">
        <v>560</v>
      </c>
      <c r="C191" s="1662" t="s">
        <v>561</v>
      </c>
      <c r="D191" s="1665" t="s">
        <v>6510</v>
      </c>
      <c r="E191" s="1662" t="s">
        <v>282</v>
      </c>
      <c r="F191" s="1662" t="s">
        <v>1014</v>
      </c>
      <c r="G191" s="1662" t="s">
        <v>1044</v>
      </c>
      <c r="H191" s="1662"/>
      <c r="I191" s="1696">
        <v>25.0</v>
      </c>
      <c r="J191" s="1696">
        <v>101.0</v>
      </c>
      <c r="K191" s="1696">
        <v>185.0</v>
      </c>
      <c r="L191" s="1696">
        <v>269.0</v>
      </c>
      <c r="M191" s="1696">
        <v>353.0</v>
      </c>
      <c r="N191" s="1696">
        <v>437.0</v>
      </c>
      <c r="O191" s="1662" t="s">
        <v>112</v>
      </c>
      <c r="P191" s="1696">
        <v>5.0</v>
      </c>
      <c r="Q191" s="1696">
        <v>15.0</v>
      </c>
      <c r="R191" s="1696">
        <v>26.0</v>
      </c>
      <c r="S191" s="1696">
        <v>37.0</v>
      </c>
      <c r="T191" s="1696">
        <v>48.0</v>
      </c>
      <c r="U191" s="1696">
        <v>59.0</v>
      </c>
      <c r="V191" s="1662" t="s">
        <v>116</v>
      </c>
      <c r="W191" s="1662" t="s">
        <v>1592</v>
      </c>
      <c r="X191" s="1662" t="s">
        <v>1593</v>
      </c>
      <c r="Y191" s="1662" t="s">
        <v>1594</v>
      </c>
      <c r="Z191" s="1662" t="s">
        <v>1595</v>
      </c>
      <c r="AA191" s="1662" t="s">
        <v>1596</v>
      </c>
      <c r="AB191" s="1662"/>
      <c r="AC191" s="1665" t="s">
        <v>1009</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1618</v>
      </c>
      <c r="B192" s="1662" t="s">
        <v>560</v>
      </c>
      <c r="C192" s="1662" t="s">
        <v>675</v>
      </c>
      <c r="D192" s="1665" t="s">
        <v>6510</v>
      </c>
      <c r="E192" s="1662" t="s">
        <v>517</v>
      </c>
      <c r="F192" s="1662" t="s">
        <v>282</v>
      </c>
      <c r="G192" s="1662" t="s">
        <v>482</v>
      </c>
      <c r="H192" s="1662"/>
      <c r="I192" s="1696">
        <v>21.0</v>
      </c>
      <c r="J192" s="1696">
        <v>84.0</v>
      </c>
      <c r="K192" s="1696">
        <v>154.0</v>
      </c>
      <c r="L192" s="1696">
        <v>224.0</v>
      </c>
      <c r="M192" s="1696">
        <v>294.0</v>
      </c>
      <c r="N192" s="1696">
        <v>364.0</v>
      </c>
      <c r="O192" s="1662" t="s">
        <v>112</v>
      </c>
      <c r="P192" s="1696">
        <v>6.0</v>
      </c>
      <c r="Q192" s="1696">
        <v>17.0</v>
      </c>
      <c r="R192" s="1696">
        <v>29.0</v>
      </c>
      <c r="S192" s="1696">
        <v>41.0</v>
      </c>
      <c r="T192" s="1696">
        <v>53.0</v>
      </c>
      <c r="U192" s="1696">
        <v>65.0</v>
      </c>
      <c r="V192" s="1662" t="s">
        <v>116</v>
      </c>
      <c r="W192" s="1662" t="s">
        <v>1619</v>
      </c>
      <c r="X192" s="1662" t="s">
        <v>1620</v>
      </c>
      <c r="Y192" s="1662" t="s">
        <v>1621</v>
      </c>
      <c r="Z192" s="1662" t="s">
        <v>1622</v>
      </c>
      <c r="AA192" s="1662" t="s">
        <v>1623</v>
      </c>
      <c r="AB192" s="1662"/>
      <c r="AC192" s="1665" t="s">
        <v>830</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1649</v>
      </c>
      <c r="B193" s="1662" t="s">
        <v>560</v>
      </c>
      <c r="C193" s="1662" t="s">
        <v>675</v>
      </c>
      <c r="D193" s="1665" t="s">
        <v>6510</v>
      </c>
      <c r="E193" s="1662" t="s">
        <v>517</v>
      </c>
      <c r="F193" s="1662" t="s">
        <v>482</v>
      </c>
      <c r="G193" s="1662" t="s">
        <v>282</v>
      </c>
      <c r="H193" s="1662"/>
      <c r="I193" s="1696">
        <v>21.0</v>
      </c>
      <c r="J193" s="1696">
        <v>84.0</v>
      </c>
      <c r="K193" s="1696">
        <v>154.0</v>
      </c>
      <c r="L193" s="1696">
        <v>224.0</v>
      </c>
      <c r="M193" s="1696">
        <v>294.0</v>
      </c>
      <c r="N193" s="1696">
        <v>364.0</v>
      </c>
      <c r="O193" s="1662" t="s">
        <v>112</v>
      </c>
      <c r="P193" s="1696">
        <v>6.0</v>
      </c>
      <c r="Q193" s="1696">
        <v>17.0</v>
      </c>
      <c r="R193" s="1696">
        <v>29.0</v>
      </c>
      <c r="S193" s="1696">
        <v>41.0</v>
      </c>
      <c r="T193" s="1696">
        <v>53.0</v>
      </c>
      <c r="U193" s="1696">
        <v>65.0</v>
      </c>
      <c r="V193" s="1662" t="s">
        <v>116</v>
      </c>
      <c r="W193" s="1662" t="s">
        <v>1650</v>
      </c>
      <c r="X193" s="1662" t="s">
        <v>1651</v>
      </c>
      <c r="Y193" s="1662" t="s">
        <v>1652</v>
      </c>
      <c r="Z193" s="1662" t="s">
        <v>1653</v>
      </c>
      <c r="AA193" s="1662" t="s">
        <v>1654</v>
      </c>
      <c r="AB193" s="1662"/>
      <c r="AC193" s="1665" t="s">
        <v>1629</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1672</v>
      </c>
      <c r="B194" s="1662" t="s">
        <v>337</v>
      </c>
      <c r="C194" s="1665" t="s">
        <v>338</v>
      </c>
      <c r="D194" s="1665" t="s">
        <v>6510</v>
      </c>
      <c r="E194" s="1662" t="s">
        <v>339</v>
      </c>
      <c r="F194" s="1662" t="s">
        <v>482</v>
      </c>
      <c r="G194" s="1662"/>
      <c r="H194" s="1662"/>
      <c r="I194" s="1696">
        <v>9.0</v>
      </c>
      <c r="J194" s="1696">
        <v>27.0</v>
      </c>
      <c r="K194" s="1696">
        <v>47.0</v>
      </c>
      <c r="L194" s="1696">
        <v>67.0</v>
      </c>
      <c r="M194" s="1696">
        <v>87.0</v>
      </c>
      <c r="N194" s="1696">
        <v>107.0</v>
      </c>
      <c r="O194" s="1662" t="s">
        <v>113</v>
      </c>
      <c r="P194" s="1696">
        <v>9.0</v>
      </c>
      <c r="Q194" s="1696">
        <v>27.0</v>
      </c>
      <c r="R194" s="1696">
        <v>47.0</v>
      </c>
      <c r="S194" s="1696">
        <v>67.0</v>
      </c>
      <c r="T194" s="1696">
        <v>87.0</v>
      </c>
      <c r="U194" s="1696">
        <v>107.0</v>
      </c>
      <c r="V194" s="1662" t="s">
        <v>114</v>
      </c>
      <c r="W194" s="1662" t="s">
        <v>1673</v>
      </c>
      <c r="X194" s="1662" t="s">
        <v>1674</v>
      </c>
      <c r="Y194" s="1662" t="s">
        <v>1675</v>
      </c>
      <c r="Z194" s="1662" t="s">
        <v>1676</v>
      </c>
      <c r="AA194" s="1662" t="s">
        <v>1677</v>
      </c>
      <c r="AB194" s="1662"/>
      <c r="AC194" s="1665" t="s">
        <v>1657</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1744</v>
      </c>
      <c r="B195" s="1662" t="s">
        <v>337</v>
      </c>
      <c r="C195" s="1662" t="s">
        <v>249</v>
      </c>
      <c r="D195" s="1665" t="s">
        <v>6510</v>
      </c>
      <c r="E195" s="1662" t="s">
        <v>282</v>
      </c>
      <c r="F195" s="1662" t="s">
        <v>1014</v>
      </c>
      <c r="G195" s="1662"/>
      <c r="H195" s="1662"/>
      <c r="I195" s="1696">
        <v>25.0</v>
      </c>
      <c r="J195" s="1696">
        <v>101.0</v>
      </c>
      <c r="K195" s="1696">
        <v>185.0</v>
      </c>
      <c r="L195" s="1696">
        <v>269.0</v>
      </c>
      <c r="M195" s="1696">
        <v>353.0</v>
      </c>
      <c r="N195" s="1696">
        <v>437.0</v>
      </c>
      <c r="O195" s="1662" t="s">
        <v>112</v>
      </c>
      <c r="P195" s="1696">
        <v>9.0</v>
      </c>
      <c r="Q195" s="1696">
        <v>27.0</v>
      </c>
      <c r="R195" s="1696">
        <v>47.0</v>
      </c>
      <c r="S195" s="1696">
        <v>67.0</v>
      </c>
      <c r="T195" s="1696">
        <v>87.0</v>
      </c>
      <c r="U195" s="1696">
        <v>107.0</v>
      </c>
      <c r="V195" s="1662" t="s">
        <v>114</v>
      </c>
      <c r="W195" s="1662" t="s">
        <v>1745</v>
      </c>
      <c r="X195" s="1662" t="s">
        <v>1746</v>
      </c>
      <c r="Y195" s="1662" t="s">
        <v>1747</v>
      </c>
      <c r="Z195" s="1662" t="s">
        <v>1748</v>
      </c>
      <c r="AA195" s="1662" t="s">
        <v>1749</v>
      </c>
      <c r="AB195" s="1662"/>
      <c r="AC195" s="1665" t="s">
        <v>1491</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1774</v>
      </c>
      <c r="B196" s="1662" t="s">
        <v>560</v>
      </c>
      <c r="C196" s="1662" t="s">
        <v>516</v>
      </c>
      <c r="D196" s="1665" t="s">
        <v>6510</v>
      </c>
      <c r="E196" s="1662" t="s">
        <v>517</v>
      </c>
      <c r="F196" s="1662" t="s">
        <v>339</v>
      </c>
      <c r="G196" s="1662" t="s">
        <v>598</v>
      </c>
      <c r="H196" s="1662"/>
      <c r="I196" s="1696">
        <v>34.0</v>
      </c>
      <c r="J196" s="1696">
        <v>135.0</v>
      </c>
      <c r="K196" s="1696">
        <v>247.0</v>
      </c>
      <c r="L196" s="1696">
        <v>359.0</v>
      </c>
      <c r="M196" s="1696">
        <v>471.0</v>
      </c>
      <c r="N196" s="1696">
        <v>583.0</v>
      </c>
      <c r="O196" s="1662" t="s">
        <v>112</v>
      </c>
      <c r="P196" s="1696">
        <v>4.0</v>
      </c>
      <c r="Q196" s="1696">
        <v>12.0</v>
      </c>
      <c r="R196" s="1696">
        <v>21.0</v>
      </c>
      <c r="S196" s="1696">
        <v>30.0</v>
      </c>
      <c r="T196" s="1696">
        <v>39.0</v>
      </c>
      <c r="U196" s="1696">
        <v>48.0</v>
      </c>
      <c r="V196" s="1662" t="s">
        <v>116</v>
      </c>
      <c r="W196" s="1662" t="s">
        <v>1775</v>
      </c>
      <c r="X196" s="1662" t="s">
        <v>1776</v>
      </c>
      <c r="Y196" s="1662" t="s">
        <v>1777</v>
      </c>
      <c r="Z196" s="1662" t="s">
        <v>1778</v>
      </c>
      <c r="AA196" s="1662" t="s">
        <v>1779</v>
      </c>
      <c r="AB196" s="1662"/>
      <c r="AC196" s="1665" t="s">
        <v>1756</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1833</v>
      </c>
      <c r="B197" s="1662" t="s">
        <v>560</v>
      </c>
      <c r="C197" s="1662" t="s">
        <v>675</v>
      </c>
      <c r="D197" s="1665" t="s">
        <v>6510</v>
      </c>
      <c r="E197" s="1662" t="s">
        <v>282</v>
      </c>
      <c r="F197" s="1662" t="s">
        <v>482</v>
      </c>
      <c r="G197" s="1662"/>
      <c r="H197" s="1662"/>
      <c r="I197" s="1696">
        <v>21.0</v>
      </c>
      <c r="J197" s="1696">
        <v>84.0</v>
      </c>
      <c r="K197" s="1696">
        <v>154.0</v>
      </c>
      <c r="L197" s="1696">
        <v>224.0</v>
      </c>
      <c r="M197" s="1696">
        <v>294.0</v>
      </c>
      <c r="N197" s="1696">
        <v>364.0</v>
      </c>
      <c r="O197" s="1662" t="s">
        <v>112</v>
      </c>
      <c r="P197" s="1696">
        <v>6.0</v>
      </c>
      <c r="Q197" s="1696">
        <v>17.0</v>
      </c>
      <c r="R197" s="1696">
        <v>29.0</v>
      </c>
      <c r="S197" s="1696">
        <v>41.0</v>
      </c>
      <c r="T197" s="1696">
        <v>53.0</v>
      </c>
      <c r="U197" s="1696">
        <v>65.0</v>
      </c>
      <c r="V197" s="1662" t="s">
        <v>116</v>
      </c>
      <c r="W197" s="1662" t="s">
        <v>1834</v>
      </c>
      <c r="X197" s="1662" t="s">
        <v>1835</v>
      </c>
      <c r="Y197" s="1662" t="s">
        <v>1836</v>
      </c>
      <c r="Z197" s="1662" t="s">
        <v>1837</v>
      </c>
      <c r="AA197" s="1662" t="s">
        <v>1838</v>
      </c>
      <c r="AB197" s="1662"/>
      <c r="AC197" s="1665" t="s">
        <v>671</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1853</v>
      </c>
      <c r="B198" s="1662" t="s">
        <v>515</v>
      </c>
      <c r="C198" s="1662" t="s">
        <v>516</v>
      </c>
      <c r="D198" s="1665" t="s">
        <v>6510</v>
      </c>
      <c r="E198" s="1662" t="s">
        <v>339</v>
      </c>
      <c r="F198" s="1662"/>
      <c r="G198" s="1662"/>
      <c r="H198" s="1662"/>
      <c r="I198" s="1696">
        <v>25.0</v>
      </c>
      <c r="J198" s="1696">
        <v>101.0</v>
      </c>
      <c r="K198" s="1696">
        <v>185.0</v>
      </c>
      <c r="L198" s="1696">
        <v>269.0</v>
      </c>
      <c r="M198" s="1696">
        <v>353.0</v>
      </c>
      <c r="N198" s="1696">
        <v>437.0</v>
      </c>
      <c r="O198" s="1662" t="s">
        <v>112</v>
      </c>
      <c r="P198" s="1696">
        <v>6.0</v>
      </c>
      <c r="Q198" s="1696">
        <v>17.0</v>
      </c>
      <c r="R198" s="1696">
        <v>29.0</v>
      </c>
      <c r="S198" s="1696">
        <v>41.0</v>
      </c>
      <c r="T198" s="1696">
        <v>53.0</v>
      </c>
      <c r="U198" s="1696">
        <v>65.0</v>
      </c>
      <c r="V198" s="1662" t="s">
        <v>115</v>
      </c>
      <c r="W198" s="1662" t="s">
        <v>1854</v>
      </c>
      <c r="X198" s="1662" t="s">
        <v>1855</v>
      </c>
      <c r="Y198" s="1662" t="s">
        <v>1856</v>
      </c>
      <c r="Z198" s="1662" t="s">
        <v>1857</v>
      </c>
      <c r="AA198" s="1662" t="s">
        <v>1858</v>
      </c>
      <c r="AB198" s="1662"/>
      <c r="AC198" s="1665" t="s">
        <v>1841</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1946</v>
      </c>
      <c r="B199" s="1662" t="s">
        <v>337</v>
      </c>
      <c r="C199" s="1662" t="s">
        <v>275</v>
      </c>
      <c r="D199" s="1665" t="s">
        <v>6510</v>
      </c>
      <c r="E199" s="1662" t="s">
        <v>517</v>
      </c>
      <c r="F199" s="1662" t="s">
        <v>705</v>
      </c>
      <c r="G199" s="1662"/>
      <c r="H199" s="1662"/>
      <c r="I199" s="1696">
        <v>34.0</v>
      </c>
      <c r="J199" s="1696">
        <v>135.0</v>
      </c>
      <c r="K199" s="1696">
        <v>247.0</v>
      </c>
      <c r="L199" s="1696">
        <v>359.0</v>
      </c>
      <c r="M199" s="1696">
        <v>471.0</v>
      </c>
      <c r="N199" s="1696">
        <v>583.0</v>
      </c>
      <c r="O199" s="1662" t="s">
        <v>112</v>
      </c>
      <c r="P199" s="1696">
        <v>7.0</v>
      </c>
      <c r="Q199" s="1696">
        <v>21.0</v>
      </c>
      <c r="R199" s="1696">
        <v>37.0</v>
      </c>
      <c r="S199" s="1696">
        <v>53.0</v>
      </c>
      <c r="T199" s="1696">
        <v>69.0</v>
      </c>
      <c r="U199" s="1696">
        <v>85.0</v>
      </c>
      <c r="V199" s="1662" t="s">
        <v>113</v>
      </c>
      <c r="W199" s="1662" t="s">
        <v>1947</v>
      </c>
      <c r="X199" s="1662" t="s">
        <v>1948</v>
      </c>
      <c r="Y199" s="1662" t="s">
        <v>1949</v>
      </c>
      <c r="Z199" s="1662" t="s">
        <v>1950</v>
      </c>
      <c r="AA199" s="1662" t="s">
        <v>1951</v>
      </c>
      <c r="AB199" s="1662"/>
      <c r="AC199" s="1665" t="s">
        <v>1925</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1971</v>
      </c>
      <c r="B200" s="1662" t="s">
        <v>560</v>
      </c>
      <c r="C200" s="1662" t="s">
        <v>675</v>
      </c>
      <c r="D200" s="1665" t="s">
        <v>6510</v>
      </c>
      <c r="E200" s="1662" t="s">
        <v>282</v>
      </c>
      <c r="F200" s="1662" t="s">
        <v>482</v>
      </c>
      <c r="G200" s="1662"/>
      <c r="H200" s="1662"/>
      <c r="I200" s="1696">
        <v>21.0</v>
      </c>
      <c r="J200" s="1696">
        <v>84.0</v>
      </c>
      <c r="K200" s="1696">
        <v>154.0</v>
      </c>
      <c r="L200" s="1696">
        <v>224.0</v>
      </c>
      <c r="M200" s="1696">
        <v>294.0</v>
      </c>
      <c r="N200" s="1696">
        <v>364.0</v>
      </c>
      <c r="O200" s="1662" t="s">
        <v>112</v>
      </c>
      <c r="P200" s="1696">
        <v>6.0</v>
      </c>
      <c r="Q200" s="1696">
        <v>17.0</v>
      </c>
      <c r="R200" s="1696">
        <v>29.0</v>
      </c>
      <c r="S200" s="1696">
        <v>41.0</v>
      </c>
      <c r="T200" s="1696">
        <v>53.0</v>
      </c>
      <c r="U200" s="1696">
        <v>65.0</v>
      </c>
      <c r="V200" s="1662" t="s">
        <v>116</v>
      </c>
      <c r="W200" s="1662" t="s">
        <v>1972</v>
      </c>
      <c r="X200" s="1662" t="s">
        <v>1973</v>
      </c>
      <c r="Y200" s="1662" t="s">
        <v>1974</v>
      </c>
      <c r="Z200" s="1662" t="s">
        <v>1975</v>
      </c>
      <c r="AA200" s="1662" t="s">
        <v>1976</v>
      </c>
      <c r="AB200" s="1662"/>
      <c r="AC200" s="1665" t="s">
        <v>1957</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2132</v>
      </c>
      <c r="B201" s="1662" t="s">
        <v>560</v>
      </c>
      <c r="C201" s="1662" t="s">
        <v>516</v>
      </c>
      <c r="D201" s="1665" t="s">
        <v>6510</v>
      </c>
      <c r="E201" s="1662" t="s">
        <v>339</v>
      </c>
      <c r="F201" s="1662" t="s">
        <v>482</v>
      </c>
      <c r="G201" s="1662" t="s">
        <v>705</v>
      </c>
      <c r="H201" s="1662" t="s">
        <v>2133</v>
      </c>
      <c r="I201" s="1696">
        <v>34.0</v>
      </c>
      <c r="J201" s="1696">
        <v>135.0</v>
      </c>
      <c r="K201" s="1696">
        <v>247.0</v>
      </c>
      <c r="L201" s="1696">
        <v>359.0</v>
      </c>
      <c r="M201" s="1696">
        <v>471.0</v>
      </c>
      <c r="N201" s="1696">
        <v>583.0</v>
      </c>
      <c r="O201" s="1662" t="s">
        <v>112</v>
      </c>
      <c r="P201" s="1696">
        <v>4.0</v>
      </c>
      <c r="Q201" s="1696">
        <v>12.0</v>
      </c>
      <c r="R201" s="1696">
        <v>21.0</v>
      </c>
      <c r="S201" s="1696">
        <v>30.0</v>
      </c>
      <c r="T201" s="1696">
        <v>39.0</v>
      </c>
      <c r="U201" s="1696">
        <v>48.0</v>
      </c>
      <c r="V201" s="1662" t="s">
        <v>116</v>
      </c>
      <c r="W201" s="1662" t="s">
        <v>2134</v>
      </c>
      <c r="X201" s="1662" t="s">
        <v>2135</v>
      </c>
      <c r="Y201" s="1662" t="s">
        <v>2136</v>
      </c>
      <c r="Z201" s="1662" t="s">
        <v>2137</v>
      </c>
      <c r="AA201" s="1662" t="s">
        <v>2138</v>
      </c>
      <c r="AB201" s="1662"/>
      <c r="AC201" s="1665" t="s">
        <v>2106</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2271</v>
      </c>
      <c r="B202" s="1662" t="s">
        <v>515</v>
      </c>
      <c r="C202" s="1662" t="s">
        <v>675</v>
      </c>
      <c r="D202" s="1665" t="s">
        <v>6510</v>
      </c>
      <c r="E202" s="1662" t="s">
        <v>518</v>
      </c>
      <c r="F202" s="1662" t="s">
        <v>482</v>
      </c>
      <c r="G202" s="1662"/>
      <c r="H202" s="1662"/>
      <c r="I202" s="1696">
        <v>34.0</v>
      </c>
      <c r="J202" s="1696">
        <v>135.0</v>
      </c>
      <c r="K202" s="1696">
        <v>247.0</v>
      </c>
      <c r="L202" s="1696">
        <v>359.0</v>
      </c>
      <c r="M202" s="1696">
        <v>471.0</v>
      </c>
      <c r="N202" s="1696">
        <v>583.0</v>
      </c>
      <c r="O202" s="1662" t="s">
        <v>112</v>
      </c>
      <c r="P202" s="1696">
        <v>5.0</v>
      </c>
      <c r="Q202" s="1696">
        <v>14.0</v>
      </c>
      <c r="R202" s="1696">
        <v>24.0</v>
      </c>
      <c r="S202" s="1696">
        <v>34.0</v>
      </c>
      <c r="T202" s="1696">
        <v>44.0</v>
      </c>
      <c r="U202" s="1696">
        <v>54.0</v>
      </c>
      <c r="V202" s="1662" t="s">
        <v>115</v>
      </c>
      <c r="W202" s="1662" t="s">
        <v>2272</v>
      </c>
      <c r="X202" s="1662" t="s">
        <v>2273</v>
      </c>
      <c r="Y202" s="1662" t="s">
        <v>2274</v>
      </c>
      <c r="Z202" s="1662" t="s">
        <v>2275</v>
      </c>
      <c r="AA202" s="1662" t="s">
        <v>2276</v>
      </c>
      <c r="AB202" s="1662"/>
      <c r="AC202" s="1719" t="s">
        <v>2255</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2311</v>
      </c>
      <c r="B203" s="1662" t="s">
        <v>560</v>
      </c>
      <c r="C203" s="1662" t="s">
        <v>561</v>
      </c>
      <c r="D203" s="1665" t="s">
        <v>6510</v>
      </c>
      <c r="E203" s="1662" t="s">
        <v>518</v>
      </c>
      <c r="F203" s="1662" t="s">
        <v>598</v>
      </c>
      <c r="G203" s="1662" t="s">
        <v>1044</v>
      </c>
      <c r="H203" s="1662"/>
      <c r="I203" s="1696">
        <v>25.0</v>
      </c>
      <c r="J203" s="1696">
        <v>101.0</v>
      </c>
      <c r="K203" s="1696">
        <v>185.0</v>
      </c>
      <c r="L203" s="1696">
        <v>269.0</v>
      </c>
      <c r="M203" s="1696">
        <v>353.0</v>
      </c>
      <c r="N203" s="1696">
        <v>437.0</v>
      </c>
      <c r="O203" s="1662" t="s">
        <v>112</v>
      </c>
      <c r="P203" s="1696">
        <v>5.0</v>
      </c>
      <c r="Q203" s="1696">
        <v>15.0</v>
      </c>
      <c r="R203" s="1696">
        <v>26.0</v>
      </c>
      <c r="S203" s="1696">
        <v>37.0</v>
      </c>
      <c r="T203" s="1696">
        <v>48.0</v>
      </c>
      <c r="U203" s="1696">
        <v>59.0</v>
      </c>
      <c r="V203" s="1662" t="s">
        <v>116</v>
      </c>
      <c r="W203" s="1662" t="s">
        <v>2312</v>
      </c>
      <c r="X203" s="1662" t="s">
        <v>2313</v>
      </c>
      <c r="Y203" s="1662" t="s">
        <v>2314</v>
      </c>
      <c r="Z203" s="1662" t="s">
        <v>2315</v>
      </c>
      <c r="AA203" s="1662" t="s">
        <v>2316</v>
      </c>
      <c r="AB203" s="1662"/>
      <c r="AC203" s="1665" t="s">
        <v>1252</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2359</v>
      </c>
      <c r="B204" s="1662" t="s">
        <v>337</v>
      </c>
      <c r="C204" s="1662" t="s">
        <v>249</v>
      </c>
      <c r="D204" s="1665" t="s">
        <v>6510</v>
      </c>
      <c r="E204" s="1662" t="s">
        <v>339</v>
      </c>
      <c r="F204" s="1662" t="s">
        <v>282</v>
      </c>
      <c r="G204" s="1662"/>
      <c r="H204" s="1662"/>
      <c r="I204" s="1696">
        <v>25.0</v>
      </c>
      <c r="J204" s="1696">
        <v>101.0</v>
      </c>
      <c r="K204" s="1696">
        <v>185.0</v>
      </c>
      <c r="L204" s="1696">
        <v>269.0</v>
      </c>
      <c r="M204" s="1696">
        <v>353.0</v>
      </c>
      <c r="N204" s="1696">
        <v>437.0</v>
      </c>
      <c r="O204" s="1662" t="s">
        <v>112</v>
      </c>
      <c r="P204" s="1696">
        <v>9.0</v>
      </c>
      <c r="Q204" s="1696">
        <v>27.0</v>
      </c>
      <c r="R204" s="1696">
        <v>47.0</v>
      </c>
      <c r="S204" s="1696">
        <v>67.0</v>
      </c>
      <c r="T204" s="1696">
        <v>87.0</v>
      </c>
      <c r="U204" s="1696">
        <v>107.0</v>
      </c>
      <c r="V204" s="1662" t="s">
        <v>114</v>
      </c>
      <c r="W204" s="1662" t="s">
        <v>2360</v>
      </c>
      <c r="X204" s="1662" t="s">
        <v>2361</v>
      </c>
      <c r="Y204" s="1662" t="s">
        <v>2362</v>
      </c>
      <c r="Z204" s="1662" t="s">
        <v>2363</v>
      </c>
      <c r="AA204" s="1662" t="s">
        <v>2364</v>
      </c>
      <c r="AB204" s="1662"/>
      <c r="AC204" s="1719" t="s">
        <v>1940</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2414</v>
      </c>
      <c r="B205" s="1662" t="s">
        <v>415</v>
      </c>
      <c r="C205" s="1665" t="s">
        <v>338</v>
      </c>
      <c r="D205" s="1665" t="s">
        <v>6510</v>
      </c>
      <c r="E205" s="1662" t="s">
        <v>246</v>
      </c>
      <c r="F205" s="1662"/>
      <c r="G205" s="1662"/>
      <c r="H205" s="1662"/>
      <c r="I205" s="1696">
        <v>6.0</v>
      </c>
      <c r="J205" s="1696">
        <v>19.0</v>
      </c>
      <c r="K205" s="1696">
        <v>33.0</v>
      </c>
      <c r="L205" s="1696">
        <v>47.0</v>
      </c>
      <c r="M205" s="1696">
        <v>61.0</v>
      </c>
      <c r="N205" s="1696">
        <v>75.0</v>
      </c>
      <c r="O205" s="1662" t="s">
        <v>114</v>
      </c>
      <c r="P205" s="1696">
        <v>4.0</v>
      </c>
      <c r="Q205" s="1696">
        <v>11.0</v>
      </c>
      <c r="R205" s="1696">
        <v>19.0</v>
      </c>
      <c r="S205" s="1696">
        <v>27.0</v>
      </c>
      <c r="T205" s="1696">
        <v>35.0</v>
      </c>
      <c r="U205" s="1696">
        <v>43.0</v>
      </c>
      <c r="V205" s="1662" t="s">
        <v>116</v>
      </c>
      <c r="W205" s="1662" t="s">
        <v>2415</v>
      </c>
      <c r="X205" s="1662" t="s">
        <v>2416</v>
      </c>
      <c r="Y205" s="1662" t="s">
        <v>2417</v>
      </c>
      <c r="Z205" s="1662" t="s">
        <v>2418</v>
      </c>
      <c r="AA205" s="1662" t="s">
        <v>2419</v>
      </c>
      <c r="AB205" s="1662"/>
      <c r="AC205" s="1665" t="s">
        <v>1741</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2437</v>
      </c>
      <c r="B206" s="1662" t="s">
        <v>515</v>
      </c>
      <c r="C206" s="1662" t="s">
        <v>675</v>
      </c>
      <c r="D206" s="1665" t="s">
        <v>6510</v>
      </c>
      <c r="E206" s="1662" t="s">
        <v>282</v>
      </c>
      <c r="F206" s="1662" t="s">
        <v>482</v>
      </c>
      <c r="G206" s="1662"/>
      <c r="H206" s="1662"/>
      <c r="I206" s="1696">
        <v>34.0</v>
      </c>
      <c r="J206" s="1696">
        <v>135.0</v>
      </c>
      <c r="K206" s="1696">
        <v>247.0</v>
      </c>
      <c r="L206" s="1696">
        <v>359.0</v>
      </c>
      <c r="M206" s="1696">
        <v>471.0</v>
      </c>
      <c r="N206" s="1696">
        <v>583.0</v>
      </c>
      <c r="O206" s="1662" t="s">
        <v>112</v>
      </c>
      <c r="P206" s="1696">
        <v>5.0</v>
      </c>
      <c r="Q206" s="1696">
        <v>14.0</v>
      </c>
      <c r="R206" s="1696">
        <v>24.0</v>
      </c>
      <c r="S206" s="1696">
        <v>34.0</v>
      </c>
      <c r="T206" s="1696">
        <v>44.0</v>
      </c>
      <c r="U206" s="1696">
        <v>54.0</v>
      </c>
      <c r="V206" s="1662" t="s">
        <v>115</v>
      </c>
      <c r="W206" s="1662" t="s">
        <v>2438</v>
      </c>
      <c r="X206" s="1662" t="s">
        <v>2439</v>
      </c>
      <c r="Y206" s="1662" t="s">
        <v>2440</v>
      </c>
      <c r="Z206" s="1662" t="s">
        <v>2441</v>
      </c>
      <c r="AA206" s="1662" t="s">
        <v>2442</v>
      </c>
      <c r="AB206" s="1662"/>
      <c r="AC206" s="1665" t="s">
        <v>2424</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2454</v>
      </c>
      <c r="B207" s="1662" t="s">
        <v>560</v>
      </c>
      <c r="C207" s="1662" t="s">
        <v>516</v>
      </c>
      <c r="D207" s="1665" t="s">
        <v>6510</v>
      </c>
      <c r="E207" s="1662" t="s">
        <v>518</v>
      </c>
      <c r="F207" s="1662" t="s">
        <v>339</v>
      </c>
      <c r="G207" s="1662" t="s">
        <v>562</v>
      </c>
      <c r="H207" s="1662"/>
      <c r="I207" s="1696">
        <v>34.0</v>
      </c>
      <c r="J207" s="1696">
        <v>135.0</v>
      </c>
      <c r="K207" s="1696">
        <v>247.0</v>
      </c>
      <c r="L207" s="1696">
        <v>359.0</v>
      </c>
      <c r="M207" s="1696">
        <v>471.0</v>
      </c>
      <c r="N207" s="1696">
        <v>583.0</v>
      </c>
      <c r="O207" s="1662" t="s">
        <v>112</v>
      </c>
      <c r="P207" s="1696">
        <v>4.0</v>
      </c>
      <c r="Q207" s="1696">
        <v>12.0</v>
      </c>
      <c r="R207" s="1696">
        <v>21.0</v>
      </c>
      <c r="S207" s="1696">
        <v>30.0</v>
      </c>
      <c r="T207" s="1696">
        <v>39.0</v>
      </c>
      <c r="U207" s="1696">
        <v>48.0</v>
      </c>
      <c r="V207" s="1662" t="s">
        <v>116</v>
      </c>
      <c r="W207" s="1662" t="s">
        <v>2455</v>
      </c>
      <c r="X207" s="1662" t="s">
        <v>2456</v>
      </c>
      <c r="Y207" s="1662" t="s">
        <v>2457</v>
      </c>
      <c r="Z207" s="1662" t="s">
        <v>2458</v>
      </c>
      <c r="AA207" s="1662" t="s">
        <v>2459</v>
      </c>
      <c r="AB207" s="1662"/>
      <c r="AC207" s="1665" t="s">
        <v>208</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2473</v>
      </c>
      <c r="B208" s="1662" t="s">
        <v>337</v>
      </c>
      <c r="C208" s="1662" t="s">
        <v>208</v>
      </c>
      <c r="D208" s="1665" t="s">
        <v>6510</v>
      </c>
      <c r="E208" s="1662" t="s">
        <v>517</v>
      </c>
      <c r="F208" s="1662" t="s">
        <v>518</v>
      </c>
      <c r="G208" s="1662" t="s">
        <v>339</v>
      </c>
      <c r="H208" s="1662"/>
      <c r="I208" s="1696">
        <v>34.0</v>
      </c>
      <c r="J208" s="1696">
        <v>135.0</v>
      </c>
      <c r="K208" s="1696">
        <v>247.0</v>
      </c>
      <c r="L208" s="1696">
        <v>359.0</v>
      </c>
      <c r="M208" s="1696">
        <v>471.0</v>
      </c>
      <c r="N208" s="1696">
        <v>583.0</v>
      </c>
      <c r="O208" s="1662" t="s">
        <v>112</v>
      </c>
      <c r="P208" s="1696">
        <v>7.0</v>
      </c>
      <c r="Q208" s="1696">
        <v>21.0</v>
      </c>
      <c r="R208" s="1696">
        <v>37.0</v>
      </c>
      <c r="S208" s="1696">
        <v>53.0</v>
      </c>
      <c r="T208" s="1696">
        <v>69.0</v>
      </c>
      <c r="U208" s="1696">
        <v>85.0</v>
      </c>
      <c r="V208" s="1662" t="s">
        <v>113</v>
      </c>
      <c r="W208" s="1662" t="s">
        <v>2474</v>
      </c>
      <c r="X208" s="1662" t="s">
        <v>2475</v>
      </c>
      <c r="Y208" s="1662" t="s">
        <v>2476</v>
      </c>
      <c r="Z208" s="1662" t="s">
        <v>2477</v>
      </c>
      <c r="AA208" s="1662" t="s">
        <v>2478</v>
      </c>
      <c r="AB208" s="1662"/>
      <c r="AC208" s="1665" t="s">
        <v>2355</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2494</v>
      </c>
      <c r="B209" s="1662" t="s">
        <v>560</v>
      </c>
      <c r="C209" s="1662" t="s">
        <v>516</v>
      </c>
      <c r="D209" s="1665" t="s">
        <v>6510</v>
      </c>
      <c r="E209" s="1662" t="s">
        <v>518</v>
      </c>
      <c r="F209" s="1662" t="s">
        <v>339</v>
      </c>
      <c r="G209" s="1662" t="s">
        <v>562</v>
      </c>
      <c r="H209" s="1662"/>
      <c r="I209" s="1696">
        <v>34.0</v>
      </c>
      <c r="J209" s="1696">
        <v>135.0</v>
      </c>
      <c r="K209" s="1696">
        <v>247.0</v>
      </c>
      <c r="L209" s="1696">
        <v>359.0</v>
      </c>
      <c r="M209" s="1696">
        <v>471.0</v>
      </c>
      <c r="N209" s="1696">
        <v>583.0</v>
      </c>
      <c r="O209" s="1662" t="s">
        <v>112</v>
      </c>
      <c r="P209" s="1696">
        <v>4.0</v>
      </c>
      <c r="Q209" s="1696">
        <v>12.0</v>
      </c>
      <c r="R209" s="1696">
        <v>21.0</v>
      </c>
      <c r="S209" s="1696">
        <v>30.0</v>
      </c>
      <c r="T209" s="1696">
        <v>39.0</v>
      </c>
      <c r="U209" s="1696">
        <v>48.0</v>
      </c>
      <c r="V209" s="1662" t="s">
        <v>116</v>
      </c>
      <c r="W209" s="1662" t="s">
        <v>2495</v>
      </c>
      <c r="X209" s="1662" t="s">
        <v>2496</v>
      </c>
      <c r="Y209" s="1662" t="s">
        <v>2497</v>
      </c>
      <c r="Z209" s="1662" t="s">
        <v>2498</v>
      </c>
      <c r="AA209" s="1662" t="s">
        <v>2499</v>
      </c>
      <c r="AB209" s="1662"/>
      <c r="AC209" s="1665" t="s">
        <v>2353</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2519</v>
      </c>
      <c r="B210" s="1662" t="s">
        <v>337</v>
      </c>
      <c r="C210" s="1662" t="s">
        <v>275</v>
      </c>
      <c r="D210" s="1665" t="s">
        <v>6510</v>
      </c>
      <c r="E210" s="1662" t="s">
        <v>518</v>
      </c>
      <c r="F210" s="1662" t="s">
        <v>517</v>
      </c>
      <c r="G210" s="1662" t="s">
        <v>482</v>
      </c>
      <c r="H210" s="1662"/>
      <c r="I210" s="1696">
        <v>34.0</v>
      </c>
      <c r="J210" s="1696">
        <v>135.0</v>
      </c>
      <c r="K210" s="1696">
        <v>247.0</v>
      </c>
      <c r="L210" s="1696">
        <v>359.0</v>
      </c>
      <c r="M210" s="1696">
        <v>471.0</v>
      </c>
      <c r="N210" s="1696">
        <v>583.0</v>
      </c>
      <c r="O210" s="1662" t="s">
        <v>112</v>
      </c>
      <c r="P210" s="1696">
        <v>7.0</v>
      </c>
      <c r="Q210" s="1696">
        <v>21.0</v>
      </c>
      <c r="R210" s="1696">
        <v>37.0</v>
      </c>
      <c r="S210" s="1696">
        <v>53.0</v>
      </c>
      <c r="T210" s="1696">
        <v>69.0</v>
      </c>
      <c r="U210" s="1696">
        <v>85.0</v>
      </c>
      <c r="V210" s="1662" t="s">
        <v>113</v>
      </c>
      <c r="W210" s="1662" t="s">
        <v>2520</v>
      </c>
      <c r="X210" s="1662" t="s">
        <v>2521</v>
      </c>
      <c r="Y210" s="1662" t="s">
        <v>2522</v>
      </c>
      <c r="Z210" s="1662" t="s">
        <v>2523</v>
      </c>
      <c r="AA210" s="1662" t="s">
        <v>2524</v>
      </c>
      <c r="AB210" s="1662"/>
      <c r="AC210" s="1665" t="s">
        <v>1123</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2560</v>
      </c>
      <c r="B211" s="1662" t="s">
        <v>515</v>
      </c>
      <c r="C211" s="1662" t="s">
        <v>516</v>
      </c>
      <c r="D211" s="1665" t="s">
        <v>6510</v>
      </c>
      <c r="E211" s="1662" t="s">
        <v>518</v>
      </c>
      <c r="F211" s="1662" t="s">
        <v>339</v>
      </c>
      <c r="G211" s="1662"/>
      <c r="H211" s="1662"/>
      <c r="I211" s="1696">
        <v>25.0</v>
      </c>
      <c r="J211" s="1696">
        <v>101.0</v>
      </c>
      <c r="K211" s="1696">
        <v>185.0</v>
      </c>
      <c r="L211" s="1696">
        <v>269.0</v>
      </c>
      <c r="M211" s="1696">
        <v>353.0</v>
      </c>
      <c r="N211" s="1696">
        <v>437.0</v>
      </c>
      <c r="O211" s="1662" t="s">
        <v>112</v>
      </c>
      <c r="P211" s="1696">
        <v>6.0</v>
      </c>
      <c r="Q211" s="1696">
        <v>17.0</v>
      </c>
      <c r="R211" s="1696">
        <v>29.0</v>
      </c>
      <c r="S211" s="1696">
        <v>41.0</v>
      </c>
      <c r="T211" s="1696">
        <v>53.0</v>
      </c>
      <c r="U211" s="1696">
        <v>65.0</v>
      </c>
      <c r="V211" s="1662" t="s">
        <v>115</v>
      </c>
      <c r="W211" s="1662" t="s">
        <v>2561</v>
      </c>
      <c r="X211" s="1662" t="s">
        <v>2562</v>
      </c>
      <c r="Y211" s="1662" t="s">
        <v>2563</v>
      </c>
      <c r="Z211" s="1662" t="s">
        <v>2564</v>
      </c>
      <c r="AA211" s="1662" t="s">
        <v>2565</v>
      </c>
      <c r="AB211" s="1662"/>
      <c r="AC211" s="1665" t="s">
        <v>949</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2624</v>
      </c>
      <c r="B212" s="1662" t="s">
        <v>560</v>
      </c>
      <c r="C212" s="1662" t="s">
        <v>516</v>
      </c>
      <c r="D212" s="1665" t="s">
        <v>6510</v>
      </c>
      <c r="E212" s="1662" t="s">
        <v>518</v>
      </c>
      <c r="F212" s="1662" t="s">
        <v>517</v>
      </c>
      <c r="G212" s="1662" t="s">
        <v>339</v>
      </c>
      <c r="H212" s="1662"/>
      <c r="I212" s="1696">
        <v>34.0</v>
      </c>
      <c r="J212" s="1696">
        <v>135.0</v>
      </c>
      <c r="K212" s="1696">
        <v>247.0</v>
      </c>
      <c r="L212" s="1696">
        <v>359.0</v>
      </c>
      <c r="M212" s="1696">
        <v>471.0</v>
      </c>
      <c r="N212" s="1696">
        <v>583.0</v>
      </c>
      <c r="O212" s="1662" t="s">
        <v>112</v>
      </c>
      <c r="P212" s="1696">
        <v>4.0</v>
      </c>
      <c r="Q212" s="1696">
        <v>12.0</v>
      </c>
      <c r="R212" s="1696">
        <v>21.0</v>
      </c>
      <c r="S212" s="1696">
        <v>30.0</v>
      </c>
      <c r="T212" s="1696">
        <v>39.0</v>
      </c>
      <c r="U212" s="1696">
        <v>48.0</v>
      </c>
      <c r="V212" s="1662" t="s">
        <v>116</v>
      </c>
      <c r="W212" s="1662" t="s">
        <v>2625</v>
      </c>
      <c r="X212" s="1662" t="s">
        <v>2626</v>
      </c>
      <c r="Y212" s="1662" t="s">
        <v>2627</v>
      </c>
      <c r="Z212" s="1662" t="s">
        <v>2628</v>
      </c>
      <c r="AA212" s="1662" t="s">
        <v>2629</v>
      </c>
      <c r="AB212" s="1662"/>
      <c r="AC212" s="1665" t="s">
        <v>2308</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2673</v>
      </c>
      <c r="B213" s="1662" t="s">
        <v>560</v>
      </c>
      <c r="C213" s="1662" t="s">
        <v>675</v>
      </c>
      <c r="D213" s="1665" t="s">
        <v>6510</v>
      </c>
      <c r="E213" s="1662" t="s">
        <v>282</v>
      </c>
      <c r="F213" s="1662" t="s">
        <v>482</v>
      </c>
      <c r="G213" s="1662" t="s">
        <v>1014</v>
      </c>
      <c r="H213" s="1662"/>
      <c r="I213" s="1696">
        <v>21.0</v>
      </c>
      <c r="J213" s="1696">
        <v>84.0</v>
      </c>
      <c r="K213" s="1696">
        <v>154.0</v>
      </c>
      <c r="L213" s="1696">
        <v>224.0</v>
      </c>
      <c r="M213" s="1696">
        <v>294.0</v>
      </c>
      <c r="N213" s="1696">
        <v>364.0</v>
      </c>
      <c r="O213" s="1662" t="s">
        <v>112</v>
      </c>
      <c r="P213" s="1696">
        <v>6.0</v>
      </c>
      <c r="Q213" s="1696">
        <v>17.0</v>
      </c>
      <c r="R213" s="1696">
        <v>29.0</v>
      </c>
      <c r="S213" s="1696">
        <v>41.0</v>
      </c>
      <c r="T213" s="1696">
        <v>53.0</v>
      </c>
      <c r="U213" s="1696">
        <v>65.0</v>
      </c>
      <c r="V213" s="1662" t="s">
        <v>116</v>
      </c>
      <c r="W213" s="1662" t="s">
        <v>2674</v>
      </c>
      <c r="X213" s="1662" t="s">
        <v>2675</v>
      </c>
      <c r="Y213" s="1662" t="s">
        <v>2676</v>
      </c>
      <c r="Z213" s="1662" t="s">
        <v>2677</v>
      </c>
      <c r="AA213" s="1662" t="s">
        <v>2678</v>
      </c>
      <c r="AB213" s="1662"/>
      <c r="AC213" s="1665" t="s">
        <v>1617</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2693</v>
      </c>
      <c r="B214" s="1662" t="s">
        <v>415</v>
      </c>
      <c r="C214" s="1665" t="s">
        <v>338</v>
      </c>
      <c r="D214" s="1665" t="s">
        <v>6510</v>
      </c>
      <c r="E214" s="1662" t="s">
        <v>246</v>
      </c>
      <c r="F214" s="1662"/>
      <c r="G214" s="1662"/>
      <c r="H214" s="1662"/>
      <c r="I214" s="1696">
        <v>6.0</v>
      </c>
      <c r="J214" s="1696">
        <v>19.0</v>
      </c>
      <c r="K214" s="1696">
        <v>33.0</v>
      </c>
      <c r="L214" s="1696">
        <v>47.0</v>
      </c>
      <c r="M214" s="1696">
        <v>61.0</v>
      </c>
      <c r="N214" s="1696">
        <v>75.0</v>
      </c>
      <c r="O214" s="1662" t="s">
        <v>114</v>
      </c>
      <c r="P214" s="1696">
        <v>4.0</v>
      </c>
      <c r="Q214" s="1696">
        <v>11.0</v>
      </c>
      <c r="R214" s="1696">
        <v>19.0</v>
      </c>
      <c r="S214" s="1696">
        <v>27.0</v>
      </c>
      <c r="T214" s="1696">
        <v>35.0</v>
      </c>
      <c r="U214" s="1696">
        <v>43.0</v>
      </c>
      <c r="V214" s="1662" t="s">
        <v>116</v>
      </c>
      <c r="W214" s="1662" t="s">
        <v>2694</v>
      </c>
      <c r="X214" s="1662" t="s">
        <v>2695</v>
      </c>
      <c r="Y214" s="1662" t="s">
        <v>2696</v>
      </c>
      <c r="Z214" s="1662" t="s">
        <v>2697</v>
      </c>
      <c r="AA214" s="1662" t="s">
        <v>2698</v>
      </c>
      <c r="AB214" s="1662"/>
      <c r="AC214" s="1665" t="s">
        <v>2128</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2764</v>
      </c>
      <c r="B215" s="1662" t="s">
        <v>560</v>
      </c>
      <c r="C215" s="1662" t="s">
        <v>675</v>
      </c>
      <c r="D215" s="1665" t="s">
        <v>6510</v>
      </c>
      <c r="E215" s="1662" t="s">
        <v>1014</v>
      </c>
      <c r="F215" s="1662"/>
      <c r="G215" s="1662"/>
      <c r="H215" s="1662"/>
      <c r="I215" s="1696">
        <v>25.0</v>
      </c>
      <c r="J215" s="1696">
        <v>101.0</v>
      </c>
      <c r="K215" s="1696">
        <v>185.0</v>
      </c>
      <c r="L215" s="1696">
        <v>269.0</v>
      </c>
      <c r="M215" s="1696">
        <v>353.0</v>
      </c>
      <c r="N215" s="1696">
        <v>437.0</v>
      </c>
      <c r="O215" s="1662" t="s">
        <v>112</v>
      </c>
      <c r="P215" s="1696">
        <v>5.0</v>
      </c>
      <c r="Q215" s="1696">
        <v>15.0</v>
      </c>
      <c r="R215" s="1696">
        <v>26.0</v>
      </c>
      <c r="S215" s="1696">
        <v>37.0</v>
      </c>
      <c r="T215" s="1696">
        <v>48.0</v>
      </c>
      <c r="U215" s="1696">
        <v>59.0</v>
      </c>
      <c r="V215" s="1662" t="s">
        <v>116</v>
      </c>
      <c r="W215" s="1662" t="s">
        <v>2765</v>
      </c>
      <c r="X215" s="1662" t="s">
        <v>2766</v>
      </c>
      <c r="Y215" s="1662" t="s">
        <v>2767</v>
      </c>
      <c r="Z215" s="1662" t="s">
        <v>2768</v>
      </c>
      <c r="AA215" s="1662" t="s">
        <v>2769</v>
      </c>
      <c r="AB215" s="1662"/>
      <c r="AC215" s="1665" t="s">
        <v>2744</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2843</v>
      </c>
      <c r="B216" s="1662" t="s">
        <v>560</v>
      </c>
      <c r="C216" s="1662" t="s">
        <v>561</v>
      </c>
      <c r="D216" s="1665" t="s">
        <v>6510</v>
      </c>
      <c r="E216" s="1662" t="s">
        <v>562</v>
      </c>
      <c r="F216" s="1662" t="s">
        <v>598</v>
      </c>
      <c r="G216" s="1662" t="s">
        <v>282</v>
      </c>
      <c r="H216" s="1662"/>
      <c r="I216" s="1696">
        <v>25.0</v>
      </c>
      <c r="J216" s="1696">
        <v>101.0</v>
      </c>
      <c r="K216" s="1696">
        <v>185.0</v>
      </c>
      <c r="L216" s="1696">
        <v>269.0</v>
      </c>
      <c r="M216" s="1696">
        <v>353.0</v>
      </c>
      <c r="N216" s="1696">
        <v>437.0</v>
      </c>
      <c r="O216" s="1662" t="s">
        <v>112</v>
      </c>
      <c r="P216" s="1696">
        <v>5.0</v>
      </c>
      <c r="Q216" s="1696">
        <v>15.0</v>
      </c>
      <c r="R216" s="1696">
        <v>26.0</v>
      </c>
      <c r="S216" s="1696">
        <v>37.0</v>
      </c>
      <c r="T216" s="1696">
        <v>48.0</v>
      </c>
      <c r="U216" s="1696">
        <v>59.0</v>
      </c>
      <c r="V216" s="1662" t="s">
        <v>116</v>
      </c>
      <c r="W216" s="1662" t="s">
        <v>2844</v>
      </c>
      <c r="X216" s="1662" t="s">
        <v>2845</v>
      </c>
      <c r="Y216" s="1662" t="s">
        <v>2846</v>
      </c>
      <c r="Z216" s="1662" t="s">
        <v>2847</v>
      </c>
      <c r="AA216" s="1662" t="s">
        <v>2848</v>
      </c>
      <c r="AB216" s="1662"/>
      <c r="AC216" s="1665" t="s">
        <v>1171</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2860</v>
      </c>
      <c r="B217" s="1662" t="s">
        <v>337</v>
      </c>
      <c r="C217" s="1662" t="s">
        <v>249</v>
      </c>
      <c r="D217" s="1665" t="s">
        <v>6510</v>
      </c>
      <c r="E217" s="1662" t="s">
        <v>282</v>
      </c>
      <c r="F217" s="1662" t="s">
        <v>482</v>
      </c>
      <c r="G217" s="1662" t="s">
        <v>1044</v>
      </c>
      <c r="H217" s="1662"/>
      <c r="I217" s="1696">
        <v>25.0</v>
      </c>
      <c r="J217" s="1696">
        <v>101.0</v>
      </c>
      <c r="K217" s="1696">
        <v>185.0</v>
      </c>
      <c r="L217" s="1696">
        <v>269.0</v>
      </c>
      <c r="M217" s="1696">
        <v>353.0</v>
      </c>
      <c r="N217" s="1696">
        <v>437.0</v>
      </c>
      <c r="O217" s="1662" t="s">
        <v>112</v>
      </c>
      <c r="P217" s="1696">
        <v>9.0</v>
      </c>
      <c r="Q217" s="1696">
        <v>27.0</v>
      </c>
      <c r="R217" s="1696">
        <v>47.0</v>
      </c>
      <c r="S217" s="1696">
        <v>67.0</v>
      </c>
      <c r="T217" s="1696">
        <v>87.0</v>
      </c>
      <c r="U217" s="1696">
        <v>107.0</v>
      </c>
      <c r="V217" s="1662" t="s">
        <v>114</v>
      </c>
      <c r="W217" s="1662" t="s">
        <v>2861</v>
      </c>
      <c r="X217" s="1662" t="s">
        <v>2862</v>
      </c>
      <c r="Y217" s="1662" t="s">
        <v>2863</v>
      </c>
      <c r="Z217" s="1662" t="s">
        <v>2864</v>
      </c>
      <c r="AA217" s="1662" t="s">
        <v>2865</v>
      </c>
      <c r="AB217" s="1662"/>
      <c r="AC217" s="1665" t="s">
        <v>777</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2910</v>
      </c>
      <c r="B218" s="1662" t="s">
        <v>337</v>
      </c>
      <c r="C218" s="1662" t="s">
        <v>275</v>
      </c>
      <c r="D218" s="1665" t="s">
        <v>6510</v>
      </c>
      <c r="E218" s="1662" t="s">
        <v>482</v>
      </c>
      <c r="F218" s="1662"/>
      <c r="G218" s="1662"/>
      <c r="H218" s="1662"/>
      <c r="I218" s="1696">
        <v>34.0</v>
      </c>
      <c r="J218" s="1696">
        <v>135.0</v>
      </c>
      <c r="K218" s="1696">
        <v>247.0</v>
      </c>
      <c r="L218" s="1696">
        <v>359.0</v>
      </c>
      <c r="M218" s="1696">
        <v>471.0</v>
      </c>
      <c r="N218" s="1696">
        <v>583.0</v>
      </c>
      <c r="O218" s="1662" t="s">
        <v>112</v>
      </c>
      <c r="P218" s="1696">
        <v>7.0</v>
      </c>
      <c r="Q218" s="1696">
        <v>21.0</v>
      </c>
      <c r="R218" s="1696">
        <v>37.0</v>
      </c>
      <c r="S218" s="1696">
        <v>53.0</v>
      </c>
      <c r="T218" s="1696">
        <v>69.0</v>
      </c>
      <c r="U218" s="1696">
        <v>85.0</v>
      </c>
      <c r="V218" s="1662" t="s">
        <v>113</v>
      </c>
      <c r="W218" s="1662" t="s">
        <v>2911</v>
      </c>
      <c r="X218" s="1662" t="s">
        <v>2912</v>
      </c>
      <c r="Y218" s="1662" t="s">
        <v>2913</v>
      </c>
      <c r="Z218" s="1662" t="s">
        <v>2914</v>
      </c>
      <c r="AA218" s="1662" t="s">
        <v>2915</v>
      </c>
      <c r="AB218" s="1662"/>
      <c r="AC218" s="1665" t="s">
        <v>2894</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2933</v>
      </c>
      <c r="B219" s="1662" t="s">
        <v>415</v>
      </c>
      <c r="C219" s="1665" t="s">
        <v>338</v>
      </c>
      <c r="D219" s="1665" t="s">
        <v>6510</v>
      </c>
      <c r="E219" s="1662" t="s">
        <v>246</v>
      </c>
      <c r="F219" s="1662"/>
      <c r="G219" s="1662"/>
      <c r="H219" s="1662"/>
      <c r="I219" s="1696">
        <v>29.0</v>
      </c>
      <c r="J219" s="1696">
        <v>117.0</v>
      </c>
      <c r="K219" s="1696">
        <v>215.0</v>
      </c>
      <c r="L219" s="1696">
        <v>313.0</v>
      </c>
      <c r="M219" s="1696">
        <v>411.0</v>
      </c>
      <c r="N219" s="1696">
        <v>509.0</v>
      </c>
      <c r="O219" s="1662" t="s">
        <v>112</v>
      </c>
      <c r="P219" s="1696">
        <v>6.0</v>
      </c>
      <c r="Q219" s="1696">
        <v>19.0</v>
      </c>
      <c r="R219" s="1696">
        <v>33.0</v>
      </c>
      <c r="S219" s="1696">
        <v>47.0</v>
      </c>
      <c r="T219" s="1696">
        <v>61.0</v>
      </c>
      <c r="U219" s="1696">
        <v>75.0</v>
      </c>
      <c r="V219" s="1662" t="s">
        <v>113</v>
      </c>
      <c r="W219" s="1662" t="s">
        <v>2934</v>
      </c>
      <c r="X219" s="1662" t="s">
        <v>2935</v>
      </c>
      <c r="Y219" s="1662" t="s">
        <v>2936</v>
      </c>
      <c r="Z219" s="1662" t="s">
        <v>2937</v>
      </c>
      <c r="AA219" s="1662" t="s">
        <v>2938</v>
      </c>
      <c r="AB219" s="1662"/>
      <c r="AC219" s="1665" t="s">
        <v>332</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2976</v>
      </c>
      <c r="B220" s="1662" t="s">
        <v>337</v>
      </c>
      <c r="C220" s="1662" t="s">
        <v>249</v>
      </c>
      <c r="D220" s="1665" t="s">
        <v>6510</v>
      </c>
      <c r="E220" s="1662" t="s">
        <v>282</v>
      </c>
      <c r="F220" s="1662" t="s">
        <v>482</v>
      </c>
      <c r="G220" s="1662"/>
      <c r="H220" s="1662"/>
      <c r="I220" s="1696">
        <v>25.0</v>
      </c>
      <c r="J220" s="1696">
        <v>101.0</v>
      </c>
      <c r="K220" s="1696">
        <v>185.0</v>
      </c>
      <c r="L220" s="1696">
        <v>269.0</v>
      </c>
      <c r="M220" s="1696">
        <v>353.0</v>
      </c>
      <c r="N220" s="1696">
        <v>437.0</v>
      </c>
      <c r="O220" s="1662" t="s">
        <v>112</v>
      </c>
      <c r="P220" s="1696">
        <v>9.0</v>
      </c>
      <c r="Q220" s="1696">
        <v>27.0</v>
      </c>
      <c r="R220" s="1696">
        <v>47.0</v>
      </c>
      <c r="S220" s="1696">
        <v>67.0</v>
      </c>
      <c r="T220" s="1696">
        <v>87.0</v>
      </c>
      <c r="U220" s="1696">
        <v>107.0</v>
      </c>
      <c r="V220" s="1662" t="s">
        <v>114</v>
      </c>
      <c r="W220" s="1662" t="s">
        <v>2977</v>
      </c>
      <c r="X220" s="1662" t="s">
        <v>2978</v>
      </c>
      <c r="Y220" s="1662" t="s">
        <v>2979</v>
      </c>
      <c r="Z220" s="1662" t="s">
        <v>2980</v>
      </c>
      <c r="AA220" s="1662" t="s">
        <v>2981</v>
      </c>
      <c r="AB220" s="1662"/>
      <c r="AC220" s="1665" t="s">
        <v>2965</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3020</v>
      </c>
      <c r="B221" s="1662" t="s">
        <v>560</v>
      </c>
      <c r="C221" s="1662" t="s">
        <v>675</v>
      </c>
      <c r="D221" s="1665" t="s">
        <v>6510</v>
      </c>
      <c r="E221" s="1662" t="s">
        <v>282</v>
      </c>
      <c r="F221" s="1662" t="s">
        <v>482</v>
      </c>
      <c r="G221" s="1662" t="s">
        <v>1014</v>
      </c>
      <c r="H221" s="1662"/>
      <c r="I221" s="1696">
        <v>21.0</v>
      </c>
      <c r="J221" s="1696">
        <v>84.0</v>
      </c>
      <c r="K221" s="1696">
        <v>154.0</v>
      </c>
      <c r="L221" s="1696">
        <v>224.0</v>
      </c>
      <c r="M221" s="1696">
        <v>294.0</v>
      </c>
      <c r="N221" s="1696">
        <v>364.0</v>
      </c>
      <c r="O221" s="1662" t="s">
        <v>112</v>
      </c>
      <c r="P221" s="1696">
        <v>6.0</v>
      </c>
      <c r="Q221" s="1696">
        <v>17.0</v>
      </c>
      <c r="R221" s="1696">
        <v>29.0</v>
      </c>
      <c r="S221" s="1696">
        <v>41.0</v>
      </c>
      <c r="T221" s="1696">
        <v>53.0</v>
      </c>
      <c r="U221" s="1696">
        <v>65.0</v>
      </c>
      <c r="V221" s="1662" t="s">
        <v>116</v>
      </c>
      <c r="W221" s="1662" t="s">
        <v>3021</v>
      </c>
      <c r="X221" s="1662" t="s">
        <v>3022</v>
      </c>
      <c r="Y221" s="1662" t="s">
        <v>3023</v>
      </c>
      <c r="Z221" s="1662" t="s">
        <v>3024</v>
      </c>
      <c r="AA221" s="1662" t="s">
        <v>3025</v>
      </c>
      <c r="AB221" s="1662"/>
      <c r="AC221" s="1665" t="s">
        <v>3008</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3043</v>
      </c>
      <c r="B222" s="1662" t="s">
        <v>560</v>
      </c>
      <c r="C222" s="1662" t="s">
        <v>561</v>
      </c>
      <c r="D222" s="1665" t="s">
        <v>6510</v>
      </c>
      <c r="E222" s="1662" t="s">
        <v>517</v>
      </c>
      <c r="F222" s="1662" t="s">
        <v>562</v>
      </c>
      <c r="G222" s="1662" t="s">
        <v>598</v>
      </c>
      <c r="H222" s="1662"/>
      <c r="I222" s="1696">
        <v>25.0</v>
      </c>
      <c r="J222" s="1696">
        <v>101.0</v>
      </c>
      <c r="K222" s="1696">
        <v>185.0</v>
      </c>
      <c r="L222" s="1696">
        <v>269.0</v>
      </c>
      <c r="M222" s="1696">
        <v>353.0</v>
      </c>
      <c r="N222" s="1696">
        <v>437.0</v>
      </c>
      <c r="O222" s="1662" t="s">
        <v>112</v>
      </c>
      <c r="P222" s="1696">
        <v>5.0</v>
      </c>
      <c r="Q222" s="1696">
        <v>15.0</v>
      </c>
      <c r="R222" s="1696">
        <v>26.0</v>
      </c>
      <c r="S222" s="1696">
        <v>37.0</v>
      </c>
      <c r="T222" s="1696">
        <v>48.0</v>
      </c>
      <c r="U222" s="1696">
        <v>59.0</v>
      </c>
      <c r="V222" s="1662" t="s">
        <v>116</v>
      </c>
      <c r="W222" s="1662" t="s">
        <v>3044</v>
      </c>
      <c r="X222" s="1662" t="s">
        <v>3045</v>
      </c>
      <c r="Y222" s="1662" t="s">
        <v>3046</v>
      </c>
      <c r="Z222" s="1662" t="s">
        <v>3047</v>
      </c>
      <c r="AA222" s="1662" t="s">
        <v>3048</v>
      </c>
      <c r="AB222" s="1662"/>
      <c r="AC222" s="1665" t="s">
        <v>2450</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3065</v>
      </c>
      <c r="B223" s="1662" t="s">
        <v>560</v>
      </c>
      <c r="C223" s="1662" t="s">
        <v>675</v>
      </c>
      <c r="D223" s="1665" t="s">
        <v>6510</v>
      </c>
      <c r="E223" s="1662" t="s">
        <v>282</v>
      </c>
      <c r="F223" s="1662"/>
      <c r="G223" s="1662"/>
      <c r="H223" s="1662"/>
      <c r="I223" s="1696">
        <v>21.0</v>
      </c>
      <c r="J223" s="1696">
        <v>84.0</v>
      </c>
      <c r="K223" s="1696">
        <v>154.0</v>
      </c>
      <c r="L223" s="1696">
        <v>224.0</v>
      </c>
      <c r="M223" s="1696">
        <v>294.0</v>
      </c>
      <c r="N223" s="1696">
        <v>364.0</v>
      </c>
      <c r="O223" s="1662" t="s">
        <v>112</v>
      </c>
      <c r="P223" s="1696">
        <v>6.0</v>
      </c>
      <c r="Q223" s="1696">
        <v>17.0</v>
      </c>
      <c r="R223" s="1696">
        <v>29.0</v>
      </c>
      <c r="S223" s="1696">
        <v>41.0</v>
      </c>
      <c r="T223" s="1696">
        <v>53.0</v>
      </c>
      <c r="U223" s="1696">
        <v>65.0</v>
      </c>
      <c r="V223" s="1662" t="s">
        <v>116</v>
      </c>
      <c r="W223" s="1662" t="s">
        <v>3066</v>
      </c>
      <c r="X223" s="1662" t="s">
        <v>3067</v>
      </c>
      <c r="Y223" s="1662" t="s">
        <v>3068</v>
      </c>
      <c r="Z223" s="1662" t="s">
        <v>3069</v>
      </c>
      <c r="AA223" s="1662" t="s">
        <v>3070</v>
      </c>
      <c r="AB223" s="1662"/>
      <c r="AC223" s="1665" t="s">
        <v>2996</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3128</v>
      </c>
      <c r="B224" s="1662" t="s">
        <v>560</v>
      </c>
      <c r="C224" s="1662" t="s">
        <v>561</v>
      </c>
      <c r="D224" s="1665" t="s">
        <v>6510</v>
      </c>
      <c r="E224" s="1662" t="s">
        <v>1044</v>
      </c>
      <c r="F224" s="1662"/>
      <c r="G224" s="1662"/>
      <c r="H224" s="1662"/>
      <c r="I224" s="1696">
        <v>25.0</v>
      </c>
      <c r="J224" s="1696">
        <v>101.0</v>
      </c>
      <c r="K224" s="1696">
        <v>185.0</v>
      </c>
      <c r="L224" s="1696">
        <v>269.0</v>
      </c>
      <c r="M224" s="1696">
        <v>353.0</v>
      </c>
      <c r="N224" s="1696">
        <v>437.0</v>
      </c>
      <c r="O224" s="1662" t="s">
        <v>112</v>
      </c>
      <c r="P224" s="1696">
        <v>5.0</v>
      </c>
      <c r="Q224" s="1696">
        <v>15.0</v>
      </c>
      <c r="R224" s="1696">
        <v>26.0</v>
      </c>
      <c r="S224" s="1696">
        <v>37.0</v>
      </c>
      <c r="T224" s="1696">
        <v>48.0</v>
      </c>
      <c r="U224" s="1696">
        <v>59.0</v>
      </c>
      <c r="V224" s="1662" t="s">
        <v>116</v>
      </c>
      <c r="W224" s="1662" t="s">
        <v>3129</v>
      </c>
      <c r="X224" s="1662" t="s">
        <v>3130</v>
      </c>
      <c r="Y224" s="1662" t="s">
        <v>3131</v>
      </c>
      <c r="Z224" s="1662" t="s">
        <v>3132</v>
      </c>
      <c r="AA224" s="1662" t="s">
        <v>3133</v>
      </c>
      <c r="AB224" s="1662"/>
      <c r="AC224" s="1665" t="s">
        <v>1942</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3171</v>
      </c>
      <c r="B225" s="1662" t="s">
        <v>560</v>
      </c>
      <c r="C225" s="1662" t="s">
        <v>561</v>
      </c>
      <c r="D225" s="1665" t="s">
        <v>6510</v>
      </c>
      <c r="E225" s="1662" t="s">
        <v>1044</v>
      </c>
      <c r="F225" s="1662" t="s">
        <v>598</v>
      </c>
      <c r="G225" s="1662" t="s">
        <v>705</v>
      </c>
      <c r="H225" s="1662"/>
      <c r="I225" s="1696">
        <v>25.0</v>
      </c>
      <c r="J225" s="1696">
        <v>101.0</v>
      </c>
      <c r="K225" s="1696">
        <v>185.0</v>
      </c>
      <c r="L225" s="1696">
        <v>269.0</v>
      </c>
      <c r="M225" s="1696">
        <v>353.0</v>
      </c>
      <c r="N225" s="1696">
        <v>437.0</v>
      </c>
      <c r="O225" s="1662" t="s">
        <v>112</v>
      </c>
      <c r="P225" s="1696">
        <v>5.0</v>
      </c>
      <c r="Q225" s="1696">
        <v>15.0</v>
      </c>
      <c r="R225" s="1696">
        <v>26.0</v>
      </c>
      <c r="S225" s="1696">
        <v>37.0</v>
      </c>
      <c r="T225" s="1696">
        <v>48.0</v>
      </c>
      <c r="U225" s="1696">
        <v>59.0</v>
      </c>
      <c r="V225" s="1662" t="s">
        <v>116</v>
      </c>
      <c r="W225" s="1662" t="s">
        <v>3172</v>
      </c>
      <c r="X225" s="1662" t="s">
        <v>3173</v>
      </c>
      <c r="Y225" s="1662" t="s">
        <v>3174</v>
      </c>
      <c r="Z225" s="1662" t="s">
        <v>3175</v>
      </c>
      <c r="AA225" s="1662" t="s">
        <v>3176</v>
      </c>
      <c r="AB225" s="1662"/>
      <c r="AC225" s="1665" t="s">
        <v>1493</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3209</v>
      </c>
      <c r="B226" s="1662" t="s">
        <v>560</v>
      </c>
      <c r="C226" s="1662" t="s">
        <v>675</v>
      </c>
      <c r="D226" s="1665" t="s">
        <v>6510</v>
      </c>
      <c r="E226" s="1662" t="s">
        <v>282</v>
      </c>
      <c r="F226" s="1662" t="s">
        <v>1014</v>
      </c>
      <c r="G226" s="1662" t="s">
        <v>1044</v>
      </c>
      <c r="H226" s="1662"/>
      <c r="I226" s="1696">
        <v>21.0</v>
      </c>
      <c r="J226" s="1696">
        <v>84.0</v>
      </c>
      <c r="K226" s="1696">
        <v>154.0</v>
      </c>
      <c r="L226" s="1696">
        <v>224.0</v>
      </c>
      <c r="M226" s="1696">
        <v>294.0</v>
      </c>
      <c r="N226" s="1696">
        <v>364.0</v>
      </c>
      <c r="O226" s="1662" t="s">
        <v>112</v>
      </c>
      <c r="P226" s="1696">
        <v>6.0</v>
      </c>
      <c r="Q226" s="1696">
        <v>17.0</v>
      </c>
      <c r="R226" s="1696">
        <v>29.0</v>
      </c>
      <c r="S226" s="1696">
        <v>41.0</v>
      </c>
      <c r="T226" s="1696">
        <v>53.0</v>
      </c>
      <c r="U226" s="1696">
        <v>65.0</v>
      </c>
      <c r="V226" s="1662" t="s">
        <v>116</v>
      </c>
      <c r="W226" s="1662" t="s">
        <v>3210</v>
      </c>
      <c r="X226" s="1662" t="s">
        <v>3211</v>
      </c>
      <c r="Y226" s="1662" t="s">
        <v>3212</v>
      </c>
      <c r="Z226" s="1662" t="s">
        <v>3213</v>
      </c>
      <c r="AA226" s="1662" t="s">
        <v>3214</v>
      </c>
      <c r="AB226" s="1662"/>
      <c r="AC226" s="1665" t="s">
        <v>2244</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3268</v>
      </c>
      <c r="B227" s="1662" t="s">
        <v>515</v>
      </c>
      <c r="C227" s="1662" t="s">
        <v>675</v>
      </c>
      <c r="D227" s="1665" t="s">
        <v>6510</v>
      </c>
      <c r="E227" s="1662" t="s">
        <v>282</v>
      </c>
      <c r="F227" s="1662" t="s">
        <v>482</v>
      </c>
      <c r="G227" s="1662"/>
      <c r="H227" s="1662"/>
      <c r="I227" s="1696">
        <v>34.0</v>
      </c>
      <c r="J227" s="1696">
        <v>135.0</v>
      </c>
      <c r="K227" s="1696">
        <v>247.0</v>
      </c>
      <c r="L227" s="1696">
        <v>359.0</v>
      </c>
      <c r="M227" s="1696">
        <v>471.0</v>
      </c>
      <c r="N227" s="1696">
        <v>583.0</v>
      </c>
      <c r="O227" s="1662" t="s">
        <v>112</v>
      </c>
      <c r="P227" s="1696">
        <v>5.0</v>
      </c>
      <c r="Q227" s="1696">
        <v>14.0</v>
      </c>
      <c r="R227" s="1696">
        <v>24.0</v>
      </c>
      <c r="S227" s="1696">
        <v>34.0</v>
      </c>
      <c r="T227" s="1696">
        <v>44.0</v>
      </c>
      <c r="U227" s="1696">
        <v>54.0</v>
      </c>
      <c r="V227" s="1662" t="s">
        <v>115</v>
      </c>
      <c r="W227" s="1662" t="s">
        <v>3269</v>
      </c>
      <c r="X227" s="1662" t="s">
        <v>3270</v>
      </c>
      <c r="Y227" s="1662" t="s">
        <v>3271</v>
      </c>
      <c r="Z227" s="1662" t="s">
        <v>3272</v>
      </c>
      <c r="AA227" s="1662" t="s">
        <v>3273</v>
      </c>
      <c r="AB227" s="1662"/>
      <c r="AC227" s="1665" t="s">
        <v>2410</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3290</v>
      </c>
      <c r="B228" s="1662" t="s">
        <v>415</v>
      </c>
      <c r="C228" s="1665" t="s">
        <v>338</v>
      </c>
      <c r="D228" s="1665" t="s">
        <v>6510</v>
      </c>
      <c r="E228" s="1662" t="s">
        <v>246</v>
      </c>
      <c r="F228" s="1662"/>
      <c r="G228" s="1662"/>
      <c r="H228" s="1662"/>
      <c r="I228" s="1696">
        <v>6.0</v>
      </c>
      <c r="J228" s="1696">
        <v>19.0</v>
      </c>
      <c r="K228" s="1696">
        <v>33.0</v>
      </c>
      <c r="L228" s="1696">
        <v>47.0</v>
      </c>
      <c r="M228" s="1696">
        <v>61.0</v>
      </c>
      <c r="N228" s="1696">
        <v>75.0</v>
      </c>
      <c r="O228" s="1662" t="s">
        <v>113</v>
      </c>
      <c r="P228" s="1696">
        <v>3.0</v>
      </c>
      <c r="Q228" s="1696">
        <v>9.0</v>
      </c>
      <c r="R228" s="1696">
        <v>16.0</v>
      </c>
      <c r="S228" s="1696">
        <v>23.0</v>
      </c>
      <c r="T228" s="1696">
        <v>30.0</v>
      </c>
      <c r="U228" s="1696">
        <v>37.0</v>
      </c>
      <c r="V228" s="1662" t="s">
        <v>117</v>
      </c>
      <c r="W228" s="1662" t="s">
        <v>3291</v>
      </c>
      <c r="X228" s="1662" t="s">
        <v>3292</v>
      </c>
      <c r="Y228" s="1662" t="s">
        <v>3293</v>
      </c>
      <c r="Z228" s="1662" t="s">
        <v>3294</v>
      </c>
      <c r="AA228" s="1662" t="s">
        <v>3295</v>
      </c>
      <c r="AB228" s="1662"/>
      <c r="AC228" s="1665" t="s">
        <v>1039</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3328</v>
      </c>
      <c r="B229" s="1662" t="s">
        <v>560</v>
      </c>
      <c r="C229" s="1662" t="s">
        <v>561</v>
      </c>
      <c r="D229" s="1665" t="s">
        <v>6510</v>
      </c>
      <c r="E229" s="1662" t="s">
        <v>517</v>
      </c>
      <c r="F229" s="1662" t="s">
        <v>518</v>
      </c>
      <c r="G229" s="1662" t="s">
        <v>2133</v>
      </c>
      <c r="H229" s="1662"/>
      <c r="I229" s="1696">
        <v>25.0</v>
      </c>
      <c r="J229" s="1696">
        <v>101.0</v>
      </c>
      <c r="K229" s="1696">
        <v>185.0</v>
      </c>
      <c r="L229" s="1696">
        <v>269.0</v>
      </c>
      <c r="M229" s="1696">
        <v>353.0</v>
      </c>
      <c r="N229" s="1696">
        <v>437.0</v>
      </c>
      <c r="O229" s="1662" t="s">
        <v>112</v>
      </c>
      <c r="P229" s="1696">
        <v>5.0</v>
      </c>
      <c r="Q229" s="1696">
        <v>15.0</v>
      </c>
      <c r="R229" s="1696">
        <v>26.0</v>
      </c>
      <c r="S229" s="1696">
        <v>37.0</v>
      </c>
      <c r="T229" s="1696">
        <v>48.0</v>
      </c>
      <c r="U229" s="1696">
        <v>59.0</v>
      </c>
      <c r="V229" s="1662" t="s">
        <v>116</v>
      </c>
      <c r="W229" s="1662" t="s">
        <v>3329</v>
      </c>
      <c r="X229" s="1662" t="s">
        <v>3330</v>
      </c>
      <c r="Y229" s="1662" t="s">
        <v>3331</v>
      </c>
      <c r="Z229" s="1662" t="s">
        <v>3332</v>
      </c>
      <c r="AA229" s="1662" t="s">
        <v>3333</v>
      </c>
      <c r="AB229" s="1662"/>
      <c r="AC229" s="1665" t="s">
        <v>3313</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3422</v>
      </c>
      <c r="B230" s="1662" t="s">
        <v>337</v>
      </c>
      <c r="C230" s="1662" t="s">
        <v>383</v>
      </c>
      <c r="D230" s="1665" t="s">
        <v>6510</v>
      </c>
      <c r="E230" s="1662" t="s">
        <v>518</v>
      </c>
      <c r="F230" s="1662" t="s">
        <v>339</v>
      </c>
      <c r="G230" s="1662" t="s">
        <v>482</v>
      </c>
      <c r="H230" s="1662"/>
      <c r="I230" s="1696">
        <v>25.0</v>
      </c>
      <c r="J230" s="1696">
        <v>101.0</v>
      </c>
      <c r="K230" s="1696">
        <v>185.0</v>
      </c>
      <c r="L230" s="1696">
        <v>269.0</v>
      </c>
      <c r="M230" s="1696">
        <v>353.0</v>
      </c>
      <c r="N230" s="1696">
        <v>437.0</v>
      </c>
      <c r="O230" s="1662" t="s">
        <v>112</v>
      </c>
      <c r="P230" s="1696">
        <v>9.0</v>
      </c>
      <c r="Q230" s="1696">
        <v>27.0</v>
      </c>
      <c r="R230" s="1696">
        <v>47.0</v>
      </c>
      <c r="S230" s="1696">
        <v>67.0</v>
      </c>
      <c r="T230" s="1696">
        <v>87.0</v>
      </c>
      <c r="U230" s="1696">
        <v>107.0</v>
      </c>
      <c r="V230" s="1662" t="s">
        <v>113</v>
      </c>
      <c r="W230" s="1662" t="s">
        <v>3423</v>
      </c>
      <c r="X230" s="1662" t="s">
        <v>3424</v>
      </c>
      <c r="Y230" s="1662" t="s">
        <v>3425</v>
      </c>
      <c r="Z230" s="1662" t="s">
        <v>3426</v>
      </c>
      <c r="AA230" s="1662" t="s">
        <v>3427</v>
      </c>
      <c r="AB230" s="1662"/>
      <c r="AC230" s="1665" t="s">
        <v>1069</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3496</v>
      </c>
      <c r="B231" s="1662" t="s">
        <v>560</v>
      </c>
      <c r="C231" s="1662" t="s">
        <v>675</v>
      </c>
      <c r="D231" s="1665" t="s">
        <v>6510</v>
      </c>
      <c r="E231" s="1662" t="s">
        <v>282</v>
      </c>
      <c r="F231" s="1662" t="s">
        <v>482</v>
      </c>
      <c r="G231" s="1662"/>
      <c r="H231" s="1662"/>
      <c r="I231" s="1696">
        <v>21.0</v>
      </c>
      <c r="J231" s="1696">
        <v>84.0</v>
      </c>
      <c r="K231" s="1696">
        <v>154.0</v>
      </c>
      <c r="L231" s="1696">
        <v>224.0</v>
      </c>
      <c r="M231" s="1696">
        <v>294.0</v>
      </c>
      <c r="N231" s="1696">
        <v>364.0</v>
      </c>
      <c r="O231" s="1662" t="s">
        <v>112</v>
      </c>
      <c r="P231" s="1696">
        <v>6.0</v>
      </c>
      <c r="Q231" s="1696">
        <v>17.0</v>
      </c>
      <c r="R231" s="1696">
        <v>29.0</v>
      </c>
      <c r="S231" s="1696">
        <v>41.0</v>
      </c>
      <c r="T231" s="1696">
        <v>53.0</v>
      </c>
      <c r="U231" s="1696">
        <v>65.0</v>
      </c>
      <c r="V231" s="1662" t="s">
        <v>116</v>
      </c>
      <c r="W231" s="1662" t="s">
        <v>3497</v>
      </c>
      <c r="X231" s="1662" t="s">
        <v>3498</v>
      </c>
      <c r="Y231" s="1662" t="s">
        <v>3499</v>
      </c>
      <c r="Z231" s="1662" t="s">
        <v>3500</v>
      </c>
      <c r="AA231" s="1662" t="s">
        <v>3501</v>
      </c>
      <c r="AB231" s="1662"/>
      <c r="AC231" s="1719" t="s">
        <v>2883</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3586</v>
      </c>
      <c r="B232" s="1662" t="s">
        <v>515</v>
      </c>
      <c r="C232" s="1662" t="s">
        <v>516</v>
      </c>
      <c r="D232" s="1665" t="s">
        <v>6510</v>
      </c>
      <c r="E232" s="1662" t="s">
        <v>517</v>
      </c>
      <c r="F232" s="1662" t="s">
        <v>518</v>
      </c>
      <c r="G232" s="1662" t="s">
        <v>339</v>
      </c>
      <c r="H232" s="1662"/>
      <c r="I232" s="1696">
        <v>25.0</v>
      </c>
      <c r="J232" s="1696">
        <v>101.0</v>
      </c>
      <c r="K232" s="1696">
        <v>185.0</v>
      </c>
      <c r="L232" s="1696">
        <v>269.0</v>
      </c>
      <c r="M232" s="1696">
        <v>353.0</v>
      </c>
      <c r="N232" s="1696">
        <v>437.0</v>
      </c>
      <c r="O232" s="1662" t="s">
        <v>112</v>
      </c>
      <c r="P232" s="1696">
        <v>6.0</v>
      </c>
      <c r="Q232" s="1696">
        <v>17.0</v>
      </c>
      <c r="R232" s="1696">
        <v>29.0</v>
      </c>
      <c r="S232" s="1696">
        <v>41.0</v>
      </c>
      <c r="T232" s="1696">
        <v>53.0</v>
      </c>
      <c r="U232" s="1696">
        <v>65.0</v>
      </c>
      <c r="V232" s="1662" t="s">
        <v>115</v>
      </c>
      <c r="W232" s="1662" t="s">
        <v>7444</v>
      </c>
      <c r="X232" s="1662" t="s">
        <v>7445</v>
      </c>
      <c r="Y232" s="1662" t="s">
        <v>7446</v>
      </c>
      <c r="Z232" s="1662" t="s">
        <v>7447</v>
      </c>
      <c r="AA232" s="1662" t="s">
        <v>7448</v>
      </c>
      <c r="AB232" s="1662"/>
      <c r="AC232" s="1665" t="s">
        <v>3570</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3628</v>
      </c>
      <c r="B233" s="1662" t="s">
        <v>560</v>
      </c>
      <c r="C233" s="1662" t="s">
        <v>675</v>
      </c>
      <c r="D233" s="1665" t="s">
        <v>6510</v>
      </c>
      <c r="E233" s="1662" t="s">
        <v>282</v>
      </c>
      <c r="F233" s="1662" t="s">
        <v>482</v>
      </c>
      <c r="G233" s="1662"/>
      <c r="H233" s="1662"/>
      <c r="I233" s="1696">
        <v>21.0</v>
      </c>
      <c r="J233" s="1696">
        <v>84.0</v>
      </c>
      <c r="K233" s="1696">
        <v>154.0</v>
      </c>
      <c r="L233" s="1696">
        <v>224.0</v>
      </c>
      <c r="M233" s="1696">
        <v>294.0</v>
      </c>
      <c r="N233" s="1696">
        <v>364.0</v>
      </c>
      <c r="O233" s="1662" t="s">
        <v>112</v>
      </c>
      <c r="P233" s="1696">
        <v>6.0</v>
      </c>
      <c r="Q233" s="1696">
        <v>17.0</v>
      </c>
      <c r="R233" s="1696">
        <v>29.0</v>
      </c>
      <c r="S233" s="1696">
        <v>41.0</v>
      </c>
      <c r="T233" s="1696">
        <v>53.0</v>
      </c>
      <c r="U233" s="1696">
        <v>65.0</v>
      </c>
      <c r="V233" s="1662" t="s">
        <v>116</v>
      </c>
      <c r="W233" s="1662" t="s">
        <v>3629</v>
      </c>
      <c r="X233" s="1662" t="s">
        <v>3630</v>
      </c>
      <c r="Y233" s="1662" t="s">
        <v>3631</v>
      </c>
      <c r="Z233" s="1662" t="s">
        <v>3632</v>
      </c>
      <c r="AA233" s="1662" t="s">
        <v>3633</v>
      </c>
      <c r="AB233" s="1662"/>
      <c r="AC233" s="1665" t="s">
        <v>700</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3662</v>
      </c>
      <c r="B234" s="1662" t="s">
        <v>560</v>
      </c>
      <c r="C234" s="1662" t="s">
        <v>516</v>
      </c>
      <c r="D234" s="1665" t="s">
        <v>6510</v>
      </c>
      <c r="E234" s="1662" t="s">
        <v>518</v>
      </c>
      <c r="F234" s="1662" t="s">
        <v>598</v>
      </c>
      <c r="G234" s="1662"/>
      <c r="H234" s="1662"/>
      <c r="I234" s="1696">
        <v>34.0</v>
      </c>
      <c r="J234" s="1696">
        <v>135.0</v>
      </c>
      <c r="K234" s="1696">
        <v>247.0</v>
      </c>
      <c r="L234" s="1696">
        <v>359.0</v>
      </c>
      <c r="M234" s="1696">
        <v>471.0</v>
      </c>
      <c r="N234" s="1696">
        <v>583.0</v>
      </c>
      <c r="O234" s="1662" t="s">
        <v>112</v>
      </c>
      <c r="P234" s="1696">
        <v>4.0</v>
      </c>
      <c r="Q234" s="1696">
        <v>12.0</v>
      </c>
      <c r="R234" s="1696">
        <v>21.0</v>
      </c>
      <c r="S234" s="1696">
        <v>30.0</v>
      </c>
      <c r="T234" s="1696">
        <v>39.0</v>
      </c>
      <c r="U234" s="1696">
        <v>48.0</v>
      </c>
      <c r="V234" s="1662" t="s">
        <v>116</v>
      </c>
      <c r="W234" s="1662" t="s">
        <v>3663</v>
      </c>
      <c r="X234" s="1662" t="s">
        <v>3664</v>
      </c>
      <c r="Y234" s="1662" t="s">
        <v>3665</v>
      </c>
      <c r="Z234" s="1662" t="s">
        <v>3666</v>
      </c>
      <c r="AA234" s="1662" t="s">
        <v>3667</v>
      </c>
      <c r="AB234" s="1662"/>
      <c r="AC234" s="1665" t="s">
        <v>1539</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3696</v>
      </c>
      <c r="B235" s="1662" t="s">
        <v>560</v>
      </c>
      <c r="C235" s="1662" t="s">
        <v>561</v>
      </c>
      <c r="D235" s="1665" t="s">
        <v>6510</v>
      </c>
      <c r="E235" s="1662" t="s">
        <v>518</v>
      </c>
      <c r="F235" s="1662" t="s">
        <v>598</v>
      </c>
      <c r="G235" s="1662" t="s">
        <v>1044</v>
      </c>
      <c r="H235" s="1662"/>
      <c r="I235" s="1696">
        <v>25.0</v>
      </c>
      <c r="J235" s="1696">
        <v>101.0</v>
      </c>
      <c r="K235" s="1696">
        <v>185.0</v>
      </c>
      <c r="L235" s="1696">
        <v>269.0</v>
      </c>
      <c r="M235" s="1696">
        <v>353.0</v>
      </c>
      <c r="N235" s="1696">
        <v>437.0</v>
      </c>
      <c r="O235" s="1662" t="s">
        <v>112</v>
      </c>
      <c r="P235" s="1696">
        <v>5.0</v>
      </c>
      <c r="Q235" s="1696">
        <v>15.0</v>
      </c>
      <c r="R235" s="1696">
        <v>26.0</v>
      </c>
      <c r="S235" s="1696">
        <v>37.0</v>
      </c>
      <c r="T235" s="1696">
        <v>48.0</v>
      </c>
      <c r="U235" s="1696">
        <v>59.0</v>
      </c>
      <c r="V235" s="1662" t="s">
        <v>116</v>
      </c>
      <c r="W235" s="1662" t="s">
        <v>3697</v>
      </c>
      <c r="X235" s="1662" t="s">
        <v>3698</v>
      </c>
      <c r="Y235" s="1662" t="s">
        <v>3699</v>
      </c>
      <c r="Z235" s="1662" t="s">
        <v>3700</v>
      </c>
      <c r="AA235" s="1662" t="s">
        <v>3701</v>
      </c>
      <c r="AB235" s="1662"/>
      <c r="AC235" s="1665" t="s">
        <v>411</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3714</v>
      </c>
      <c r="B236" s="1662" t="s">
        <v>560</v>
      </c>
      <c r="C236" s="1662" t="s">
        <v>561</v>
      </c>
      <c r="D236" s="1665" t="s">
        <v>6510</v>
      </c>
      <c r="E236" s="1662" t="s">
        <v>518</v>
      </c>
      <c r="F236" s="1662" t="s">
        <v>598</v>
      </c>
      <c r="G236" s="1662" t="s">
        <v>1044</v>
      </c>
      <c r="H236" s="1662"/>
      <c r="I236" s="1696">
        <v>25.0</v>
      </c>
      <c r="J236" s="1696">
        <v>101.0</v>
      </c>
      <c r="K236" s="1696">
        <v>185.0</v>
      </c>
      <c r="L236" s="1696">
        <v>269.0</v>
      </c>
      <c r="M236" s="1696">
        <v>353.0</v>
      </c>
      <c r="N236" s="1696">
        <v>437.0</v>
      </c>
      <c r="O236" s="1662" t="s">
        <v>112</v>
      </c>
      <c r="P236" s="1696">
        <v>5.0</v>
      </c>
      <c r="Q236" s="1696">
        <v>15.0</v>
      </c>
      <c r="R236" s="1696">
        <v>26.0</v>
      </c>
      <c r="S236" s="1696">
        <v>37.0</v>
      </c>
      <c r="T236" s="1696">
        <v>48.0</v>
      </c>
      <c r="U236" s="1696">
        <v>59.0</v>
      </c>
      <c r="V236" s="1662" t="s">
        <v>116</v>
      </c>
      <c r="W236" s="1662" t="s">
        <v>3715</v>
      </c>
      <c r="X236" s="1662" t="s">
        <v>3716</v>
      </c>
      <c r="Y236" s="1662" t="s">
        <v>3717</v>
      </c>
      <c r="Z236" s="1662" t="s">
        <v>3718</v>
      </c>
      <c r="AA236" s="1662" t="s">
        <v>3719</v>
      </c>
      <c r="AB236" s="1662"/>
      <c r="AC236" s="1665" t="s">
        <v>1280</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3734</v>
      </c>
      <c r="B237" s="1662" t="s">
        <v>560</v>
      </c>
      <c r="C237" s="1662" t="s">
        <v>675</v>
      </c>
      <c r="D237" s="1665" t="s">
        <v>6510</v>
      </c>
      <c r="E237" s="1662" t="s">
        <v>282</v>
      </c>
      <c r="F237" s="1662" t="s">
        <v>482</v>
      </c>
      <c r="G237" s="1662"/>
      <c r="H237" s="1662"/>
      <c r="I237" s="1696">
        <v>21.0</v>
      </c>
      <c r="J237" s="1696">
        <v>84.0</v>
      </c>
      <c r="K237" s="1696">
        <v>154.0</v>
      </c>
      <c r="L237" s="1696">
        <v>224.0</v>
      </c>
      <c r="M237" s="1696">
        <v>294.0</v>
      </c>
      <c r="N237" s="1696">
        <v>364.0</v>
      </c>
      <c r="O237" s="1662" t="s">
        <v>112</v>
      </c>
      <c r="P237" s="1696">
        <v>6.0</v>
      </c>
      <c r="Q237" s="1696">
        <v>17.0</v>
      </c>
      <c r="R237" s="1696">
        <v>29.0</v>
      </c>
      <c r="S237" s="1696">
        <v>41.0</v>
      </c>
      <c r="T237" s="1696">
        <v>53.0</v>
      </c>
      <c r="U237" s="1696">
        <v>65.0</v>
      </c>
      <c r="V237" s="1662" t="s">
        <v>116</v>
      </c>
      <c r="W237" s="1662" t="s">
        <v>3735</v>
      </c>
      <c r="X237" s="1662" t="s">
        <v>3736</v>
      </c>
      <c r="Y237" s="1662" t="s">
        <v>3737</v>
      </c>
      <c r="Z237" s="1662" t="s">
        <v>3738</v>
      </c>
      <c r="AA237" s="1662" t="s">
        <v>3739</v>
      </c>
      <c r="AB237" s="1662"/>
      <c r="AC237" s="1665" t="s">
        <v>2171</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3772</v>
      </c>
      <c r="B238" s="1662" t="s">
        <v>337</v>
      </c>
      <c r="C238" s="1665" t="s">
        <v>338</v>
      </c>
      <c r="D238" s="1665" t="s">
        <v>6510</v>
      </c>
      <c r="E238" s="1662" t="s">
        <v>339</v>
      </c>
      <c r="F238" s="1662" t="s">
        <v>282</v>
      </c>
      <c r="G238" s="1662" t="s">
        <v>1044</v>
      </c>
      <c r="H238" s="1662"/>
      <c r="I238" s="1696">
        <v>9.0</v>
      </c>
      <c r="J238" s="1696">
        <v>27.0</v>
      </c>
      <c r="K238" s="1696">
        <v>47.0</v>
      </c>
      <c r="L238" s="1696">
        <v>67.0</v>
      </c>
      <c r="M238" s="1696">
        <v>87.0</v>
      </c>
      <c r="N238" s="1696">
        <v>107.0</v>
      </c>
      <c r="O238" s="1662" t="s">
        <v>113</v>
      </c>
      <c r="P238" s="1696">
        <v>9.0</v>
      </c>
      <c r="Q238" s="1696">
        <v>27.0</v>
      </c>
      <c r="R238" s="1696">
        <v>47.0</v>
      </c>
      <c r="S238" s="1696">
        <v>67.0</v>
      </c>
      <c r="T238" s="1696">
        <v>87.0</v>
      </c>
      <c r="U238" s="1696">
        <v>107.0</v>
      </c>
      <c r="V238" s="1662" t="s">
        <v>114</v>
      </c>
      <c r="W238" s="1662" t="s">
        <v>3773</v>
      </c>
      <c r="X238" s="1662" t="s">
        <v>3774</v>
      </c>
      <c r="Y238" s="1662" t="s">
        <v>3775</v>
      </c>
      <c r="Z238" s="1662" t="s">
        <v>3776</v>
      </c>
      <c r="AA238" s="1662" t="s">
        <v>3777</v>
      </c>
      <c r="AB238" s="1662"/>
      <c r="AC238" s="1665" t="s">
        <v>3384</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3791</v>
      </c>
      <c r="B239" s="1662" t="s">
        <v>515</v>
      </c>
      <c r="C239" s="1662" t="s">
        <v>675</v>
      </c>
      <c r="D239" s="1665" t="s">
        <v>6510</v>
      </c>
      <c r="E239" s="1662" t="s">
        <v>482</v>
      </c>
      <c r="F239" s="1662"/>
      <c r="G239" s="1662"/>
      <c r="H239" s="1662"/>
      <c r="I239" s="1696">
        <v>34.0</v>
      </c>
      <c r="J239" s="1696">
        <v>135.0</v>
      </c>
      <c r="K239" s="1696">
        <v>247.0</v>
      </c>
      <c r="L239" s="1696">
        <v>359.0</v>
      </c>
      <c r="M239" s="1696">
        <v>471.0</v>
      </c>
      <c r="N239" s="1696">
        <v>583.0</v>
      </c>
      <c r="O239" s="1662" t="s">
        <v>112</v>
      </c>
      <c r="P239" s="1696">
        <v>5.0</v>
      </c>
      <c r="Q239" s="1696">
        <v>14.0</v>
      </c>
      <c r="R239" s="1696">
        <v>24.0</v>
      </c>
      <c r="S239" s="1696">
        <v>34.0</v>
      </c>
      <c r="T239" s="1696">
        <v>44.0</v>
      </c>
      <c r="U239" s="1696">
        <v>54.0</v>
      </c>
      <c r="V239" s="1662" t="s">
        <v>115</v>
      </c>
      <c r="W239" s="1662" t="s">
        <v>3792</v>
      </c>
      <c r="X239" s="1662" t="s">
        <v>3793</v>
      </c>
      <c r="Y239" s="1662" t="s">
        <v>3794</v>
      </c>
      <c r="Z239" s="1662" t="s">
        <v>3795</v>
      </c>
      <c r="AA239" s="1662" t="s">
        <v>3796</v>
      </c>
      <c r="AB239" s="1662"/>
      <c r="AC239" s="1665" t="s">
        <v>330</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3826</v>
      </c>
      <c r="B240" s="1662" t="s">
        <v>337</v>
      </c>
      <c r="C240" s="1662" t="s">
        <v>453</v>
      </c>
      <c r="D240" s="1665" t="s">
        <v>6510</v>
      </c>
      <c r="E240" s="1662" t="s">
        <v>598</v>
      </c>
      <c r="F240" s="1662" t="s">
        <v>1044</v>
      </c>
      <c r="G240" s="1662"/>
      <c r="H240" s="1662"/>
      <c r="I240" s="1696">
        <v>9.0</v>
      </c>
      <c r="J240" s="1696">
        <v>27.0</v>
      </c>
      <c r="K240" s="1696">
        <v>47.0</v>
      </c>
      <c r="L240" s="1696">
        <v>67.0</v>
      </c>
      <c r="M240" s="1696">
        <v>87.0</v>
      </c>
      <c r="N240" s="1696">
        <v>107.0</v>
      </c>
      <c r="O240" s="1662" t="s">
        <v>113</v>
      </c>
      <c r="P240" s="1696">
        <v>4.0</v>
      </c>
      <c r="Q240" s="1696">
        <v>11.0</v>
      </c>
      <c r="R240" s="1696">
        <v>19.0</v>
      </c>
      <c r="S240" s="1696">
        <v>27.0</v>
      </c>
      <c r="T240" s="1696">
        <v>35.0</v>
      </c>
      <c r="U240" s="1696">
        <v>43.0</v>
      </c>
      <c r="V240" s="1662" t="s">
        <v>117</v>
      </c>
      <c r="W240" s="1662" t="s">
        <v>3827</v>
      </c>
      <c r="X240" s="1662" t="s">
        <v>3828</v>
      </c>
      <c r="Y240" s="1662" t="s">
        <v>3829</v>
      </c>
      <c r="Z240" s="1662" t="s">
        <v>3830</v>
      </c>
      <c r="AA240" s="1662" t="s">
        <v>3831</v>
      </c>
      <c r="AB240" s="1662"/>
      <c r="AC240" s="1665" t="s">
        <v>3814</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3992</v>
      </c>
      <c r="B241" s="1662" t="s">
        <v>560</v>
      </c>
      <c r="C241" s="1662" t="s">
        <v>675</v>
      </c>
      <c r="D241" s="1665" t="s">
        <v>6510</v>
      </c>
      <c r="E241" s="1662" t="s">
        <v>482</v>
      </c>
      <c r="F241" s="1662" t="s">
        <v>1014</v>
      </c>
      <c r="G241" s="1662"/>
      <c r="H241" s="1662"/>
      <c r="I241" s="1696">
        <v>21.0</v>
      </c>
      <c r="J241" s="1696">
        <v>84.0</v>
      </c>
      <c r="K241" s="1696">
        <v>154.0</v>
      </c>
      <c r="L241" s="1696">
        <v>224.0</v>
      </c>
      <c r="M241" s="1696">
        <v>294.0</v>
      </c>
      <c r="N241" s="1696">
        <v>364.0</v>
      </c>
      <c r="O241" s="1662" t="s">
        <v>112</v>
      </c>
      <c r="P241" s="1696">
        <v>6.0</v>
      </c>
      <c r="Q241" s="1696">
        <v>17.0</v>
      </c>
      <c r="R241" s="1696">
        <v>29.0</v>
      </c>
      <c r="S241" s="1696">
        <v>41.0</v>
      </c>
      <c r="T241" s="1696">
        <v>53.0</v>
      </c>
      <c r="U241" s="1696">
        <v>65.0</v>
      </c>
      <c r="V241" s="1662" t="s">
        <v>116</v>
      </c>
      <c r="W241" s="1662" t="s">
        <v>3993</v>
      </c>
      <c r="X241" s="1662" t="s">
        <v>3994</v>
      </c>
      <c r="Y241" s="1662" t="s">
        <v>3995</v>
      </c>
      <c r="Z241" s="1662" t="s">
        <v>3996</v>
      </c>
      <c r="AA241" s="1662" t="s">
        <v>3997</v>
      </c>
      <c r="AB241" s="1662"/>
      <c r="AC241" s="1665" t="s">
        <v>3976</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4010</v>
      </c>
      <c r="B242" s="1662" t="s">
        <v>560</v>
      </c>
      <c r="C242" s="1662" t="s">
        <v>561</v>
      </c>
      <c r="D242" s="1665" t="s">
        <v>6510</v>
      </c>
      <c r="E242" s="1662" t="s">
        <v>518</v>
      </c>
      <c r="F242" s="1662" t="s">
        <v>598</v>
      </c>
      <c r="G242" s="1662" t="s">
        <v>1044</v>
      </c>
      <c r="H242" s="1662"/>
      <c r="I242" s="1696">
        <v>25.0</v>
      </c>
      <c r="J242" s="1696">
        <v>101.0</v>
      </c>
      <c r="K242" s="1696">
        <v>185.0</v>
      </c>
      <c r="L242" s="1696">
        <v>269.0</v>
      </c>
      <c r="M242" s="1696">
        <v>353.0</v>
      </c>
      <c r="N242" s="1696">
        <v>437.0</v>
      </c>
      <c r="O242" s="1662" t="s">
        <v>112</v>
      </c>
      <c r="P242" s="1696">
        <v>5.0</v>
      </c>
      <c r="Q242" s="1696">
        <v>15.0</v>
      </c>
      <c r="R242" s="1696">
        <v>26.0</v>
      </c>
      <c r="S242" s="1696">
        <v>37.0</v>
      </c>
      <c r="T242" s="1696">
        <v>48.0</v>
      </c>
      <c r="U242" s="1696">
        <v>59.0</v>
      </c>
      <c r="V242" s="1662" t="s">
        <v>116</v>
      </c>
      <c r="W242" s="1662" t="s">
        <v>4011</v>
      </c>
      <c r="X242" s="1662" t="s">
        <v>4012</v>
      </c>
      <c r="Y242" s="1662" t="s">
        <v>4013</v>
      </c>
      <c r="Z242" s="1662" t="s">
        <v>4014</v>
      </c>
      <c r="AA242" s="1662" t="s">
        <v>4015</v>
      </c>
      <c r="AB242" s="1662"/>
      <c r="AC242" s="1665" t="s">
        <v>1150</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4049</v>
      </c>
      <c r="B243" s="1662" t="s">
        <v>515</v>
      </c>
      <c r="C243" s="1662" t="s">
        <v>516</v>
      </c>
      <c r="D243" s="1665" t="s">
        <v>6510</v>
      </c>
      <c r="E243" s="1662" t="s">
        <v>517</v>
      </c>
      <c r="F243" s="1662" t="s">
        <v>518</v>
      </c>
      <c r="G243" s="1662"/>
      <c r="H243" s="1662"/>
      <c r="I243" s="1696">
        <v>25.0</v>
      </c>
      <c r="J243" s="1696">
        <v>101.0</v>
      </c>
      <c r="K243" s="1696">
        <v>185.0</v>
      </c>
      <c r="L243" s="1696">
        <v>269.0</v>
      </c>
      <c r="M243" s="1696">
        <v>353.0</v>
      </c>
      <c r="N243" s="1696">
        <v>437.0</v>
      </c>
      <c r="O243" s="1662" t="s">
        <v>112</v>
      </c>
      <c r="P243" s="1696">
        <v>6.0</v>
      </c>
      <c r="Q243" s="1696">
        <v>17.0</v>
      </c>
      <c r="R243" s="1696">
        <v>29.0</v>
      </c>
      <c r="S243" s="1696">
        <v>41.0</v>
      </c>
      <c r="T243" s="1696">
        <v>53.0</v>
      </c>
      <c r="U243" s="1696">
        <v>65.0</v>
      </c>
      <c r="V243" s="1662" t="s">
        <v>115</v>
      </c>
      <c r="W243" s="1662" t="s">
        <v>4050</v>
      </c>
      <c r="X243" s="1662" t="s">
        <v>4051</v>
      </c>
      <c r="Y243" s="1662" t="s">
        <v>4052</v>
      </c>
      <c r="Z243" s="1662" t="s">
        <v>4053</v>
      </c>
      <c r="AA243" s="1662" t="s">
        <v>4054</v>
      </c>
      <c r="AB243" s="1662"/>
      <c r="AC243" s="1665" t="s">
        <v>1437</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4068</v>
      </c>
      <c r="B244" s="1662" t="s">
        <v>560</v>
      </c>
      <c r="C244" s="1662" t="s">
        <v>561</v>
      </c>
      <c r="D244" s="1665" t="s">
        <v>6510</v>
      </c>
      <c r="E244" s="1662" t="s">
        <v>517</v>
      </c>
      <c r="F244" s="1662" t="s">
        <v>562</v>
      </c>
      <c r="G244" s="1662" t="s">
        <v>598</v>
      </c>
      <c r="H244" s="1662"/>
      <c r="I244" s="1696">
        <v>25.0</v>
      </c>
      <c r="J244" s="1696">
        <v>101.0</v>
      </c>
      <c r="K244" s="1696">
        <v>185.0</v>
      </c>
      <c r="L244" s="1696">
        <v>269.0</v>
      </c>
      <c r="M244" s="1696">
        <v>353.0</v>
      </c>
      <c r="N244" s="1696">
        <v>437.0</v>
      </c>
      <c r="O244" s="1662" t="s">
        <v>112</v>
      </c>
      <c r="P244" s="1696">
        <v>5.0</v>
      </c>
      <c r="Q244" s="1696">
        <v>15.0</v>
      </c>
      <c r="R244" s="1696">
        <v>26.0</v>
      </c>
      <c r="S244" s="1696">
        <v>37.0</v>
      </c>
      <c r="T244" s="1696">
        <v>48.0</v>
      </c>
      <c r="U244" s="1696">
        <v>59.0</v>
      </c>
      <c r="V244" s="1662" t="s">
        <v>116</v>
      </c>
      <c r="W244" s="1662" t="s">
        <v>4069</v>
      </c>
      <c r="X244" s="1662" t="s">
        <v>4070</v>
      </c>
      <c r="Y244" s="1662" t="s">
        <v>4071</v>
      </c>
      <c r="Z244" s="1662" t="s">
        <v>4072</v>
      </c>
      <c r="AA244" s="1662" t="s">
        <v>4073</v>
      </c>
      <c r="AB244" s="1662"/>
      <c r="AC244" s="1665" t="s">
        <v>729</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4091</v>
      </c>
      <c r="B245" s="1662" t="s">
        <v>515</v>
      </c>
      <c r="C245" s="1662" t="s">
        <v>561</v>
      </c>
      <c r="D245" s="1665" t="s">
        <v>6510</v>
      </c>
      <c r="E245" s="1662" t="s">
        <v>562</v>
      </c>
      <c r="F245" s="1662" t="s">
        <v>1014</v>
      </c>
      <c r="G245" s="1662"/>
      <c r="H245" s="1662"/>
      <c r="I245" s="1696">
        <v>29.0</v>
      </c>
      <c r="J245" s="1696">
        <v>117.0</v>
      </c>
      <c r="K245" s="1696">
        <v>215.0</v>
      </c>
      <c r="L245" s="1696">
        <v>313.0</v>
      </c>
      <c r="M245" s="1696">
        <v>411.0</v>
      </c>
      <c r="N245" s="1696">
        <v>509.0</v>
      </c>
      <c r="O245" s="1662" t="s">
        <v>112</v>
      </c>
      <c r="P245" s="1696">
        <v>5.0</v>
      </c>
      <c r="Q245" s="1696">
        <v>15.0</v>
      </c>
      <c r="R245" s="1696">
        <v>26.0</v>
      </c>
      <c r="S245" s="1696">
        <v>37.0</v>
      </c>
      <c r="T245" s="1696">
        <v>48.0</v>
      </c>
      <c r="U245" s="1696">
        <v>59.0</v>
      </c>
      <c r="V245" s="1662" t="s">
        <v>115</v>
      </c>
      <c r="W245" s="1662" t="s">
        <v>4092</v>
      </c>
      <c r="X245" s="1662" t="s">
        <v>4093</v>
      </c>
      <c r="Y245" s="1662" t="s">
        <v>4094</v>
      </c>
      <c r="Z245" s="1662" t="s">
        <v>4095</v>
      </c>
      <c r="AA245" s="1662" t="s">
        <v>4096</v>
      </c>
      <c r="AB245" s="1662"/>
      <c r="AC245" s="1665" t="s">
        <v>4076</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4108</v>
      </c>
      <c r="B246" s="1662" t="s">
        <v>515</v>
      </c>
      <c r="C246" s="1662" t="s">
        <v>516</v>
      </c>
      <c r="D246" s="1665" t="s">
        <v>6510</v>
      </c>
      <c r="E246" s="1662" t="s">
        <v>517</v>
      </c>
      <c r="F246" s="1662" t="s">
        <v>518</v>
      </c>
      <c r="G246" s="1662" t="s">
        <v>705</v>
      </c>
      <c r="H246" s="1662"/>
      <c r="I246" s="1696">
        <v>25.0</v>
      </c>
      <c r="J246" s="1696">
        <v>101.0</v>
      </c>
      <c r="K246" s="1696">
        <v>185.0</v>
      </c>
      <c r="L246" s="1696">
        <v>269.0</v>
      </c>
      <c r="M246" s="1696">
        <v>353.0</v>
      </c>
      <c r="N246" s="1696">
        <v>437.0</v>
      </c>
      <c r="O246" s="1662" t="s">
        <v>112</v>
      </c>
      <c r="P246" s="1696">
        <v>6.0</v>
      </c>
      <c r="Q246" s="1696">
        <v>17.0</v>
      </c>
      <c r="R246" s="1696">
        <v>29.0</v>
      </c>
      <c r="S246" s="1696">
        <v>41.0</v>
      </c>
      <c r="T246" s="1696">
        <v>53.0</v>
      </c>
      <c r="U246" s="1696">
        <v>65.0</v>
      </c>
      <c r="V246" s="1662" t="s">
        <v>115</v>
      </c>
      <c r="W246" s="1662" t="s">
        <v>4109</v>
      </c>
      <c r="X246" s="1662" t="s">
        <v>4110</v>
      </c>
      <c r="Y246" s="1662" t="s">
        <v>4111</v>
      </c>
      <c r="Z246" s="1662" t="s">
        <v>4112</v>
      </c>
      <c r="AA246" s="1662" t="s">
        <v>4113</v>
      </c>
      <c r="AB246" s="1662"/>
      <c r="AC246" s="1665" t="s">
        <v>1037</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4208</v>
      </c>
      <c r="B247" s="1662" t="s">
        <v>337</v>
      </c>
      <c r="C247" s="1662" t="s">
        <v>383</v>
      </c>
      <c r="D247" s="1665" t="s">
        <v>6510</v>
      </c>
      <c r="E247" s="1662" t="s">
        <v>518</v>
      </c>
      <c r="F247" s="1662" t="s">
        <v>339</v>
      </c>
      <c r="G247" s="1662"/>
      <c r="H247" s="1662"/>
      <c r="I247" s="1696">
        <v>25.0</v>
      </c>
      <c r="J247" s="1696">
        <v>101.0</v>
      </c>
      <c r="K247" s="1696">
        <v>185.0</v>
      </c>
      <c r="L247" s="1696">
        <v>269.0</v>
      </c>
      <c r="M247" s="1696">
        <v>353.0</v>
      </c>
      <c r="N247" s="1696">
        <v>437.0</v>
      </c>
      <c r="O247" s="1662" t="s">
        <v>112</v>
      </c>
      <c r="P247" s="1696">
        <v>9.0</v>
      </c>
      <c r="Q247" s="1696">
        <v>27.0</v>
      </c>
      <c r="R247" s="1696">
        <v>47.0</v>
      </c>
      <c r="S247" s="1696">
        <v>67.0</v>
      </c>
      <c r="T247" s="1696">
        <v>87.0</v>
      </c>
      <c r="U247" s="1696">
        <v>107.0</v>
      </c>
      <c r="V247" s="1662" t="s">
        <v>113</v>
      </c>
      <c r="W247" s="1662" t="s">
        <v>4209</v>
      </c>
      <c r="X247" s="1662" t="s">
        <v>4210</v>
      </c>
      <c r="Y247" s="1662" t="s">
        <v>4211</v>
      </c>
      <c r="Z247" s="1662" t="s">
        <v>4212</v>
      </c>
      <c r="AA247" s="1662" t="s">
        <v>4213</v>
      </c>
      <c r="AB247" s="1662"/>
      <c r="AC247" s="1665" t="s">
        <v>1893</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4230</v>
      </c>
      <c r="B248" s="1662" t="s">
        <v>560</v>
      </c>
      <c r="C248" s="1662" t="s">
        <v>675</v>
      </c>
      <c r="D248" s="1665" t="s">
        <v>6510</v>
      </c>
      <c r="E248" s="1662" t="s">
        <v>517</v>
      </c>
      <c r="F248" s="1662" t="s">
        <v>482</v>
      </c>
      <c r="G248" s="1662"/>
      <c r="H248" s="1662"/>
      <c r="I248" s="1696">
        <v>21.0</v>
      </c>
      <c r="J248" s="1696">
        <v>84.0</v>
      </c>
      <c r="K248" s="1696">
        <v>154.0</v>
      </c>
      <c r="L248" s="1696">
        <v>224.0</v>
      </c>
      <c r="M248" s="1696">
        <v>294.0</v>
      </c>
      <c r="N248" s="1696">
        <v>364.0</v>
      </c>
      <c r="O248" s="1662" t="s">
        <v>112</v>
      </c>
      <c r="P248" s="1696">
        <v>6.0</v>
      </c>
      <c r="Q248" s="1696">
        <v>17.0</v>
      </c>
      <c r="R248" s="1696">
        <v>29.0</v>
      </c>
      <c r="S248" s="1696">
        <v>41.0</v>
      </c>
      <c r="T248" s="1696">
        <v>53.0</v>
      </c>
      <c r="U248" s="1696">
        <v>65.0</v>
      </c>
      <c r="V248" s="1662" t="s">
        <v>116</v>
      </c>
      <c r="W248" s="1662" t="s">
        <v>4231</v>
      </c>
      <c r="X248" s="1662" t="s">
        <v>4232</v>
      </c>
      <c r="Y248" s="1662" t="s">
        <v>4233</v>
      </c>
      <c r="Z248" s="1662" t="s">
        <v>4234</v>
      </c>
      <c r="AA248" s="1662" t="s">
        <v>4235</v>
      </c>
      <c r="AB248" s="1662"/>
      <c r="AC248" s="1665" t="s">
        <v>3581</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4252</v>
      </c>
      <c r="B249" s="1662" t="s">
        <v>560</v>
      </c>
      <c r="C249" s="1662" t="s">
        <v>675</v>
      </c>
      <c r="D249" s="1665" t="s">
        <v>6510</v>
      </c>
      <c r="E249" s="1662" t="s">
        <v>482</v>
      </c>
      <c r="F249" s="1662" t="s">
        <v>282</v>
      </c>
      <c r="G249" s="1662"/>
      <c r="H249" s="1662"/>
      <c r="I249" s="1696">
        <v>21.0</v>
      </c>
      <c r="J249" s="1696">
        <v>84.0</v>
      </c>
      <c r="K249" s="1696">
        <v>154.0</v>
      </c>
      <c r="L249" s="1696">
        <v>224.0</v>
      </c>
      <c r="M249" s="1696">
        <v>294.0</v>
      </c>
      <c r="N249" s="1696">
        <v>364.0</v>
      </c>
      <c r="O249" s="1662" t="s">
        <v>112</v>
      </c>
      <c r="P249" s="1696">
        <v>6.0</v>
      </c>
      <c r="Q249" s="1696">
        <v>17.0</v>
      </c>
      <c r="R249" s="1696">
        <v>29.0</v>
      </c>
      <c r="S249" s="1696">
        <v>41.0</v>
      </c>
      <c r="T249" s="1696">
        <v>53.0</v>
      </c>
      <c r="U249" s="1696">
        <v>65.0</v>
      </c>
      <c r="V249" s="1662" t="s">
        <v>116</v>
      </c>
      <c r="W249" s="1662" t="s">
        <v>4253</v>
      </c>
      <c r="X249" s="1662" t="s">
        <v>4254</v>
      </c>
      <c r="Y249" s="1662" t="s">
        <v>4255</v>
      </c>
      <c r="Z249" s="1662" t="s">
        <v>4256</v>
      </c>
      <c r="AA249" s="1662" t="s">
        <v>4257</v>
      </c>
      <c r="AB249" s="1662"/>
      <c r="AC249" s="1665" t="s">
        <v>1439</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4280</v>
      </c>
      <c r="B250" s="1662" t="s">
        <v>515</v>
      </c>
      <c r="C250" s="1662" t="s">
        <v>675</v>
      </c>
      <c r="D250" s="1665" t="s">
        <v>6510</v>
      </c>
      <c r="E250" s="1662" t="s">
        <v>518</v>
      </c>
      <c r="F250" s="1662" t="s">
        <v>482</v>
      </c>
      <c r="G250" s="1662"/>
      <c r="H250" s="1662"/>
      <c r="I250" s="1696">
        <v>34.0</v>
      </c>
      <c r="J250" s="1696">
        <v>135.0</v>
      </c>
      <c r="K250" s="1696">
        <v>247.0</v>
      </c>
      <c r="L250" s="1696">
        <v>359.0</v>
      </c>
      <c r="M250" s="1696">
        <v>471.0</v>
      </c>
      <c r="N250" s="1696">
        <v>583.0</v>
      </c>
      <c r="O250" s="1662" t="s">
        <v>112</v>
      </c>
      <c r="P250" s="1696">
        <v>5.0</v>
      </c>
      <c r="Q250" s="1696">
        <v>14.0</v>
      </c>
      <c r="R250" s="1696">
        <v>24.0</v>
      </c>
      <c r="S250" s="1696">
        <v>34.0</v>
      </c>
      <c r="T250" s="1696">
        <v>44.0</v>
      </c>
      <c r="U250" s="1696">
        <v>54.0</v>
      </c>
      <c r="V250" s="1662" t="s">
        <v>115</v>
      </c>
      <c r="W250" s="1662" t="s">
        <v>4281</v>
      </c>
      <c r="X250" s="1662" t="s">
        <v>4282</v>
      </c>
      <c r="Y250" s="1662" t="s">
        <v>4283</v>
      </c>
      <c r="Z250" s="1662" t="s">
        <v>4284</v>
      </c>
      <c r="AA250" s="1662" t="s">
        <v>4285</v>
      </c>
      <c r="AB250" s="1662" t="s">
        <v>4286</v>
      </c>
      <c r="AC250" s="1665" t="s">
        <v>4262</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4326</v>
      </c>
      <c r="B251" s="1662" t="s">
        <v>560</v>
      </c>
      <c r="C251" s="1662" t="s">
        <v>561</v>
      </c>
      <c r="D251" s="1665" t="s">
        <v>6510</v>
      </c>
      <c r="E251" s="1662" t="s">
        <v>1014</v>
      </c>
      <c r="F251" s="1662" t="s">
        <v>1044</v>
      </c>
      <c r="G251" s="1662"/>
      <c r="H251" s="1662"/>
      <c r="I251" s="1696">
        <v>25.0</v>
      </c>
      <c r="J251" s="1696">
        <v>101.0</v>
      </c>
      <c r="K251" s="1696">
        <v>185.0</v>
      </c>
      <c r="L251" s="1696">
        <v>269.0</v>
      </c>
      <c r="M251" s="1696">
        <v>353.0</v>
      </c>
      <c r="N251" s="1696">
        <v>437.0</v>
      </c>
      <c r="O251" s="1662" t="s">
        <v>112</v>
      </c>
      <c r="P251" s="1696">
        <v>5.0</v>
      </c>
      <c r="Q251" s="1696">
        <v>15.0</v>
      </c>
      <c r="R251" s="1696">
        <v>26.0</v>
      </c>
      <c r="S251" s="1696">
        <v>37.0</v>
      </c>
      <c r="T251" s="1696">
        <v>48.0</v>
      </c>
      <c r="U251" s="1696">
        <v>59.0</v>
      </c>
      <c r="V251" s="1662" t="s">
        <v>116</v>
      </c>
      <c r="W251" s="1662" t="s">
        <v>4327</v>
      </c>
      <c r="X251" s="1662" t="s">
        <v>4328</v>
      </c>
      <c r="Y251" s="1662" t="s">
        <v>4329</v>
      </c>
      <c r="Z251" s="1662" t="s">
        <v>4330</v>
      </c>
      <c r="AA251" s="1662" t="s">
        <v>4331</v>
      </c>
      <c r="AB251" s="1662"/>
      <c r="AC251" s="1665" t="s">
        <v>1587</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7449</v>
      </c>
      <c r="C1" s="1721" t="s">
        <v>7450</v>
      </c>
      <c r="D1" s="1721" t="s">
        <v>7451</v>
      </c>
      <c r="E1" s="1721" t="s">
        <v>7452</v>
      </c>
      <c r="F1" s="1721" t="s">
        <v>7453</v>
      </c>
      <c r="G1" s="1721" t="s">
        <v>7454</v>
      </c>
      <c r="H1" s="1721" t="s">
        <v>7455</v>
      </c>
      <c r="I1" s="1721" t="s">
        <v>7456</v>
      </c>
      <c r="J1" s="1722"/>
      <c r="K1" s="1722"/>
      <c r="L1" s="1722"/>
      <c r="M1" s="1722"/>
      <c r="N1" s="1722"/>
      <c r="O1" s="1722"/>
      <c r="P1" s="1722"/>
      <c r="Q1" s="1722"/>
      <c r="R1" s="1722"/>
      <c r="S1" s="1722"/>
      <c r="T1" s="1722"/>
      <c r="U1" s="1722"/>
      <c r="V1" s="1722"/>
      <c r="W1" s="1722"/>
      <c r="X1" s="1722"/>
      <c r="Y1" s="1722"/>
      <c r="Z1" s="1722"/>
      <c r="AA1" s="1722"/>
      <c r="AB1" s="1722"/>
    </row>
    <row r="2">
      <c r="A2" s="1723" t="s">
        <v>1657</v>
      </c>
      <c r="B2" s="1723">
        <v>2.0180802E7</v>
      </c>
      <c r="C2" s="1723">
        <v>2.0190122E7</v>
      </c>
      <c r="D2" s="1723">
        <v>2.019101E7</v>
      </c>
      <c r="E2" s="1723">
        <v>2.0200213E7</v>
      </c>
      <c r="F2" s="1723">
        <v>2.020121E7</v>
      </c>
      <c r="G2" s="1723">
        <v>2.0210506E7</v>
      </c>
      <c r="H2" s="1724"/>
      <c r="I2" s="1724"/>
    </row>
    <row r="3">
      <c r="A3" s="1723" t="s">
        <v>1171</v>
      </c>
      <c r="B3" s="1723">
        <v>2.0180802E7</v>
      </c>
      <c r="C3" s="1723">
        <v>2.0190122E7</v>
      </c>
      <c r="D3" s="1723">
        <v>2.019101E7</v>
      </c>
      <c r="E3" s="1723">
        <v>2.0200213E7</v>
      </c>
      <c r="F3" s="1723">
        <v>2.0210204E7</v>
      </c>
      <c r="G3" s="1723">
        <v>2.0210701E7</v>
      </c>
      <c r="H3" s="1724"/>
      <c r="I3" s="1724"/>
    </row>
    <row r="4">
      <c r="A4" s="1723" t="s">
        <v>332</v>
      </c>
      <c r="B4" s="1723">
        <v>2.0180802E7</v>
      </c>
      <c r="C4" s="1723">
        <v>2.0190122E7</v>
      </c>
      <c r="D4" s="1723">
        <v>2.019101E7</v>
      </c>
      <c r="E4" s="1723">
        <v>2.0200213E7</v>
      </c>
      <c r="F4" s="1724"/>
      <c r="G4" s="1724"/>
      <c r="H4" s="1724"/>
      <c r="I4" s="1724"/>
    </row>
    <row r="5">
      <c r="A5" s="1723" t="s">
        <v>203</v>
      </c>
      <c r="B5" s="1723">
        <v>2.0180802E7</v>
      </c>
      <c r="C5" s="1723">
        <v>2.0190122E7</v>
      </c>
      <c r="D5" s="1724"/>
      <c r="E5" s="1723">
        <v>2.0200312E7</v>
      </c>
      <c r="F5" s="1724"/>
      <c r="G5" s="1724"/>
      <c r="H5" s="1723">
        <v>2.0210415E7</v>
      </c>
      <c r="I5" s="1723">
        <v>2.0210909E7</v>
      </c>
    </row>
    <row r="6">
      <c r="A6" s="1723" t="s">
        <v>474</v>
      </c>
      <c r="B6" s="1723">
        <v>2.0180802E7</v>
      </c>
      <c r="C6" s="1723">
        <v>2.0190122E7</v>
      </c>
      <c r="D6" s="1724"/>
      <c r="E6" s="1723">
        <v>2.0200312E7</v>
      </c>
      <c r="F6" s="1723">
        <v>2.020082E7</v>
      </c>
      <c r="G6" s="1723">
        <v>2.0210114E7</v>
      </c>
      <c r="H6" s="1724"/>
      <c r="I6" s="1724"/>
    </row>
    <row r="7">
      <c r="A7" s="1723" t="s">
        <v>949</v>
      </c>
      <c r="B7" s="1723">
        <v>2.0180802E7</v>
      </c>
      <c r="C7" s="1723">
        <v>2.0190122E7</v>
      </c>
      <c r="D7" s="1724"/>
      <c r="E7" s="1723">
        <v>2.0200312E7</v>
      </c>
      <c r="F7" s="1724"/>
      <c r="G7" s="1723">
        <v>2.0200507E7</v>
      </c>
      <c r="H7" s="1724"/>
      <c r="I7" s="1724"/>
    </row>
    <row r="8">
      <c r="A8" s="1723" t="s">
        <v>3384</v>
      </c>
      <c r="B8" s="1723">
        <v>2.0180802E7</v>
      </c>
      <c r="C8" s="1723">
        <v>2.0190122E7</v>
      </c>
      <c r="D8" s="1724"/>
      <c r="E8" s="1723">
        <v>2.0200409E7</v>
      </c>
      <c r="F8" s="1724"/>
      <c r="G8" s="1724"/>
      <c r="H8" s="1724"/>
      <c r="I8" s="1724"/>
    </row>
    <row r="9">
      <c r="A9" s="1723" t="s">
        <v>2128</v>
      </c>
      <c r="B9" s="1723">
        <v>2.0180802E7</v>
      </c>
      <c r="C9" s="1723">
        <v>2.0190122E7</v>
      </c>
      <c r="D9" s="1724"/>
      <c r="E9" s="1723">
        <v>2.0200507E7</v>
      </c>
      <c r="F9" s="1724"/>
      <c r="G9" s="1724"/>
      <c r="H9" s="1724"/>
      <c r="I9" s="1724"/>
    </row>
    <row r="10">
      <c r="A10" s="1723" t="s">
        <v>671</v>
      </c>
      <c r="B10" s="1723">
        <v>2.0180802E7</v>
      </c>
      <c r="C10" s="1723">
        <v>2.0190122E7</v>
      </c>
      <c r="D10" s="1723">
        <v>2.0200109E7</v>
      </c>
      <c r="E10" s="1723">
        <v>2.0200604E7</v>
      </c>
      <c r="F10" s="1724"/>
      <c r="G10" s="1724"/>
      <c r="H10" s="1723">
        <v>2.0201217E7</v>
      </c>
      <c r="I10" s="1723">
        <v>2.0210513E7</v>
      </c>
    </row>
    <row r="11">
      <c r="A11" s="1723" t="s">
        <v>1123</v>
      </c>
      <c r="B11" s="1723">
        <v>2.0180802E7</v>
      </c>
      <c r="C11" s="1723">
        <v>2.0190122E7</v>
      </c>
      <c r="D11" s="1723">
        <v>2.0200109E7</v>
      </c>
      <c r="E11" s="1723">
        <v>2.0200604E7</v>
      </c>
      <c r="F11" s="1724"/>
      <c r="G11" s="1724"/>
      <c r="H11" s="1724"/>
      <c r="I11" s="1724"/>
    </row>
    <row r="12">
      <c r="A12" s="1723" t="s">
        <v>1240</v>
      </c>
      <c r="B12" s="1723">
        <v>2.0180802E7</v>
      </c>
      <c r="C12" s="1723">
        <v>2.0190122E7</v>
      </c>
      <c r="D12" s="1723">
        <v>2.0200206E7</v>
      </c>
      <c r="E12" s="1723">
        <v>2.0200702E7</v>
      </c>
      <c r="F12" s="1724"/>
      <c r="G12" s="1724"/>
      <c r="H12" s="1724"/>
      <c r="I12" s="1724"/>
    </row>
    <row r="13">
      <c r="A13" s="1723" t="s">
        <v>2424</v>
      </c>
      <c r="B13" s="1723">
        <v>2.0180802E7</v>
      </c>
      <c r="C13" s="1723">
        <v>2.0190122E7</v>
      </c>
      <c r="D13" s="1723">
        <v>2.0200206E7</v>
      </c>
      <c r="E13" s="1723">
        <v>2.0200702E7</v>
      </c>
      <c r="F13" s="1724"/>
      <c r="G13" s="1724"/>
      <c r="H13" s="1724"/>
      <c r="I13" s="1724"/>
    </row>
    <row r="14">
      <c r="A14" s="1723" t="s">
        <v>1957</v>
      </c>
      <c r="B14" s="1723">
        <v>2.0180802E7</v>
      </c>
      <c r="C14" s="1723">
        <v>2.0190122E7</v>
      </c>
      <c r="D14" s="1723">
        <v>2.0200305E7</v>
      </c>
      <c r="E14" s="1723">
        <v>2.020073E7</v>
      </c>
      <c r="F14" s="1724"/>
      <c r="G14" s="1724"/>
      <c r="H14" s="1724"/>
      <c r="I14" s="1724"/>
    </row>
    <row r="15">
      <c r="A15" s="1723" t="s">
        <v>529</v>
      </c>
      <c r="B15" s="1723">
        <v>2.0180802E7</v>
      </c>
      <c r="C15" s="1723">
        <v>2.0190122E7</v>
      </c>
      <c r="D15" s="1723">
        <v>2.020043E7</v>
      </c>
      <c r="E15" s="1723">
        <v>2.0200924E7</v>
      </c>
      <c r="F15" s="1724"/>
      <c r="G15" s="1724"/>
      <c r="H15" s="1723">
        <v>2.0210217E7</v>
      </c>
      <c r="I15" s="1723">
        <v>2.0210708E7</v>
      </c>
    </row>
    <row r="16">
      <c r="A16" s="1723" t="s">
        <v>454</v>
      </c>
      <c r="B16" s="1723">
        <v>2.0180802E7</v>
      </c>
      <c r="C16" s="1723">
        <v>2.0190122E7</v>
      </c>
      <c r="D16" s="1723">
        <v>2.020043E7</v>
      </c>
      <c r="E16" s="1723">
        <v>2.0200924E7</v>
      </c>
      <c r="F16" s="1724"/>
      <c r="G16" s="1724"/>
      <c r="H16" s="1724"/>
      <c r="I16" s="1724"/>
    </row>
    <row r="17">
      <c r="A17" s="1723" t="s">
        <v>1009</v>
      </c>
      <c r="B17" s="1723">
        <v>2.0180802E7</v>
      </c>
      <c r="C17" s="1723">
        <v>2.0190122E7</v>
      </c>
      <c r="D17" s="1723">
        <v>2.0200528E7</v>
      </c>
      <c r="E17" s="1723">
        <v>2.0201022E7</v>
      </c>
      <c r="F17" s="1724"/>
      <c r="G17" s="1723">
        <v>2.0200213E7</v>
      </c>
      <c r="H17" s="1724"/>
      <c r="I17" s="1724"/>
    </row>
    <row r="18">
      <c r="A18" s="1723" t="s">
        <v>673</v>
      </c>
      <c r="B18" s="1723">
        <v>2.0180802E7</v>
      </c>
      <c r="C18" s="1723">
        <v>2.0190122E7</v>
      </c>
      <c r="D18" s="1723">
        <v>2.020082E7</v>
      </c>
      <c r="E18" s="1723">
        <v>2.0210114E7</v>
      </c>
      <c r="F18" s="1724"/>
      <c r="G18" s="1724"/>
      <c r="H18" s="1724"/>
      <c r="I18" s="1724"/>
    </row>
    <row r="19">
      <c r="A19" s="1723" t="s">
        <v>936</v>
      </c>
      <c r="B19" s="1723">
        <v>2.0180802E7</v>
      </c>
      <c r="C19" s="1723">
        <v>2.0190122E7</v>
      </c>
      <c r="D19" s="1723">
        <v>2.0210107E7</v>
      </c>
      <c r="E19" s="1723">
        <v>2.0210603E7</v>
      </c>
      <c r="F19" s="1723">
        <v>2.0200402E7</v>
      </c>
      <c r="G19" s="1723">
        <v>2.0200827E7</v>
      </c>
      <c r="H19" s="1724"/>
      <c r="I19" s="1724"/>
    </row>
    <row r="20">
      <c r="A20" s="1723" t="s">
        <v>554</v>
      </c>
      <c r="B20" s="1723">
        <v>2.0180802E7</v>
      </c>
      <c r="C20" s="1723">
        <v>2.0190122E7</v>
      </c>
      <c r="D20" s="1723">
        <v>2.0210107E7</v>
      </c>
      <c r="E20" s="1723">
        <v>2.0210603E7</v>
      </c>
      <c r="F20" s="1724"/>
      <c r="G20" s="1724"/>
      <c r="H20" s="1724"/>
      <c r="I20" s="1724"/>
    </row>
    <row r="21">
      <c r="A21" s="1723" t="s">
        <v>1437</v>
      </c>
      <c r="B21" s="1723">
        <v>2.0180802E7</v>
      </c>
      <c r="C21" s="1723">
        <v>2.0190122E7</v>
      </c>
      <c r="D21" s="1723">
        <v>2.0210204E7</v>
      </c>
      <c r="E21" s="1723">
        <v>2.0210701E7</v>
      </c>
      <c r="F21" s="1723">
        <v>2.0200723E7</v>
      </c>
      <c r="G21" s="1723">
        <v>2.0201217E7</v>
      </c>
      <c r="H21" s="1724"/>
      <c r="I21" s="1724"/>
    </row>
    <row r="22">
      <c r="A22" s="1723" t="s">
        <v>208</v>
      </c>
      <c r="B22" s="1723">
        <v>2.0180802E7</v>
      </c>
      <c r="C22" s="1723">
        <v>2.0190122E7</v>
      </c>
      <c r="D22" s="1723">
        <v>2.021031E7</v>
      </c>
      <c r="E22" s="1723">
        <v>2.0210805E7</v>
      </c>
      <c r="F22" s="1724"/>
      <c r="G22" s="1723">
        <v>2.0200507E7</v>
      </c>
      <c r="H22" s="1724"/>
      <c r="I22" s="1724"/>
    </row>
    <row r="23">
      <c r="A23" s="1723" t="s">
        <v>1756</v>
      </c>
      <c r="B23" s="1723">
        <v>2.0180802E7</v>
      </c>
      <c r="C23" s="1723">
        <v>2.0190122E7</v>
      </c>
      <c r="D23" s="1723">
        <v>2.0210408E7</v>
      </c>
      <c r="E23" s="1723">
        <v>2.0210826E7</v>
      </c>
      <c r="F23" s="1724"/>
      <c r="G23" s="1723">
        <v>2.0200409E7</v>
      </c>
      <c r="H23" s="1724"/>
      <c r="I23" s="1724"/>
    </row>
    <row r="24">
      <c r="A24" s="1723" t="s">
        <v>779</v>
      </c>
      <c r="B24" s="1723">
        <v>2.0180802E7</v>
      </c>
      <c r="C24" s="1723">
        <v>2.0190122E7</v>
      </c>
      <c r="D24" s="1723">
        <v>2.0210506E7</v>
      </c>
      <c r="E24" s="1723">
        <v>2.0210923E7</v>
      </c>
      <c r="F24" s="1723">
        <v>2.020082E7</v>
      </c>
      <c r="G24" s="1723">
        <v>2.0210114E7</v>
      </c>
      <c r="H24" s="1724"/>
      <c r="I24" s="1724"/>
    </row>
    <row r="25">
      <c r="A25" s="1723" t="s">
        <v>1252</v>
      </c>
      <c r="B25" s="1723">
        <v>2.0180802E7</v>
      </c>
      <c r="C25" s="1723">
        <v>2.0190122E7</v>
      </c>
      <c r="D25" s="1723">
        <v>2.0210506E7</v>
      </c>
      <c r="E25" s="1723">
        <v>2.0210923E7</v>
      </c>
      <c r="F25" s="1724"/>
      <c r="G25" s="1724"/>
      <c r="H25" s="1724"/>
      <c r="I25" s="1724"/>
    </row>
    <row r="26">
      <c r="A26" s="1723" t="s">
        <v>1280</v>
      </c>
      <c r="B26" s="1723">
        <v>2.0180802E7</v>
      </c>
      <c r="C26" s="1723">
        <v>2.0190122E7</v>
      </c>
      <c r="D26" s="1723">
        <v>2.0210506E7</v>
      </c>
      <c r="E26" s="1723">
        <v>2.0210923E7</v>
      </c>
      <c r="F26" s="1724"/>
      <c r="G26" s="1723">
        <v>2.0200312E7</v>
      </c>
      <c r="H26" s="1724"/>
      <c r="I26" s="1724"/>
    </row>
    <row r="27">
      <c r="A27" s="1723" t="s">
        <v>330</v>
      </c>
      <c r="B27" s="1723">
        <v>2.0180802E7</v>
      </c>
      <c r="C27" s="1723">
        <v>2.0190122E7</v>
      </c>
      <c r="D27" s="1723">
        <v>2.0210603E7</v>
      </c>
      <c r="E27" s="1723">
        <v>2.0211021E7</v>
      </c>
      <c r="F27" s="1723">
        <v>2.020043E7</v>
      </c>
      <c r="G27" s="1723">
        <v>2.0200924E7</v>
      </c>
      <c r="H27" s="1724"/>
      <c r="I27" s="1724"/>
    </row>
    <row r="28">
      <c r="A28" s="1723" t="s">
        <v>1629</v>
      </c>
      <c r="B28" s="1723">
        <v>2.0180802E7</v>
      </c>
      <c r="C28" s="1723">
        <v>2.0190122E7</v>
      </c>
      <c r="D28" s="1723">
        <v>2.0210701E7</v>
      </c>
      <c r="E28" s="1723">
        <v>2.0211118E7</v>
      </c>
      <c r="F28" s="1724"/>
      <c r="G28" s="1724"/>
      <c r="H28" s="1725">
        <v>2.020082E7</v>
      </c>
      <c r="I28" s="1725">
        <v>2.0210114E7</v>
      </c>
    </row>
    <row r="29">
      <c r="A29" s="1723" t="s">
        <v>2450</v>
      </c>
      <c r="B29" s="1723">
        <v>2.0180802E7</v>
      </c>
      <c r="C29" s="1723">
        <v>2.0190122E7</v>
      </c>
      <c r="D29" s="1723">
        <v>2.0210701E7</v>
      </c>
      <c r="E29" s="1723">
        <v>2.0211118E7</v>
      </c>
      <c r="F29" s="1723">
        <v>2.0200528E7</v>
      </c>
      <c r="G29" s="1723">
        <v>2.0201022E7</v>
      </c>
      <c r="H29" s="1723">
        <v>2.0210603E7</v>
      </c>
      <c r="I29" s="1723">
        <v>2.0211028E7</v>
      </c>
    </row>
    <row r="30">
      <c r="A30" s="1723" t="s">
        <v>1374</v>
      </c>
      <c r="B30" s="1723">
        <v>2.0180802E7</v>
      </c>
      <c r="C30" s="1723">
        <v>2.0190122E7</v>
      </c>
      <c r="D30" s="1724"/>
      <c r="E30" s="1724"/>
      <c r="F30" s="1724"/>
      <c r="G30" s="1724"/>
      <c r="H30" s="1725">
        <v>2.0200827E7</v>
      </c>
      <c r="I30" s="1725">
        <v>2.0210121E7</v>
      </c>
    </row>
    <row r="31">
      <c r="A31" s="1723" t="s">
        <v>175</v>
      </c>
      <c r="B31" s="1723">
        <v>2.0180802E7</v>
      </c>
      <c r="C31" s="1723">
        <v>2.0190122E7</v>
      </c>
      <c r="D31" s="1724"/>
      <c r="E31" s="1724"/>
      <c r="F31" s="1724"/>
      <c r="G31" s="1724"/>
      <c r="H31" s="1724"/>
      <c r="I31" s="1724"/>
    </row>
    <row r="32">
      <c r="A32" s="1723" t="s">
        <v>552</v>
      </c>
      <c r="B32" s="1723">
        <v>2.0180802E7</v>
      </c>
      <c r="C32" s="1723">
        <v>2.0190122E7</v>
      </c>
      <c r="D32" s="1724"/>
      <c r="E32" s="1724"/>
      <c r="F32" s="1724"/>
      <c r="G32" s="1724"/>
      <c r="H32" s="1724"/>
      <c r="I32" s="1724"/>
    </row>
    <row r="33">
      <c r="A33" s="1723" t="s">
        <v>1266</v>
      </c>
      <c r="B33" s="1723">
        <v>2.0180802E7</v>
      </c>
      <c r="C33" s="1723">
        <v>2.0190122E7</v>
      </c>
      <c r="D33" s="1724"/>
      <c r="E33" s="1724"/>
      <c r="F33" s="1724"/>
      <c r="G33" s="1724"/>
      <c r="H33" s="1724"/>
      <c r="I33" s="1724"/>
    </row>
    <row r="34">
      <c r="A34" s="1723" t="s">
        <v>1298</v>
      </c>
      <c r="B34" s="1723">
        <v>2.0180802E7</v>
      </c>
      <c r="C34" s="1723">
        <v>2.0190122E7</v>
      </c>
      <c r="D34" s="1724"/>
      <c r="E34" s="1724"/>
      <c r="F34" s="1724"/>
      <c r="G34" s="1724"/>
      <c r="H34" s="1724"/>
      <c r="I34" s="1724"/>
    </row>
    <row r="35">
      <c r="A35" s="1723" t="s">
        <v>1094</v>
      </c>
      <c r="B35" s="1723">
        <v>2.0180802E7</v>
      </c>
      <c r="C35" s="1723">
        <v>2.0190122E7</v>
      </c>
      <c r="D35" s="1724"/>
      <c r="E35" s="1724"/>
      <c r="F35" s="1724"/>
      <c r="G35" s="1724"/>
      <c r="H35" s="1724"/>
      <c r="I35" s="1724"/>
    </row>
    <row r="36">
      <c r="A36" s="1723" t="s">
        <v>2388</v>
      </c>
      <c r="B36" s="1723">
        <v>2.0180802E7</v>
      </c>
      <c r="C36" s="1723">
        <v>2.0190122E7</v>
      </c>
      <c r="D36" s="1724"/>
      <c r="E36" s="1724"/>
      <c r="F36" s="1724"/>
      <c r="G36" s="1724"/>
      <c r="H36" s="1724"/>
      <c r="I36" s="1724"/>
    </row>
    <row r="37">
      <c r="A37" s="1723" t="s">
        <v>2046</v>
      </c>
      <c r="B37" s="1723">
        <v>2.0180802E7</v>
      </c>
      <c r="C37" s="1723">
        <v>2.0190122E7</v>
      </c>
      <c r="D37" s="1724"/>
      <c r="E37" s="1724"/>
      <c r="F37" s="1724"/>
      <c r="G37" s="1724"/>
      <c r="H37" s="1724"/>
      <c r="I37" s="1724"/>
    </row>
    <row r="38">
      <c r="A38" s="1723" t="s">
        <v>2603</v>
      </c>
      <c r="B38" s="1723">
        <v>2.0180802E7</v>
      </c>
      <c r="C38" s="1723">
        <v>2.0190122E7</v>
      </c>
      <c r="D38" s="1724"/>
      <c r="E38" s="1724"/>
      <c r="F38" s="1724"/>
      <c r="G38" s="1724"/>
      <c r="H38" s="1724"/>
      <c r="I38" s="1724"/>
    </row>
    <row r="39">
      <c r="A39" s="1723" t="s">
        <v>2308</v>
      </c>
      <c r="B39" s="1723">
        <v>2.0180802E7</v>
      </c>
      <c r="C39" s="1723">
        <v>2.0190122E7</v>
      </c>
      <c r="D39" s="1724"/>
      <c r="E39" s="1724"/>
      <c r="F39" s="1724"/>
      <c r="G39" s="1724"/>
      <c r="H39" s="1724"/>
      <c r="I39" s="1724"/>
    </row>
    <row r="40">
      <c r="A40" s="1723" t="s">
        <v>1387</v>
      </c>
      <c r="B40" s="1723">
        <v>2.0180802E7</v>
      </c>
      <c r="C40" s="1723">
        <v>2.0190122E7</v>
      </c>
      <c r="D40" s="1724"/>
      <c r="E40" s="1724"/>
      <c r="F40" s="1724"/>
      <c r="G40" s="1724"/>
      <c r="H40" s="1724"/>
      <c r="I40" s="1724"/>
    </row>
    <row r="41">
      <c r="A41" s="1723" t="s">
        <v>2690</v>
      </c>
      <c r="B41" s="1723">
        <v>2.0180802E7</v>
      </c>
      <c r="C41" s="1723">
        <v>2.0190122E7</v>
      </c>
      <c r="D41" s="1724"/>
      <c r="E41" s="1724"/>
      <c r="F41" s="1724"/>
      <c r="G41" s="1724"/>
      <c r="H41" s="1724"/>
      <c r="I41" s="1724"/>
    </row>
    <row r="42">
      <c r="A42" s="1723" t="s">
        <v>3374</v>
      </c>
      <c r="B42" s="1723">
        <v>2.0180802E7</v>
      </c>
      <c r="C42" s="1723">
        <v>2.0190122E7</v>
      </c>
      <c r="D42" s="1724"/>
      <c r="E42" s="1724"/>
      <c r="F42" s="1724"/>
      <c r="G42" s="1724"/>
      <c r="H42" s="1724"/>
      <c r="I42" s="1724"/>
    </row>
    <row r="43">
      <c r="A43" s="1723" t="s">
        <v>3543</v>
      </c>
      <c r="B43" s="1723">
        <v>2.0180802E7</v>
      </c>
      <c r="C43" s="1723">
        <v>2.0190122E7</v>
      </c>
      <c r="D43" s="1724"/>
      <c r="E43" s="1724"/>
      <c r="F43" s="1724"/>
      <c r="G43" s="1724"/>
      <c r="H43" s="1724"/>
      <c r="I43" s="1724"/>
    </row>
    <row r="44">
      <c r="A44" s="1723" t="s">
        <v>1254</v>
      </c>
      <c r="B44" s="1723">
        <v>2.0180802E7</v>
      </c>
      <c r="C44" s="1723">
        <v>2.0190122E7</v>
      </c>
      <c r="D44" s="1724"/>
      <c r="E44" s="1724"/>
      <c r="F44" s="1724"/>
      <c r="G44" s="1724"/>
      <c r="H44" s="1724"/>
      <c r="I44" s="1724"/>
    </row>
    <row r="45">
      <c r="A45" s="1723" t="s">
        <v>729</v>
      </c>
      <c r="B45" s="1723">
        <v>2.0180802E7</v>
      </c>
      <c r="C45" s="1723">
        <v>2.0190122E7</v>
      </c>
      <c r="D45" s="1724"/>
      <c r="E45" s="1724"/>
      <c r="F45" s="1723">
        <v>2.0200402E7</v>
      </c>
      <c r="G45" s="1723">
        <v>2.0200827E7</v>
      </c>
      <c r="H45" s="1724"/>
      <c r="I45" s="1724"/>
    </row>
    <row r="46">
      <c r="A46" s="1723" t="s">
        <v>683</v>
      </c>
      <c r="B46" s="1723">
        <v>2.0180913E7</v>
      </c>
      <c r="C46" s="1723">
        <v>2.0190221E7</v>
      </c>
      <c r="D46" s="1724"/>
      <c r="E46" s="1723">
        <v>2.0200507E7</v>
      </c>
      <c r="F46" s="1724"/>
      <c r="G46" s="1724"/>
      <c r="H46" s="1724"/>
      <c r="I46" s="1724"/>
    </row>
    <row r="47">
      <c r="A47" s="1723" t="s">
        <v>700</v>
      </c>
      <c r="B47" s="1723">
        <v>2.0180913E7</v>
      </c>
      <c r="C47" s="1723">
        <v>2.0190221E7</v>
      </c>
      <c r="D47" s="1723">
        <v>2.0200917E7</v>
      </c>
      <c r="E47" s="1723">
        <v>2.021021E7</v>
      </c>
      <c r="F47" s="1724"/>
      <c r="G47" s="1724"/>
      <c r="H47" s="1724"/>
      <c r="I47" s="1724"/>
    </row>
    <row r="48">
      <c r="A48" s="1723" t="s">
        <v>2106</v>
      </c>
      <c r="B48" s="1723">
        <v>2.0181011E7</v>
      </c>
      <c r="C48" s="1723">
        <v>2.0190321E7</v>
      </c>
      <c r="D48" s="1724"/>
      <c r="E48" s="1723">
        <v>2.0200507E7</v>
      </c>
      <c r="F48" s="1724"/>
      <c r="G48" s="1724"/>
      <c r="H48" s="1724"/>
      <c r="I48" s="1724"/>
    </row>
    <row r="49">
      <c r="A49" s="1723" t="s">
        <v>1587</v>
      </c>
      <c r="B49" s="1723">
        <v>2.0181011E7</v>
      </c>
      <c r="C49" s="1723">
        <v>2.0190321E7</v>
      </c>
      <c r="D49" s="1723">
        <v>2.020082E7</v>
      </c>
      <c r="E49" s="1723">
        <v>2.0210114E7</v>
      </c>
      <c r="F49" s="1724"/>
      <c r="G49" s="1723">
        <v>2.0200213E7</v>
      </c>
      <c r="H49" s="1724"/>
      <c r="I49" s="1724"/>
    </row>
    <row r="50">
      <c r="A50" s="1723" t="s">
        <v>2353</v>
      </c>
      <c r="B50" s="1723">
        <v>2.0181108E7</v>
      </c>
      <c r="C50" s="1723">
        <v>2.0190418E7</v>
      </c>
      <c r="D50" s="1723">
        <v>2.0200625E7</v>
      </c>
      <c r="E50" s="1723">
        <v>2.0201119E7</v>
      </c>
      <c r="F50" s="1724"/>
      <c r="G50" s="1724"/>
      <c r="H50" s="1724"/>
      <c r="I50" s="1724"/>
    </row>
    <row r="51">
      <c r="A51" s="1723" t="s">
        <v>2744</v>
      </c>
      <c r="B51" s="1723">
        <v>2.0181108E7</v>
      </c>
      <c r="C51" s="1723">
        <v>2.0190418E7</v>
      </c>
      <c r="D51" s="1723">
        <v>2.021031E7</v>
      </c>
      <c r="E51" s="1723">
        <v>2.0210805E7</v>
      </c>
      <c r="F51" s="1724"/>
      <c r="G51" s="1724"/>
      <c r="H51" s="1724"/>
      <c r="I51" s="1724"/>
    </row>
    <row r="52">
      <c r="A52" s="1723" t="s">
        <v>2410</v>
      </c>
      <c r="B52" s="1723">
        <v>2.0181206E7</v>
      </c>
      <c r="C52" s="1723">
        <v>2.0190516E7</v>
      </c>
      <c r="D52" s="1723">
        <v>2.019101E7</v>
      </c>
      <c r="E52" s="1723">
        <v>2.0200213E7</v>
      </c>
      <c r="F52" s="1724"/>
      <c r="G52" s="1724"/>
      <c r="H52" s="1724"/>
      <c r="I52" s="1724"/>
    </row>
    <row r="53">
      <c r="A53" s="1723" t="s">
        <v>2355</v>
      </c>
      <c r="B53" s="1723">
        <v>2.0181206E7</v>
      </c>
      <c r="C53" s="1723">
        <v>2.0190516E7</v>
      </c>
      <c r="D53" s="1724"/>
      <c r="E53" s="1723">
        <v>2.0200507E7</v>
      </c>
      <c r="F53" s="1723">
        <v>2.0210408E7</v>
      </c>
      <c r="G53" s="1723">
        <v>2.0210826E7</v>
      </c>
      <c r="H53" s="1724"/>
      <c r="I53" s="1724"/>
    </row>
    <row r="54">
      <c r="A54" s="1723" t="s">
        <v>1504</v>
      </c>
      <c r="B54" s="1723">
        <v>2.0190103E7</v>
      </c>
      <c r="C54" s="1723">
        <v>2.0190613E7</v>
      </c>
      <c r="D54" s="1724"/>
      <c r="E54" s="1723">
        <v>2.0200312E7</v>
      </c>
      <c r="F54" s="1724"/>
      <c r="G54" s="1724"/>
      <c r="H54" s="1724"/>
      <c r="I54" s="1724"/>
    </row>
    <row r="55">
      <c r="A55" s="1723" t="s">
        <v>2069</v>
      </c>
      <c r="B55" s="1723">
        <v>2.0190103E7</v>
      </c>
      <c r="C55" s="1723">
        <v>2.0190613E7</v>
      </c>
      <c r="D55" s="1723">
        <v>2.0200528E7</v>
      </c>
      <c r="E55" s="1723">
        <v>2.0201022E7</v>
      </c>
      <c r="F55" s="1724"/>
      <c r="G55" s="1724"/>
      <c r="H55" s="1724"/>
      <c r="I55" s="1724"/>
    </row>
    <row r="56">
      <c r="A56" s="1723" t="s">
        <v>2319</v>
      </c>
      <c r="B56" s="1723">
        <v>2.019011E7</v>
      </c>
      <c r="C56" s="1723">
        <v>2.019062E7</v>
      </c>
      <c r="D56" s="1723">
        <v>2.020121E7</v>
      </c>
      <c r="E56" s="1723">
        <v>2.0210506E7</v>
      </c>
      <c r="F56" s="1724"/>
      <c r="G56" s="1724"/>
      <c r="H56" s="1724"/>
      <c r="I56" s="1724"/>
    </row>
    <row r="57">
      <c r="A57" s="1723" t="s">
        <v>3338</v>
      </c>
      <c r="B57" s="1723">
        <v>2.0190131E7</v>
      </c>
      <c r="C57" s="1723">
        <v>2.0190711E7</v>
      </c>
      <c r="D57" s="1723">
        <v>2.0200109E7</v>
      </c>
      <c r="E57" s="1723">
        <v>2.0200604E7</v>
      </c>
      <c r="F57" s="1724"/>
      <c r="G57" s="1724"/>
      <c r="H57" s="1724"/>
      <c r="I57" s="1724"/>
    </row>
    <row r="58">
      <c r="A58" s="1723" t="s">
        <v>2568</v>
      </c>
      <c r="B58" s="1723">
        <v>2.0190131E7</v>
      </c>
      <c r="C58" s="1723">
        <v>2.0190711E7</v>
      </c>
      <c r="D58" s="1723">
        <v>2.0210603E7</v>
      </c>
      <c r="E58" s="1723">
        <v>2.0211021E7</v>
      </c>
      <c r="F58" s="1724"/>
      <c r="G58" s="1724"/>
      <c r="H58" s="1724"/>
      <c r="I58" s="1724"/>
    </row>
    <row r="59">
      <c r="A59" s="1723" t="s">
        <v>3138</v>
      </c>
      <c r="B59" s="1723">
        <v>2.0190131E7</v>
      </c>
      <c r="C59" s="1723">
        <v>2.0190718E7</v>
      </c>
      <c r="D59" s="1723">
        <v>2.0201015E7</v>
      </c>
      <c r="E59" s="1723">
        <v>2.0210311E7</v>
      </c>
      <c r="F59" s="1724"/>
      <c r="G59" s="1724"/>
      <c r="H59" s="1724"/>
      <c r="I59" s="1724"/>
    </row>
    <row r="60">
      <c r="A60" s="1723" t="s">
        <v>411</v>
      </c>
      <c r="B60" s="1723">
        <v>2.0190228E7</v>
      </c>
      <c r="C60" s="1723">
        <v>2.0190808E7</v>
      </c>
      <c r="D60" s="1723">
        <v>2.0200528E7</v>
      </c>
      <c r="E60" s="1723">
        <v>2.0201022E7</v>
      </c>
      <c r="F60" s="1723">
        <v>2.0200305E7</v>
      </c>
      <c r="G60" s="1723">
        <v>2.020073E7</v>
      </c>
      <c r="H60" s="1723">
        <v>2.0201022E7</v>
      </c>
      <c r="I60" s="1723">
        <v>2.0210318E7</v>
      </c>
    </row>
    <row r="61">
      <c r="A61" s="1723" t="s">
        <v>1741</v>
      </c>
      <c r="B61" s="1723">
        <v>2.0190228E7</v>
      </c>
      <c r="C61" s="1723">
        <v>2.0190808E7</v>
      </c>
      <c r="D61" s="1723">
        <v>2.0201015E7</v>
      </c>
      <c r="E61" s="1723">
        <v>2.0210311E7</v>
      </c>
      <c r="F61" s="1724"/>
      <c r="G61" s="1723">
        <v>2.0200312E7</v>
      </c>
      <c r="H61" s="1724"/>
      <c r="I61" s="1724"/>
    </row>
    <row r="62">
      <c r="A62" s="1723" t="s">
        <v>3581</v>
      </c>
      <c r="B62" s="1724"/>
      <c r="C62" s="1723">
        <v>2.0190905E7</v>
      </c>
      <c r="D62" s="1724"/>
      <c r="E62" s="1723">
        <v>2.0200409E7</v>
      </c>
      <c r="F62" s="1723">
        <v>2.0210506E7</v>
      </c>
      <c r="G62" s="1723">
        <v>2.0210923E7</v>
      </c>
      <c r="H62" s="1724"/>
      <c r="I62" s="1724"/>
    </row>
    <row r="63">
      <c r="A63" s="1723" t="s">
        <v>1491</v>
      </c>
      <c r="B63" s="1724"/>
      <c r="C63" s="1723">
        <v>2.0190905E7</v>
      </c>
      <c r="D63" s="1723">
        <v>2.0200402E7</v>
      </c>
      <c r="E63" s="1723">
        <v>2.0200827E7</v>
      </c>
      <c r="F63" s="1723">
        <v>2.0200109E7</v>
      </c>
      <c r="G63" s="1723">
        <v>2.0200604E7</v>
      </c>
      <c r="H63" s="1724"/>
      <c r="I63" s="1724"/>
    </row>
    <row r="64">
      <c r="A64" s="1723" t="s">
        <v>3570</v>
      </c>
      <c r="B64" s="1724"/>
      <c r="C64" s="1723">
        <v>2.0190905E7</v>
      </c>
      <c r="D64" s="1723">
        <v>2.0210603E7</v>
      </c>
      <c r="E64" s="1723">
        <v>2.0211021E7</v>
      </c>
      <c r="F64" s="1723">
        <v>2.0200109E7</v>
      </c>
      <c r="G64" s="1723">
        <v>2.0200604E7</v>
      </c>
      <c r="H64" s="1724"/>
      <c r="I64" s="1724"/>
    </row>
    <row r="65">
      <c r="A65" s="1723" t="s">
        <v>3799</v>
      </c>
      <c r="B65" s="1724"/>
      <c r="C65" s="1723">
        <v>2.0190926E7</v>
      </c>
      <c r="D65" s="1724"/>
      <c r="E65" s="1723">
        <v>2.0200409E7</v>
      </c>
      <c r="F65" s="1724"/>
      <c r="G65" s="1724"/>
      <c r="H65" s="1724"/>
      <c r="I65" s="1724"/>
    </row>
    <row r="66">
      <c r="A66" s="1723" t="s">
        <v>3524</v>
      </c>
      <c r="B66" s="1724"/>
      <c r="C66" s="1723">
        <v>2.0190926E7</v>
      </c>
      <c r="D66" s="1723">
        <v>2.0200305E7</v>
      </c>
      <c r="E66" s="1723">
        <v>2.020073E7</v>
      </c>
      <c r="F66" s="1724"/>
      <c r="G66" s="1724"/>
      <c r="H66" s="1724"/>
      <c r="I66" s="1724"/>
    </row>
    <row r="67">
      <c r="A67" s="1723" t="s">
        <v>1979</v>
      </c>
      <c r="B67" s="1724"/>
      <c r="C67" s="1723">
        <v>2.0190926E7</v>
      </c>
      <c r="D67" s="1723">
        <v>2.0200917E7</v>
      </c>
      <c r="E67" s="1723">
        <v>2.021021E7</v>
      </c>
      <c r="F67" s="1724"/>
      <c r="G67" s="1724"/>
      <c r="H67" s="1724"/>
      <c r="I67" s="1724"/>
    </row>
    <row r="68">
      <c r="A68" s="1723" t="s">
        <v>651</v>
      </c>
      <c r="C68" s="1723">
        <v>2.0190926E7</v>
      </c>
      <c r="D68" s="1723"/>
      <c r="E68" s="1723"/>
      <c r="F68" s="1726">
        <v>2.0200206E7</v>
      </c>
      <c r="G68" s="1726">
        <v>2.0200702E7</v>
      </c>
      <c r="H68" s="1724"/>
      <c r="I68" s="1724"/>
    </row>
    <row r="69">
      <c r="A69" s="1723" t="s">
        <v>592</v>
      </c>
      <c r="B69" s="1724"/>
      <c r="C69" s="1723">
        <v>2.0191024E7</v>
      </c>
      <c r="D69" s="1723">
        <v>2.0200625E7</v>
      </c>
      <c r="E69" s="1723">
        <v>2.0201119E7</v>
      </c>
      <c r="F69" s="1724"/>
      <c r="G69" s="1723">
        <v>2.0200409E7</v>
      </c>
      <c r="H69" s="1724"/>
      <c r="I69" s="1724"/>
    </row>
    <row r="70">
      <c r="A70" s="1723" t="s">
        <v>413</v>
      </c>
      <c r="B70" s="1724"/>
      <c r="C70" s="1723">
        <v>2.0191024E7</v>
      </c>
      <c r="D70" s="1723">
        <v>2.0200723E7</v>
      </c>
      <c r="E70" s="1723">
        <v>2.0201217E7</v>
      </c>
      <c r="F70" s="1723">
        <v>2.021031E7</v>
      </c>
      <c r="G70" s="1723">
        <v>2.0210805E7</v>
      </c>
      <c r="H70" s="1724"/>
      <c r="I70" s="1724"/>
    </row>
    <row r="71">
      <c r="A71" s="1723" t="s">
        <v>1493</v>
      </c>
      <c r="B71" s="1724"/>
      <c r="C71" s="1723">
        <v>2.0191121E7</v>
      </c>
      <c r="D71" s="1723">
        <v>2.0201109E7</v>
      </c>
      <c r="E71" s="1723">
        <v>2.0210408E7</v>
      </c>
      <c r="F71" s="1723">
        <v>2.021031E7</v>
      </c>
      <c r="G71" s="1723">
        <v>2.0210805E7</v>
      </c>
      <c r="H71" s="1724"/>
      <c r="I71" s="1724"/>
    </row>
    <row r="72">
      <c r="A72" s="1723" t="s">
        <v>4262</v>
      </c>
      <c r="B72" s="1724"/>
      <c r="C72" s="1723">
        <v>2.0191121E7</v>
      </c>
      <c r="D72" s="1723">
        <v>2.0210204E7</v>
      </c>
      <c r="E72" s="1723">
        <v>2.0210701E7</v>
      </c>
      <c r="F72" s="1723">
        <v>2.0210603E7</v>
      </c>
      <c r="G72" s="1723">
        <v>2.0211021E7</v>
      </c>
      <c r="H72" s="1724"/>
      <c r="I72" s="1724"/>
    </row>
    <row r="73">
      <c r="A73" s="1723" t="s">
        <v>1039</v>
      </c>
      <c r="B73" s="1724"/>
      <c r="C73" s="1723">
        <v>2.0191219E7</v>
      </c>
      <c r="D73" s="1723">
        <v>2.0200305E7</v>
      </c>
      <c r="E73" s="1723">
        <v>2.020073E7</v>
      </c>
      <c r="F73" s="1723">
        <v>2.0201109E7</v>
      </c>
      <c r="G73" s="1723">
        <v>2.0210408E7</v>
      </c>
      <c r="H73" s="1724"/>
      <c r="I73" s="1724"/>
    </row>
    <row r="74">
      <c r="A74" s="1723" t="s">
        <v>964</v>
      </c>
      <c r="B74" s="1724"/>
      <c r="C74" s="1723">
        <v>2.0191219E7</v>
      </c>
      <c r="D74" s="1723">
        <v>2.0200917E7</v>
      </c>
      <c r="E74" s="1723">
        <v>2.021021E7</v>
      </c>
      <c r="F74" s="1723">
        <v>2.020043E7</v>
      </c>
      <c r="G74" s="1723">
        <v>2.0200924E7</v>
      </c>
      <c r="H74" s="1724"/>
      <c r="I74" s="1724"/>
    </row>
    <row r="75">
      <c r="A75" s="1723" t="s">
        <v>385</v>
      </c>
      <c r="B75" s="1724"/>
      <c r="C75" s="1723">
        <v>2.0191219E7</v>
      </c>
      <c r="D75" s="1723">
        <v>2.0210204E7</v>
      </c>
      <c r="E75" s="1723">
        <v>2.0210701E7</v>
      </c>
      <c r="F75" s="1723">
        <v>2.0200305E7</v>
      </c>
      <c r="G75" s="1723">
        <v>2.020073E7</v>
      </c>
      <c r="H75" s="1724"/>
      <c r="I75" s="1724"/>
    </row>
    <row r="76">
      <c r="A76" s="1723" t="s">
        <v>1421</v>
      </c>
      <c r="B76" s="1724"/>
      <c r="C76" s="1723">
        <v>2.0200116E7</v>
      </c>
      <c r="D76" s="1723">
        <v>2.0200402E7</v>
      </c>
      <c r="E76" s="1723">
        <v>2.0200827E7</v>
      </c>
      <c r="F76" s="1723">
        <v>2.0201109E7</v>
      </c>
      <c r="G76" s="1723">
        <v>2.0210408E7</v>
      </c>
      <c r="H76" s="1724"/>
      <c r="I76" s="1724"/>
    </row>
    <row r="77">
      <c r="A77" s="1723" t="s">
        <v>1439</v>
      </c>
      <c r="B77" s="1724"/>
      <c r="C77" s="1723">
        <v>2.0200116E7</v>
      </c>
      <c r="D77" s="1723">
        <v>2.0201109E7</v>
      </c>
      <c r="E77" s="1723">
        <v>2.0210408E7</v>
      </c>
      <c r="F77" s="1723">
        <v>2.0200206E7</v>
      </c>
      <c r="G77" s="1723">
        <v>2.0200702E7</v>
      </c>
      <c r="H77" s="1724"/>
      <c r="I77" s="1724"/>
    </row>
    <row r="78">
      <c r="A78" s="1723" t="s">
        <v>7457</v>
      </c>
      <c r="B78" s="1724"/>
      <c r="C78" s="1723">
        <v>2.0200213E7</v>
      </c>
      <c r="D78" s="1724"/>
      <c r="E78" s="1723">
        <v>2.0200507E7</v>
      </c>
      <c r="F78" s="1724"/>
      <c r="G78" s="1724"/>
      <c r="H78" s="1724"/>
      <c r="I78" s="1724"/>
    </row>
    <row r="79">
      <c r="A79" s="1723" t="s">
        <v>2369</v>
      </c>
      <c r="B79" s="1724"/>
      <c r="C79" s="1723">
        <v>2.0200213E7</v>
      </c>
      <c r="D79" s="1723">
        <v>2.0200206E7</v>
      </c>
      <c r="E79" s="1723">
        <v>2.0200702E7</v>
      </c>
      <c r="F79" s="1724"/>
      <c r="G79" s="1724"/>
      <c r="H79" s="1724"/>
      <c r="I79" s="1724"/>
    </row>
    <row r="80">
      <c r="A80" s="1723" t="s">
        <v>2201</v>
      </c>
      <c r="B80" s="1724"/>
      <c r="C80" s="1723">
        <v>2.020022E7</v>
      </c>
      <c r="D80" s="1723">
        <v>2.0210107E7</v>
      </c>
      <c r="E80" s="1723">
        <v>2.0210603E7</v>
      </c>
      <c r="F80" s="1724"/>
      <c r="G80" s="1724"/>
      <c r="H80" s="1724"/>
      <c r="I80" s="1724"/>
    </row>
    <row r="81">
      <c r="A81" s="1723" t="s">
        <v>3906</v>
      </c>
      <c r="B81" s="1724"/>
      <c r="C81" s="1723">
        <v>2.0200227E7</v>
      </c>
      <c r="D81" s="1723">
        <v>2.020043E7</v>
      </c>
      <c r="E81" s="1723">
        <v>2.0200924E7</v>
      </c>
      <c r="F81" s="1724"/>
      <c r="G81" s="1724"/>
      <c r="H81" s="1724"/>
      <c r="I81" s="1724"/>
    </row>
    <row r="82">
      <c r="A82" s="1723" t="s">
        <v>1861</v>
      </c>
      <c r="B82" s="1724"/>
      <c r="C82" s="1723">
        <v>2.0200227E7</v>
      </c>
      <c r="D82" s="1723">
        <v>2.0200723E7</v>
      </c>
      <c r="E82" s="1723">
        <v>2.0201217E7</v>
      </c>
      <c r="F82" s="1724"/>
      <c r="G82" s="1724"/>
      <c r="H82" s="1724"/>
      <c r="I82" s="1724"/>
    </row>
    <row r="83">
      <c r="A83" s="1723" t="s">
        <v>1940</v>
      </c>
      <c r="B83" s="1723">
        <v>2.019101E7</v>
      </c>
      <c r="C83" s="1723">
        <v>2.0200312E7</v>
      </c>
      <c r="D83" s="1723">
        <v>2.020121E7</v>
      </c>
      <c r="E83" s="1723">
        <v>2.0210506E7</v>
      </c>
      <c r="F83" s="1724"/>
      <c r="G83" s="1724"/>
      <c r="H83" s="1724"/>
      <c r="I83" s="1724"/>
    </row>
    <row r="84">
      <c r="A84" s="1723" t="s">
        <v>1037</v>
      </c>
      <c r="B84" s="1723">
        <v>2.019101E7</v>
      </c>
      <c r="C84" s="1723">
        <v>2.0200312E7</v>
      </c>
      <c r="D84" s="1723">
        <v>2.020121E7</v>
      </c>
      <c r="E84" s="1723">
        <v>2.0210506E7</v>
      </c>
      <c r="F84" s="1723">
        <v>2.0200528E7</v>
      </c>
      <c r="G84" s="1723">
        <v>2.0201022E7</v>
      </c>
      <c r="H84" s="1724"/>
      <c r="I84" s="1724"/>
    </row>
    <row r="85">
      <c r="A85" s="1723" t="s">
        <v>745</v>
      </c>
      <c r="B85" s="1723">
        <v>2.0191107E7</v>
      </c>
      <c r="C85" s="1723">
        <v>2.0200409E7</v>
      </c>
      <c r="D85" s="1723">
        <v>2.020082E7</v>
      </c>
      <c r="E85" s="1723">
        <v>2.0210114E7</v>
      </c>
      <c r="F85" s="1723">
        <v>2.0200625E7</v>
      </c>
      <c r="G85" s="1723">
        <v>2.0201119E7</v>
      </c>
      <c r="H85" s="1724"/>
      <c r="I85" s="1724"/>
    </row>
    <row r="86">
      <c r="A86" s="1723" t="s">
        <v>307</v>
      </c>
      <c r="B86" s="1723">
        <v>2.0191107E7</v>
      </c>
      <c r="C86" s="1723">
        <v>2.0200409E7</v>
      </c>
      <c r="D86" s="1723">
        <v>2.0210408E7</v>
      </c>
      <c r="E86" s="1723">
        <v>2.0210826E7</v>
      </c>
      <c r="F86" s="1723">
        <v>2.0200723E7</v>
      </c>
      <c r="G86" s="1723">
        <v>2.0201217E7</v>
      </c>
      <c r="H86" s="1724"/>
      <c r="I86" s="1724"/>
    </row>
    <row r="87">
      <c r="A87" s="1723" t="s">
        <v>1942</v>
      </c>
      <c r="B87" s="1723">
        <v>2.0191107E7</v>
      </c>
      <c r="C87" s="1723">
        <v>2.0200409E7</v>
      </c>
      <c r="D87" s="1724"/>
      <c r="E87" s="1724"/>
      <c r="F87" s="1723">
        <v>2.0200625E7</v>
      </c>
      <c r="G87" s="1723">
        <v>2.0201119E7</v>
      </c>
      <c r="H87" s="1724"/>
      <c r="I87" s="1724"/>
    </row>
    <row r="88">
      <c r="A88" s="1723" t="s">
        <v>1218</v>
      </c>
      <c r="B88" s="1723">
        <v>2.0191205E7</v>
      </c>
      <c r="C88" s="1723">
        <v>2.0200507E7</v>
      </c>
      <c r="D88" s="1723">
        <v>2.0200625E7</v>
      </c>
      <c r="E88" s="1723">
        <v>2.0201119E7</v>
      </c>
      <c r="F88" s="1724"/>
      <c r="G88" s="1724"/>
      <c r="H88" s="1724"/>
      <c r="I88" s="1724"/>
    </row>
    <row r="89">
      <c r="A89" s="1723" t="s">
        <v>842</v>
      </c>
      <c r="B89" s="1723">
        <v>2.0191205E7</v>
      </c>
      <c r="C89" s="1723">
        <v>2.0200507E7</v>
      </c>
      <c r="D89" s="1723">
        <v>2.0201015E7</v>
      </c>
      <c r="E89" s="1723">
        <v>2.0210311E7</v>
      </c>
      <c r="F89" s="1724"/>
      <c r="G89" s="1724"/>
      <c r="H89" s="1724"/>
      <c r="I89" s="1724"/>
    </row>
    <row r="90">
      <c r="A90" s="1723" t="s">
        <v>3225</v>
      </c>
      <c r="B90" s="1723">
        <v>2.0191212E7</v>
      </c>
      <c r="C90" s="1723">
        <v>2.0200514E7</v>
      </c>
      <c r="D90" s="1723">
        <v>2.0210408E7</v>
      </c>
      <c r="E90" s="1723">
        <v>2.0210826E7</v>
      </c>
      <c r="F90" s="1724"/>
      <c r="G90" s="1724"/>
      <c r="H90" s="1724"/>
      <c r="I90" s="1724"/>
    </row>
    <row r="91">
      <c r="A91" s="1723" t="s">
        <v>3181</v>
      </c>
      <c r="B91" s="1723">
        <v>2.0191212E7</v>
      </c>
      <c r="C91" s="1723">
        <v>2.0200514E7</v>
      </c>
      <c r="D91" s="1723">
        <v>2.0210701E7</v>
      </c>
      <c r="E91" s="1723">
        <v>2.0211118E7</v>
      </c>
      <c r="F91" s="1724"/>
      <c r="G91" s="1724"/>
      <c r="H91" s="1724"/>
      <c r="I91" s="1724"/>
    </row>
    <row r="92">
      <c r="A92" s="1723" t="s">
        <v>760</v>
      </c>
      <c r="B92" s="1723">
        <v>2.0200109E7</v>
      </c>
      <c r="C92" s="1723">
        <v>2.0200604E7</v>
      </c>
      <c r="D92" s="1723">
        <v>2.0200109E7</v>
      </c>
      <c r="E92" s="1723">
        <v>2.0200604E7</v>
      </c>
      <c r="F92" s="1723">
        <v>2.0210603E7</v>
      </c>
      <c r="G92" s="1723">
        <v>2.0211021E7</v>
      </c>
      <c r="H92" s="1724"/>
      <c r="I92" s="1724"/>
    </row>
    <row r="93">
      <c r="A93" s="1723" t="s">
        <v>777</v>
      </c>
      <c r="B93" s="1723">
        <v>2.0200109E7</v>
      </c>
      <c r="C93" s="1723">
        <v>2.0200604E7</v>
      </c>
      <c r="D93" s="1723">
        <v>2.0200109E7</v>
      </c>
      <c r="E93" s="1723">
        <v>2.0200604E7</v>
      </c>
      <c r="F93" s="1723">
        <v>2.0200917E7</v>
      </c>
      <c r="G93" s="1723">
        <v>2.021021E7</v>
      </c>
      <c r="H93" s="1724"/>
      <c r="I93" s="1724"/>
    </row>
    <row r="94">
      <c r="A94" s="1723" t="s">
        <v>1925</v>
      </c>
      <c r="B94" s="1723">
        <v>2.0200206E7</v>
      </c>
      <c r="C94" s="1723">
        <v>2.0200702E7</v>
      </c>
      <c r="D94" s="1723">
        <v>2.0200206E7</v>
      </c>
      <c r="E94" s="1723">
        <v>2.0200702E7</v>
      </c>
      <c r="F94" s="1723">
        <v>2.0200917E7</v>
      </c>
      <c r="G94" s="1723">
        <v>2.021021E7</v>
      </c>
      <c r="H94" s="1724"/>
      <c r="I94" s="1724"/>
    </row>
    <row r="95">
      <c r="A95" s="1723" t="s">
        <v>1539</v>
      </c>
      <c r="B95" s="1723">
        <v>2.0200206E7</v>
      </c>
      <c r="C95" s="1723">
        <v>2.0200702E7</v>
      </c>
      <c r="D95" s="1723">
        <v>2.0200206E7</v>
      </c>
      <c r="E95" s="1723">
        <v>2.0200702E7</v>
      </c>
      <c r="F95" s="1723">
        <v>2.0201015E7</v>
      </c>
      <c r="G95" s="1723">
        <v>2.0210311E7</v>
      </c>
      <c r="H95" s="1724"/>
      <c r="I95" s="1724"/>
    </row>
    <row r="96">
      <c r="A96" s="1723" t="s">
        <v>1617</v>
      </c>
      <c r="B96" s="1723">
        <v>2.0200305E7</v>
      </c>
      <c r="C96" s="1723">
        <v>2.020073E7</v>
      </c>
      <c r="D96" s="1723">
        <v>2.0200305E7</v>
      </c>
      <c r="E96" s="1723">
        <v>2.020073E7</v>
      </c>
      <c r="F96" s="1723">
        <v>2.0210408E7</v>
      </c>
      <c r="G96" s="1723">
        <v>2.0210826E7</v>
      </c>
      <c r="H96" s="1724"/>
      <c r="I96" s="1724"/>
    </row>
    <row r="97">
      <c r="A97" s="1723" t="s">
        <v>3313</v>
      </c>
      <c r="B97" s="1723">
        <v>2.0200305E7</v>
      </c>
      <c r="C97" s="1723">
        <v>2.020073E7</v>
      </c>
      <c r="D97" s="1723">
        <v>2.0200305E7</v>
      </c>
      <c r="E97" s="1723">
        <v>2.020073E7</v>
      </c>
      <c r="F97" s="1723">
        <v>2.0201015E7</v>
      </c>
      <c r="G97" s="1723">
        <v>2.0210311E7</v>
      </c>
      <c r="H97" s="1724"/>
      <c r="I97" s="1724"/>
    </row>
    <row r="98">
      <c r="A98" s="1723" t="s">
        <v>791</v>
      </c>
      <c r="B98" s="1723">
        <v>2.0200402E7</v>
      </c>
      <c r="C98" s="1723">
        <v>2.0200827E7</v>
      </c>
      <c r="D98" s="1723">
        <v>2.0200402E7</v>
      </c>
      <c r="E98" s="1723">
        <v>2.0200827E7</v>
      </c>
      <c r="F98" s="1724"/>
      <c r="G98" s="1724"/>
      <c r="H98" s="1724"/>
      <c r="I98" s="1724"/>
    </row>
    <row r="99">
      <c r="A99" s="1723" t="s">
        <v>3298</v>
      </c>
      <c r="B99" s="1723">
        <v>2.0200402E7</v>
      </c>
      <c r="C99" s="1723">
        <v>2.0200827E7</v>
      </c>
      <c r="D99" s="1723">
        <v>2.0200402E7</v>
      </c>
      <c r="E99" s="1723">
        <v>2.0200827E7</v>
      </c>
      <c r="F99" s="1724"/>
      <c r="G99" s="1724"/>
      <c r="H99" s="1724"/>
      <c r="I99" s="1724"/>
    </row>
    <row r="100">
      <c r="A100" s="1723" t="s">
        <v>571</v>
      </c>
      <c r="B100" s="1723">
        <v>2.0200409E7</v>
      </c>
      <c r="C100" s="1723">
        <v>2.0200903E7</v>
      </c>
      <c r="D100" s="1723">
        <v>2.0200402E7</v>
      </c>
      <c r="E100" s="1723">
        <v>2.0200827E7</v>
      </c>
      <c r="F100" s="1724"/>
      <c r="G100" s="1724"/>
      <c r="H100" s="1724"/>
      <c r="I100" s="1724"/>
    </row>
    <row r="101">
      <c r="A101" s="1723" t="s">
        <v>2996</v>
      </c>
      <c r="B101" s="1723">
        <v>2.020043E7</v>
      </c>
      <c r="C101" s="1723">
        <v>2.0200924E7</v>
      </c>
      <c r="D101" s="1723">
        <v>2.020043E7</v>
      </c>
      <c r="E101" s="1723">
        <v>2.0200924E7</v>
      </c>
      <c r="F101" s="1723">
        <v>2.0210107E7</v>
      </c>
      <c r="G101" s="1723">
        <v>2.0210603E7</v>
      </c>
      <c r="H101" s="1724"/>
      <c r="I101" s="1724"/>
    </row>
    <row r="102">
      <c r="A102" s="1723" t="s">
        <v>1069</v>
      </c>
      <c r="B102" s="1723">
        <v>2.020043E7</v>
      </c>
      <c r="C102" s="1723">
        <v>2.0200924E7</v>
      </c>
      <c r="D102" s="1723">
        <v>2.020043E7</v>
      </c>
      <c r="E102" s="1723">
        <v>2.0200924E7</v>
      </c>
      <c r="F102" s="1724"/>
      <c r="G102" s="1724"/>
      <c r="H102" s="1724"/>
      <c r="I102" s="1724"/>
    </row>
    <row r="103">
      <c r="A103" s="1723" t="s">
        <v>1841</v>
      </c>
      <c r="B103" s="1723">
        <v>2.0200528E7</v>
      </c>
      <c r="C103" s="1723">
        <v>2.0201022E7</v>
      </c>
      <c r="D103" s="1723">
        <v>2.0200528E7</v>
      </c>
      <c r="E103" s="1723">
        <v>2.0201022E7</v>
      </c>
      <c r="F103" s="1723">
        <v>2.0210204E7</v>
      </c>
      <c r="G103" s="1723">
        <v>2.0210701E7</v>
      </c>
      <c r="H103" s="1724"/>
      <c r="I103" s="1724"/>
    </row>
    <row r="104">
      <c r="A104" s="1723" t="s">
        <v>2883</v>
      </c>
      <c r="B104" s="1723">
        <v>2.0200528E7</v>
      </c>
      <c r="C104" s="1723">
        <v>2.0201022E7</v>
      </c>
      <c r="D104" s="1723">
        <v>2.0200528E7</v>
      </c>
      <c r="E104" s="1723">
        <v>2.0201022E7</v>
      </c>
      <c r="F104" s="1723">
        <v>2.0210701E7</v>
      </c>
      <c r="G104" s="1723">
        <v>2.0211118E7</v>
      </c>
      <c r="H104" s="1724"/>
      <c r="I104" s="1724"/>
    </row>
    <row r="105">
      <c r="A105" s="1723" t="s">
        <v>830</v>
      </c>
      <c r="B105" s="1723">
        <v>2.0200625E7</v>
      </c>
      <c r="C105" s="1723">
        <v>2.0201119E7</v>
      </c>
      <c r="D105" s="1723">
        <v>2.0200625E7</v>
      </c>
      <c r="E105" s="1723">
        <v>2.0201119E7</v>
      </c>
      <c r="F105" s="1723">
        <v>2.0210506E7</v>
      </c>
      <c r="G105" s="1723">
        <v>2.0210923E7</v>
      </c>
      <c r="H105" s="1724"/>
      <c r="I105" s="1724"/>
    </row>
    <row r="106">
      <c r="A106" s="1723" t="s">
        <v>1150</v>
      </c>
      <c r="B106" s="1723">
        <v>2.0200625E7</v>
      </c>
      <c r="C106" s="1723">
        <v>2.0201119E7</v>
      </c>
      <c r="D106" s="1723">
        <v>2.0200625E7</v>
      </c>
      <c r="E106" s="1723">
        <v>2.0201119E7</v>
      </c>
      <c r="F106" s="1723">
        <v>2.020121E7</v>
      </c>
      <c r="G106" s="1723">
        <v>2.0210506E7</v>
      </c>
      <c r="H106" s="1724"/>
      <c r="I106" s="1724"/>
    </row>
    <row r="107">
      <c r="A107" s="1723" t="s">
        <v>2965</v>
      </c>
      <c r="B107" s="1723">
        <v>2.0200723E7</v>
      </c>
      <c r="C107" s="1723">
        <v>2.0201119E7</v>
      </c>
      <c r="D107" s="1723"/>
      <c r="E107" s="1723"/>
      <c r="F107" s="1727">
        <v>2.0210107E7</v>
      </c>
      <c r="G107" s="1727">
        <v>2.0210603E7</v>
      </c>
      <c r="H107" s="1724"/>
      <c r="I107" s="1724"/>
    </row>
    <row r="108">
      <c r="A108" s="1723" t="s">
        <v>4934</v>
      </c>
      <c r="B108" s="1723">
        <v>2.0200723E7</v>
      </c>
      <c r="C108" s="1723">
        <v>2.0201217E7</v>
      </c>
      <c r="D108" s="1723">
        <v>2.0200723E7</v>
      </c>
      <c r="E108" s="1723">
        <v>2.0201217E7</v>
      </c>
      <c r="F108" s="1724"/>
      <c r="G108" s="1724"/>
      <c r="H108" s="1724"/>
      <c r="I108" s="1724"/>
    </row>
    <row r="109">
      <c r="A109" s="1723" t="s">
        <v>354</v>
      </c>
      <c r="B109" s="1723">
        <v>2.0200723E7</v>
      </c>
      <c r="C109" s="1723">
        <v>2.0201217E7</v>
      </c>
      <c r="D109" s="1723">
        <v>2.0200723E7</v>
      </c>
      <c r="E109" s="1723">
        <v>2.0201217E7</v>
      </c>
      <c r="F109" s="1724"/>
      <c r="G109" s="1724"/>
      <c r="H109" s="1724"/>
      <c r="I109" s="1724"/>
    </row>
    <row r="110">
      <c r="A110" s="1723" t="s">
        <v>3596</v>
      </c>
      <c r="B110" s="1723">
        <v>2.0200723E7</v>
      </c>
      <c r="C110" s="1723">
        <v>2.0201217E7</v>
      </c>
      <c r="D110" s="1723">
        <v>2.0200723E7</v>
      </c>
      <c r="E110" s="1723">
        <v>2.0201217E7</v>
      </c>
      <c r="F110" s="1724"/>
      <c r="G110" s="1724"/>
      <c r="H110" s="1724"/>
      <c r="I110" s="1724"/>
    </row>
    <row r="111">
      <c r="A111" s="1723" t="s">
        <v>1186</v>
      </c>
      <c r="B111" s="1723">
        <v>2.020082E7</v>
      </c>
      <c r="C111" s="1723">
        <v>2.0210114E7</v>
      </c>
      <c r="D111" s="1723">
        <v>2.020082E7</v>
      </c>
      <c r="E111" s="1723">
        <v>2.0210114E7</v>
      </c>
      <c r="F111" s="1724"/>
      <c r="G111" s="1724"/>
      <c r="H111" s="1724"/>
      <c r="I111" s="1724"/>
    </row>
    <row r="112">
      <c r="A112" s="1723" t="s">
        <v>1206</v>
      </c>
      <c r="B112" s="1723">
        <v>2.020082E7</v>
      </c>
      <c r="C112" s="1723">
        <v>2.0210114E7</v>
      </c>
      <c r="D112" s="1723">
        <v>2.020082E7</v>
      </c>
      <c r="E112" s="1723">
        <v>2.0210114E7</v>
      </c>
      <c r="F112" s="1724"/>
      <c r="G112" s="1724"/>
      <c r="H112" s="1724"/>
      <c r="I112" s="1724"/>
    </row>
    <row r="113">
      <c r="A113" s="1723" t="s">
        <v>1363</v>
      </c>
      <c r="B113" s="1723">
        <v>2.0200917E7</v>
      </c>
      <c r="C113" s="1723">
        <v>2.021021E7</v>
      </c>
      <c r="D113" s="1723">
        <v>2.0200917E7</v>
      </c>
      <c r="E113" s="1723">
        <v>2.021021E7</v>
      </c>
      <c r="F113" s="1724"/>
      <c r="G113" s="1724"/>
      <c r="H113" s="1724"/>
      <c r="I113" s="1724"/>
    </row>
    <row r="114">
      <c r="A114" s="1723" t="s">
        <v>2894</v>
      </c>
      <c r="B114" s="1723">
        <v>2.0200917E7</v>
      </c>
      <c r="C114" s="1723">
        <v>2.021021E7</v>
      </c>
      <c r="D114" s="1723">
        <v>2.0200917E7</v>
      </c>
      <c r="E114" s="1723">
        <v>2.021021E7</v>
      </c>
      <c r="F114" s="1724"/>
      <c r="G114" s="1724"/>
      <c r="H114" s="1724"/>
      <c r="I114" s="1724"/>
    </row>
    <row r="115">
      <c r="A115" s="1723" t="s">
        <v>1881</v>
      </c>
      <c r="B115" s="1723">
        <v>2.0201015E7</v>
      </c>
      <c r="C115" s="1723">
        <v>2.0210311E7</v>
      </c>
      <c r="D115" s="1723">
        <v>2.0201015E7</v>
      </c>
      <c r="E115" s="1723">
        <v>2.0210311E7</v>
      </c>
      <c r="F115" s="1724"/>
      <c r="G115" s="1724"/>
      <c r="H115" s="1724"/>
      <c r="I115" s="1724"/>
    </row>
    <row r="116">
      <c r="A116" s="1723" t="s">
        <v>1893</v>
      </c>
      <c r="B116" s="1723">
        <v>2.0201015E7</v>
      </c>
      <c r="C116" s="1723">
        <v>2.0210311E7</v>
      </c>
      <c r="D116" s="1723">
        <v>2.0201015E7</v>
      </c>
      <c r="E116" s="1723">
        <v>2.0210311E7</v>
      </c>
      <c r="F116" s="1724"/>
      <c r="G116" s="1724"/>
      <c r="H116" s="1724"/>
      <c r="I116" s="1724"/>
    </row>
    <row r="117">
      <c r="A117" s="1723" t="s">
        <v>1905</v>
      </c>
      <c r="B117" s="1723">
        <v>2.0201109E7</v>
      </c>
      <c r="C117" s="1723">
        <v>2.0210408E7</v>
      </c>
      <c r="D117" s="1723">
        <v>2.0201109E7</v>
      </c>
      <c r="E117" s="1723">
        <v>2.0210408E7</v>
      </c>
      <c r="F117" s="1724"/>
      <c r="G117" s="1724"/>
      <c r="H117" s="1724"/>
      <c r="I117" s="1724"/>
    </row>
    <row r="118">
      <c r="A118" s="1723" t="s">
        <v>3638</v>
      </c>
      <c r="B118" s="1723">
        <v>2.0201109E7</v>
      </c>
      <c r="C118" s="1723">
        <v>2.0210408E7</v>
      </c>
      <c r="D118" s="1723">
        <v>2.0201109E7</v>
      </c>
      <c r="E118" s="1723">
        <v>2.0210408E7</v>
      </c>
      <c r="F118" s="1724"/>
      <c r="G118" s="1724"/>
      <c r="H118" s="1724"/>
      <c r="I118" s="1724"/>
    </row>
    <row r="119">
      <c r="A119" s="1723" t="s">
        <v>4138</v>
      </c>
      <c r="B119" s="1723">
        <v>2.0201109E7</v>
      </c>
      <c r="C119" s="1723">
        <v>2.0210408E7</v>
      </c>
      <c r="D119" s="1723">
        <v>2.0201109E7</v>
      </c>
      <c r="E119" s="1723">
        <v>2.0210408E7</v>
      </c>
      <c r="F119" s="1724"/>
      <c r="G119" s="1724"/>
      <c r="H119" s="1724"/>
      <c r="I119" s="1724"/>
    </row>
    <row r="120">
      <c r="A120" s="1723" t="s">
        <v>1527</v>
      </c>
      <c r="B120" s="1723">
        <v>2.020121E7</v>
      </c>
      <c r="C120" s="1723">
        <v>2.0210506E7</v>
      </c>
      <c r="D120" s="1723">
        <v>2.020121E7</v>
      </c>
      <c r="E120" s="1723">
        <v>2.0210506E7</v>
      </c>
      <c r="F120" s="1724"/>
      <c r="G120" s="1724"/>
      <c r="H120" s="1724"/>
      <c r="I120" s="1724"/>
    </row>
    <row r="121">
      <c r="A121" s="1723" t="s">
        <v>4076</v>
      </c>
      <c r="B121" s="1723">
        <v>2.020121E7</v>
      </c>
      <c r="C121" s="1723">
        <v>2.0210506E7</v>
      </c>
      <c r="D121" s="1723">
        <v>2.020121E7</v>
      </c>
      <c r="E121" s="1723">
        <v>2.0210506E7</v>
      </c>
      <c r="F121" s="1723">
        <v>2.0210701E7</v>
      </c>
      <c r="G121" s="1723">
        <v>2.0211118E7</v>
      </c>
      <c r="H121" s="1724"/>
      <c r="I121" s="1724"/>
    </row>
    <row r="122">
      <c r="A122" s="1723" t="s">
        <v>2244</v>
      </c>
      <c r="B122" s="1723">
        <v>2.0210107E7</v>
      </c>
      <c r="C122" s="1723">
        <v>2.0210603E7</v>
      </c>
      <c r="D122" s="1723">
        <v>2.0210107E7</v>
      </c>
      <c r="E122" s="1723">
        <v>2.0210603E7</v>
      </c>
      <c r="F122" s="1724"/>
      <c r="G122" s="1724"/>
      <c r="H122" s="1724"/>
      <c r="I122" s="1724"/>
    </row>
    <row r="123">
      <c r="A123" s="1723" t="s">
        <v>3939</v>
      </c>
      <c r="B123" s="1723">
        <v>2.0210107E7</v>
      </c>
      <c r="C123" s="1723">
        <v>2.0210603E7</v>
      </c>
      <c r="D123" s="1723">
        <v>2.0210107E7</v>
      </c>
      <c r="E123" s="1723">
        <v>2.0210603E7</v>
      </c>
      <c r="F123" s="1724"/>
      <c r="G123" s="1724"/>
      <c r="H123" s="1724"/>
      <c r="I123" s="1724"/>
    </row>
    <row r="124">
      <c r="A124" s="1723" t="s">
        <v>2255</v>
      </c>
      <c r="B124" s="1723">
        <v>2.0210204E7</v>
      </c>
      <c r="C124" s="1723">
        <v>2.0210701E7</v>
      </c>
      <c r="D124" s="1723">
        <v>2.0210204E7</v>
      </c>
      <c r="E124" s="1723">
        <v>2.0210701E7</v>
      </c>
      <c r="F124" s="1724"/>
      <c r="G124" s="1724"/>
      <c r="H124" s="1724"/>
      <c r="I124" s="1724"/>
    </row>
    <row r="125">
      <c r="A125" s="1723" t="s">
        <v>2171</v>
      </c>
      <c r="B125" s="1723">
        <v>2.0210204E7</v>
      </c>
      <c r="C125" s="1723">
        <v>2.0210701E7</v>
      </c>
      <c r="D125" s="1723">
        <v>2.0210204E7</v>
      </c>
      <c r="E125" s="1723">
        <v>2.0210701E7</v>
      </c>
      <c r="F125" s="1724"/>
      <c r="G125" s="1724"/>
      <c r="H125" s="1724"/>
      <c r="I125" s="1724"/>
    </row>
    <row r="126">
      <c r="A126" s="1723" t="s">
        <v>2183</v>
      </c>
      <c r="B126" s="1723">
        <v>2.021031E7</v>
      </c>
      <c r="C126" s="1723">
        <v>2.0210805E7</v>
      </c>
      <c r="D126" s="1723">
        <v>2.021031E7</v>
      </c>
      <c r="E126" s="1723">
        <v>2.0210805E7</v>
      </c>
      <c r="F126" s="1724"/>
      <c r="G126" s="1724"/>
      <c r="H126" s="1724"/>
      <c r="I126" s="1724"/>
    </row>
    <row r="127">
      <c r="A127" s="1723" t="s">
        <v>3454</v>
      </c>
      <c r="B127" s="1723">
        <v>2.021031E7</v>
      </c>
      <c r="C127" s="1723">
        <v>2.0210805E7</v>
      </c>
      <c r="D127" s="1723">
        <v>2.021031E7</v>
      </c>
      <c r="E127" s="1723">
        <v>2.0210805E7</v>
      </c>
      <c r="F127" s="1724"/>
      <c r="G127" s="1724"/>
      <c r="H127" s="1724"/>
      <c r="I127" s="1724"/>
    </row>
    <row r="128">
      <c r="A128" s="1723" t="s">
        <v>7458</v>
      </c>
      <c r="B128" s="1723">
        <v>2.021031E7</v>
      </c>
      <c r="C128" s="1723">
        <v>2.0210805E7</v>
      </c>
      <c r="D128" s="1723">
        <v>2.021031E7</v>
      </c>
      <c r="E128" s="1723">
        <v>2.0210805E7</v>
      </c>
      <c r="F128" s="1724"/>
      <c r="G128" s="1724"/>
      <c r="H128" s="1724"/>
      <c r="I128" s="1724"/>
    </row>
    <row r="129">
      <c r="A129" s="1723" t="s">
        <v>860</v>
      </c>
      <c r="B129" s="1723">
        <v>2.0210408E7</v>
      </c>
      <c r="C129" s="1723">
        <v>2.0210826E7</v>
      </c>
      <c r="D129" s="1723">
        <v>2.0210408E7</v>
      </c>
      <c r="E129" s="1723">
        <v>2.0210826E7</v>
      </c>
      <c r="F129" s="1724"/>
      <c r="G129" s="1724"/>
      <c r="H129" s="1724"/>
      <c r="I129" s="1724"/>
    </row>
    <row r="130">
      <c r="A130" s="1723" t="s">
        <v>872</v>
      </c>
      <c r="B130" s="1723">
        <v>2.0210408E7</v>
      </c>
      <c r="C130" s="1723">
        <v>2.0210826E7</v>
      </c>
      <c r="D130" s="1723">
        <v>2.0210408E7</v>
      </c>
      <c r="E130" s="1723">
        <v>2.0210826E7</v>
      </c>
      <c r="F130" s="1724"/>
      <c r="G130" s="1724"/>
      <c r="H130" s="1724"/>
      <c r="I130" s="1724"/>
    </row>
    <row r="131">
      <c r="A131" s="1723" t="s">
        <v>511</v>
      </c>
      <c r="B131" s="1723">
        <v>2.0210506E7</v>
      </c>
      <c r="C131" s="1723">
        <v>2.0210923E7</v>
      </c>
      <c r="D131" s="1723">
        <v>2.0210506E7</v>
      </c>
      <c r="E131" s="1723">
        <v>2.0210923E7</v>
      </c>
      <c r="F131" s="1724"/>
      <c r="G131" s="1724"/>
      <c r="H131" s="1724"/>
      <c r="I131" s="1724"/>
    </row>
    <row r="132">
      <c r="A132" s="1723" t="s">
        <v>3008</v>
      </c>
      <c r="B132" s="1723">
        <v>2.0210506E7</v>
      </c>
      <c r="C132" s="1723">
        <v>2.0210923E7</v>
      </c>
      <c r="D132" s="1723">
        <v>2.0210506E7</v>
      </c>
      <c r="E132" s="1723">
        <v>2.0210923E7</v>
      </c>
      <c r="F132" s="1724"/>
      <c r="G132" s="1724"/>
      <c r="H132" s="1724"/>
      <c r="I132" s="1724"/>
    </row>
    <row r="133">
      <c r="A133" s="1723" t="s">
        <v>1137</v>
      </c>
      <c r="B133" s="1723">
        <v>2.0210603E7</v>
      </c>
      <c r="C133" s="1723">
        <v>2.0211021E7</v>
      </c>
      <c r="D133" s="1723">
        <v>2.0210603E7</v>
      </c>
      <c r="E133" s="1723">
        <v>2.0211021E7</v>
      </c>
      <c r="F133" s="1724"/>
      <c r="G133" s="1724"/>
      <c r="H133" s="1724"/>
      <c r="I133" s="1724"/>
    </row>
    <row r="134">
      <c r="A134" s="1723" t="s">
        <v>3814</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513</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7459</v>
      </c>
      <c r="B1" s="24"/>
      <c r="C1" s="9"/>
      <c r="D1" s="1729" t="s">
        <v>7460</v>
      </c>
      <c r="E1" s="24"/>
      <c r="F1" s="24"/>
      <c r="G1" s="9"/>
      <c r="H1" s="1730" t="s">
        <v>7461</v>
      </c>
      <c r="I1" s="24"/>
      <c r="J1" s="24"/>
      <c r="K1" s="9"/>
    </row>
    <row r="2">
      <c r="A2" s="1731" t="s">
        <v>7459</v>
      </c>
      <c r="K2" s="293"/>
    </row>
    <row r="3">
      <c r="A3" s="1732" t="s">
        <v>5541</v>
      </c>
      <c r="B3" s="1733" t="s">
        <v>1380</v>
      </c>
      <c r="C3" s="24"/>
      <c r="D3" s="1734" t="s">
        <v>7462</v>
      </c>
      <c r="E3" s="1735"/>
      <c r="F3" s="1735"/>
      <c r="G3" s="1736" t="s">
        <v>7463</v>
      </c>
      <c r="H3" s="24"/>
      <c r="I3" s="24"/>
      <c r="J3" s="24"/>
      <c r="K3" s="9"/>
    </row>
    <row r="4">
      <c r="A4" s="50"/>
      <c r="B4" s="1737" t="s">
        <v>7464</v>
      </c>
      <c r="C4" s="1738" t="s">
        <v>7465</v>
      </c>
      <c r="D4" s="54" t="s">
        <v>7466</v>
      </c>
      <c r="E4" s="1739"/>
      <c r="F4" s="1739"/>
      <c r="G4" s="1737" t="s">
        <v>5541</v>
      </c>
      <c r="H4" s="1737" t="s">
        <v>7467</v>
      </c>
      <c r="I4" s="1737" t="s">
        <v>7468</v>
      </c>
      <c r="J4" s="1740" t="s">
        <v>7469</v>
      </c>
      <c r="K4" s="9"/>
    </row>
    <row r="5">
      <c r="A5" s="1741">
        <v>1.0</v>
      </c>
      <c r="B5" s="1742">
        <v>0.0</v>
      </c>
      <c r="C5" s="1742">
        <v>0.0</v>
      </c>
      <c r="D5" s="1743">
        <v>0.0</v>
      </c>
      <c r="E5" s="1744"/>
      <c r="F5" s="1735"/>
      <c r="G5" s="1741">
        <v>1.0</v>
      </c>
      <c r="H5" s="1745">
        <v>0.0</v>
      </c>
      <c r="I5" s="1746">
        <f t="shared" ref="I5:I29" si="1">sum(H$5:H5)</f>
        <v>0</v>
      </c>
      <c r="J5" s="1747" t="s">
        <v>179</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5541</v>
      </c>
      <c r="H35" s="1751" t="s">
        <v>7464</v>
      </c>
      <c r="I35" s="1751" t="s">
        <v>7465</v>
      </c>
      <c r="J35" s="1752" t="s">
        <v>7469</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179</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7460</v>
      </c>
      <c r="B76" s="24"/>
      <c r="C76" s="24"/>
      <c r="D76" s="24"/>
      <c r="E76" s="24"/>
      <c r="F76" s="24"/>
      <c r="G76" s="24"/>
      <c r="H76" s="24"/>
      <c r="I76" s="24"/>
      <c r="J76" s="24"/>
      <c r="K76" s="9"/>
    </row>
    <row r="77">
      <c r="A77" s="1756" t="s">
        <v>7470</v>
      </c>
      <c r="B77" s="1757" t="s">
        <v>7471</v>
      </c>
      <c r="C77" s="1756" t="s">
        <v>7465</v>
      </c>
      <c r="D77" s="1756" t="s">
        <v>5542</v>
      </c>
      <c r="E77" s="1757" t="s">
        <v>7472</v>
      </c>
      <c r="F77" s="293"/>
      <c r="G77" s="1756" t="s">
        <v>7473</v>
      </c>
      <c r="H77" s="1756" t="s">
        <v>7465</v>
      </c>
      <c r="I77" s="1756" t="s">
        <v>5542</v>
      </c>
      <c r="J77" s="1758" t="s">
        <v>7472</v>
      </c>
      <c r="K77" s="560"/>
    </row>
    <row r="78">
      <c r="A78" s="1759">
        <v>1.0</v>
      </c>
      <c r="B78" s="1760" t="s">
        <v>179</v>
      </c>
      <c r="C78" s="1761">
        <f>0</f>
        <v>0</v>
      </c>
      <c r="D78" s="1762" t="s">
        <v>179</v>
      </c>
      <c r="E78" s="1763" t="s">
        <v>7474</v>
      </c>
      <c r="F78" s="1764"/>
      <c r="G78" s="1765" t="s">
        <v>179</v>
      </c>
      <c r="H78" s="1766">
        <f>0</f>
        <v>0</v>
      </c>
      <c r="I78" s="1767" t="s">
        <v>179</v>
      </c>
      <c r="J78" s="1768" t="s">
        <v>7475</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7476</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7477</v>
      </c>
      <c r="F98" s="1773"/>
      <c r="G98" s="1789">
        <v>640.0</v>
      </c>
      <c r="H98" s="1775">
        <f t="shared" si="12"/>
        <v>4940</v>
      </c>
      <c r="I98" s="1790">
        <f t="shared" si="13"/>
        <v>12800</v>
      </c>
      <c r="J98" s="1791" t="s">
        <v>7478</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7479</v>
      </c>
      <c r="F108" s="1773"/>
      <c r="G108" s="1789">
        <v>1380.0</v>
      </c>
      <c r="H108" s="1775">
        <f t="shared" si="12"/>
        <v>13430</v>
      </c>
      <c r="I108" s="1790">
        <f t="shared" si="13"/>
        <v>27600</v>
      </c>
      <c r="J108" s="1768" t="s">
        <v>7480</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7481</v>
      </c>
      <c r="F118" s="1773"/>
      <c r="G118" s="1789">
        <v>2730.0</v>
      </c>
      <c r="H118" s="1775">
        <f t="shared" si="12"/>
        <v>30640</v>
      </c>
      <c r="I118" s="1790">
        <f t="shared" si="13"/>
        <v>54600</v>
      </c>
      <c r="J118" s="1793" t="s">
        <v>7482</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7461</v>
      </c>
      <c r="K129" s="293"/>
    </row>
    <row r="130">
      <c r="A130" s="1795" t="s">
        <v>7483</v>
      </c>
      <c r="B130" s="1796"/>
      <c r="C130" s="1796"/>
      <c r="D130" s="1797" t="s">
        <v>5542</v>
      </c>
      <c r="E130" s="1798"/>
      <c r="F130" s="20"/>
      <c r="G130" s="1799"/>
      <c r="H130" s="1799"/>
      <c r="I130" s="1799"/>
      <c r="J130" s="1799"/>
      <c r="K130" s="1800"/>
    </row>
    <row r="131">
      <c r="A131" s="1801" t="s">
        <v>7484</v>
      </c>
      <c r="B131" s="1802"/>
      <c r="C131" s="1802"/>
      <c r="D131" s="1803">
        <v>30.0</v>
      </c>
      <c r="E131" s="1804"/>
      <c r="F131" s="1805"/>
      <c r="G131" s="4" t="s">
        <v>7485</v>
      </c>
      <c r="J131" s="1805"/>
      <c r="K131" s="1806"/>
    </row>
    <row r="132">
      <c r="A132" s="1807" t="s">
        <v>7486</v>
      </c>
      <c r="B132" s="1803"/>
      <c r="C132" s="1808"/>
      <c r="D132" s="1803">
        <v>60.0</v>
      </c>
      <c r="E132" s="1804"/>
      <c r="F132" s="1805"/>
      <c r="J132" s="1805"/>
      <c r="K132" s="1806"/>
    </row>
    <row r="133">
      <c r="A133" s="1807" t="s">
        <v>7487</v>
      </c>
      <c r="B133" s="1803"/>
      <c r="C133" s="1808"/>
      <c r="D133" s="1803">
        <v>300.0</v>
      </c>
      <c r="E133" s="1804"/>
      <c r="F133" s="1805"/>
      <c r="J133" s="4"/>
      <c r="K133" s="1806"/>
    </row>
    <row r="134">
      <c r="A134" s="1807" t="s">
        <v>7488</v>
      </c>
      <c r="B134" s="1632"/>
      <c r="C134" s="1809"/>
      <c r="D134" s="1803">
        <v>1500.0</v>
      </c>
      <c r="E134" s="1804"/>
      <c r="F134" s="1805"/>
      <c r="J134" s="4"/>
      <c r="K134" s="1806"/>
    </row>
    <row r="135">
      <c r="A135" s="1801" t="s">
        <v>7489</v>
      </c>
      <c r="B135" s="1810"/>
      <c r="C135" s="1811"/>
      <c r="D135" s="1812">
        <v>40.0</v>
      </c>
      <c r="E135" s="1804"/>
      <c r="F135" s="1805"/>
      <c r="J135" s="4"/>
      <c r="K135" s="1806"/>
    </row>
    <row r="136">
      <c r="A136" s="1807" t="s">
        <v>7490</v>
      </c>
      <c r="B136" s="1813"/>
      <c r="C136" s="1809"/>
      <c r="D136" s="1803">
        <v>160.0</v>
      </c>
      <c r="E136" s="1804"/>
      <c r="F136" s="1805"/>
      <c r="J136" s="4"/>
      <c r="K136" s="1806"/>
    </row>
    <row r="137">
      <c r="A137" s="1801" t="s">
        <v>7491</v>
      </c>
      <c r="B137" s="1814"/>
      <c r="C137" s="1815"/>
      <c r="D137" s="1812">
        <v>640.0</v>
      </c>
      <c r="E137" s="1804"/>
      <c r="F137" s="1805"/>
      <c r="J137" s="4"/>
      <c r="K137" s="1806"/>
    </row>
    <row r="138">
      <c r="A138" s="1801" t="s">
        <v>7492</v>
      </c>
      <c r="B138" s="1810"/>
      <c r="C138" s="1811"/>
      <c r="D138" s="1812">
        <v>2800.0</v>
      </c>
      <c r="E138" s="1804"/>
      <c r="F138" s="1805"/>
      <c r="J138" s="4"/>
      <c r="K138" s="1806"/>
    </row>
    <row r="139">
      <c r="A139" s="1807" t="s">
        <v>7493</v>
      </c>
      <c r="B139" s="1816"/>
      <c r="C139" s="1809"/>
      <c r="D139" s="1803">
        <v>50.0</v>
      </c>
      <c r="E139" s="1804"/>
      <c r="F139" s="1805"/>
      <c r="J139" s="4"/>
      <c r="K139" s="1806"/>
    </row>
    <row r="140">
      <c r="A140" s="1807" t="s">
        <v>7494</v>
      </c>
      <c r="B140" s="1803"/>
      <c r="C140" s="1817"/>
      <c r="D140" s="1803">
        <v>100.0</v>
      </c>
      <c r="E140" s="1804"/>
      <c r="F140" s="1805"/>
      <c r="J140" s="4"/>
      <c r="K140" s="1806"/>
    </row>
    <row r="141">
      <c r="A141" s="1807" t="s">
        <v>7495</v>
      </c>
      <c r="B141" s="1803"/>
      <c r="C141" s="1808"/>
      <c r="D141" s="1803">
        <v>200.0</v>
      </c>
      <c r="E141" s="1804"/>
      <c r="F141" s="1805"/>
      <c r="J141" s="4"/>
      <c r="K141" s="1806"/>
    </row>
    <row r="142">
      <c r="A142" s="1807" t="s">
        <v>7496</v>
      </c>
      <c r="B142" s="1803"/>
      <c r="C142" s="1809"/>
      <c r="D142" s="1803">
        <v>300.0</v>
      </c>
      <c r="E142" s="1804"/>
      <c r="F142" s="1805"/>
      <c r="J142" s="4"/>
      <c r="K142" s="1806"/>
    </row>
    <row r="143">
      <c r="A143" s="1807" t="s">
        <v>7497</v>
      </c>
      <c r="B143" s="1803"/>
      <c r="C143" s="1817"/>
      <c r="D143" s="1803">
        <v>500.0</v>
      </c>
      <c r="E143" s="1804"/>
      <c r="F143" s="1805"/>
      <c r="J143" s="4"/>
      <c r="K143" s="1806"/>
    </row>
    <row r="144">
      <c r="A144" s="1807" t="s">
        <v>7498</v>
      </c>
      <c r="B144" s="1803"/>
      <c r="C144" s="1809"/>
      <c r="D144" s="1803">
        <v>700.0</v>
      </c>
      <c r="E144" s="1804"/>
      <c r="F144" s="1805"/>
      <c r="J144" s="4"/>
      <c r="K144" s="1806"/>
    </row>
    <row r="145">
      <c r="A145" s="1807" t="s">
        <v>7499</v>
      </c>
      <c r="B145" s="1803"/>
      <c r="C145" s="1817"/>
      <c r="D145" s="1803">
        <v>1000.0</v>
      </c>
      <c r="E145" s="1804"/>
      <c r="F145" s="1805"/>
      <c r="J145" s="4"/>
      <c r="K145" s="1806"/>
    </row>
    <row r="146">
      <c r="A146" s="1818" t="s">
        <v>7500</v>
      </c>
      <c r="B146" s="1819"/>
      <c r="C146" s="1809"/>
      <c r="D146" s="1803">
        <v>2000.0</v>
      </c>
      <c r="E146" s="1804"/>
      <c r="F146" s="1805"/>
      <c r="J146" s="4"/>
      <c r="K146" s="1806"/>
    </row>
    <row r="147">
      <c r="A147" s="1802" t="s">
        <v>7501</v>
      </c>
      <c r="B147" s="1810"/>
      <c r="C147" s="1817"/>
      <c r="D147" s="1803">
        <v>120.0</v>
      </c>
      <c r="E147" s="1804"/>
      <c r="F147" s="1805"/>
      <c r="J147" s="1805"/>
      <c r="K147" s="1806"/>
    </row>
    <row r="148">
      <c r="A148" s="1818" t="s">
        <v>7502</v>
      </c>
      <c r="B148" s="1819"/>
      <c r="C148" s="1809"/>
      <c r="D148" s="1803">
        <v>600.0</v>
      </c>
      <c r="E148" s="1804"/>
      <c r="F148" s="1805"/>
      <c r="J148" s="1805"/>
      <c r="K148" s="1806"/>
    </row>
    <row r="149">
      <c r="A149" s="1802" t="s">
        <v>7503</v>
      </c>
      <c r="B149" s="1810"/>
      <c r="C149" s="1817"/>
      <c r="D149" s="1803">
        <v>1500.0</v>
      </c>
      <c r="E149" s="1804"/>
      <c r="F149" s="1805"/>
      <c r="J149" s="1805"/>
      <c r="K149" s="1806"/>
    </row>
    <row r="150">
      <c r="A150" s="1818" t="s">
        <v>7504</v>
      </c>
      <c r="B150" s="1819"/>
      <c r="C150" s="1809"/>
      <c r="D150" s="1803">
        <v>9000.0</v>
      </c>
      <c r="E150" s="1804"/>
      <c r="F150" s="1805"/>
      <c r="J150" s="1805"/>
      <c r="K150" s="1806"/>
    </row>
    <row r="151">
      <c r="A151" s="1802" t="s">
        <v>7505</v>
      </c>
      <c r="B151" s="1810"/>
      <c r="C151" s="1817"/>
      <c r="D151" s="1803">
        <v>1000.0</v>
      </c>
      <c r="E151" s="1804"/>
      <c r="F151" s="1805"/>
      <c r="J151" s="1805"/>
      <c r="K151" s="1806"/>
    </row>
    <row r="152">
      <c r="A152" s="1818" t="s">
        <v>7506</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7507</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7508</v>
      </c>
      <c r="E1" s="1735"/>
      <c r="F1" s="1824" t="s">
        <v>7463</v>
      </c>
      <c r="J1" s="1825"/>
      <c r="K1" s="1824" t="s">
        <v>11</v>
      </c>
    </row>
    <row r="2">
      <c r="A2" s="1756" t="s">
        <v>5541</v>
      </c>
      <c r="B2" s="1756" t="s">
        <v>7464</v>
      </c>
      <c r="C2" s="1826" t="s">
        <v>7465</v>
      </c>
      <c r="D2" s="1826" t="s">
        <v>7469</v>
      </c>
      <c r="E2" s="1735"/>
      <c r="F2" s="1756" t="s">
        <v>5541</v>
      </c>
      <c r="G2" s="1756" t="s">
        <v>7467</v>
      </c>
      <c r="H2" s="1756" t="s">
        <v>7468</v>
      </c>
      <c r="I2" s="1756" t="s">
        <v>7469</v>
      </c>
      <c r="J2" s="1825"/>
      <c r="K2" s="1756" t="s">
        <v>5541</v>
      </c>
      <c r="L2" s="1756" t="s">
        <v>7464</v>
      </c>
      <c r="M2" s="1756" t="s">
        <v>7465</v>
      </c>
      <c r="N2" s="1756" t="s">
        <v>7469</v>
      </c>
    </row>
    <row r="3">
      <c r="A3" s="1827">
        <v>1.0</v>
      </c>
      <c r="B3" s="1809">
        <v>0.0</v>
      </c>
      <c r="C3" s="1809">
        <v>0.0</v>
      </c>
      <c r="D3" s="1828" t="s">
        <v>179</v>
      </c>
      <c r="E3" s="1744"/>
      <c r="F3" s="1827">
        <v>1.0</v>
      </c>
      <c r="G3" s="1809">
        <v>0.0</v>
      </c>
      <c r="H3" s="1829">
        <f t="shared" ref="H3:H27" si="1">sum(G$3:G3)</f>
        <v>0</v>
      </c>
      <c r="I3" s="1809" t="s">
        <v>179</v>
      </c>
      <c r="J3" s="1744"/>
      <c r="K3" s="1827">
        <v>1.0</v>
      </c>
      <c r="L3" s="1809">
        <v>0.0</v>
      </c>
      <c r="M3" s="1829">
        <f t="shared" ref="M3:M22" si="2">sum(L$3:L3)</f>
        <v>0</v>
      </c>
      <c r="N3" s="1828" t="s">
        <v>179</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7507</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7470</v>
      </c>
      <c r="B1" s="1757" t="s">
        <v>7471</v>
      </c>
      <c r="C1" s="1756" t="s">
        <v>7465</v>
      </c>
      <c r="D1" s="1756" t="s">
        <v>5542</v>
      </c>
      <c r="E1" s="1832" t="s">
        <v>7472</v>
      </c>
      <c r="F1" s="1756" t="s">
        <v>7473</v>
      </c>
      <c r="G1" s="1756" t="s">
        <v>7465</v>
      </c>
      <c r="H1" s="1756" t="s">
        <v>5542</v>
      </c>
      <c r="I1" s="1833" t="s">
        <v>7472</v>
      </c>
    </row>
    <row r="2">
      <c r="A2" s="1759">
        <v>1.0</v>
      </c>
      <c r="B2" s="1760" t="s">
        <v>179</v>
      </c>
      <c r="C2" s="1761">
        <f t="shared" ref="C2:C51" si="1">sum(B$2:B2)</f>
        <v>0</v>
      </c>
      <c r="D2" s="1762" t="s">
        <v>179</v>
      </c>
      <c r="E2" s="1834" t="s">
        <v>7474</v>
      </c>
      <c r="F2" s="1765" t="s">
        <v>179</v>
      </c>
      <c r="G2" s="1766">
        <f t="shared" ref="G2:G51" si="2">sum(F$2:F2)</f>
        <v>0</v>
      </c>
      <c r="H2" s="1767" t="s">
        <v>179</v>
      </c>
      <c r="I2" s="1835" t="s">
        <v>7475</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7476</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7477</v>
      </c>
      <c r="F22" s="1789">
        <v>640.0</v>
      </c>
      <c r="G22" s="1838">
        <f t="shared" si="2"/>
        <v>4940</v>
      </c>
      <c r="H22" s="1790">
        <f t="shared" si="5"/>
        <v>12800</v>
      </c>
      <c r="I22" s="1835" t="s">
        <v>7478</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7479</v>
      </c>
      <c r="F32" s="1789">
        <v>1380.0</v>
      </c>
      <c r="G32" s="1838">
        <f t="shared" si="2"/>
        <v>13430</v>
      </c>
      <c r="H32" s="1790">
        <f t="shared" si="5"/>
        <v>27600</v>
      </c>
      <c r="I32" s="1835" t="s">
        <v>7480</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7509</v>
      </c>
      <c r="F42" s="1789">
        <v>2730.0</v>
      </c>
      <c r="G42" s="1838">
        <f t="shared" si="2"/>
        <v>30640</v>
      </c>
      <c r="H42" s="1790">
        <f t="shared" si="5"/>
        <v>54600</v>
      </c>
      <c r="I42" s="1835" t="s">
        <v>7510</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7507</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7483</v>
      </c>
      <c r="B1" s="1797" t="s">
        <v>5542</v>
      </c>
      <c r="C1" s="1841"/>
      <c r="D1" s="1830" t="s">
        <v>7507</v>
      </c>
    </row>
    <row r="2">
      <c r="A2" s="1807" t="s">
        <v>7484</v>
      </c>
      <c r="B2" s="1803">
        <v>30.0</v>
      </c>
      <c r="C2" s="1842"/>
      <c r="D2" s="4" t="s">
        <v>7511</v>
      </c>
      <c r="G2" s="4"/>
    </row>
    <row r="3">
      <c r="A3" s="1807" t="s">
        <v>7486</v>
      </c>
      <c r="B3" s="1803">
        <v>60.0</v>
      </c>
      <c r="C3" s="1842"/>
      <c r="G3" s="4"/>
    </row>
    <row r="4">
      <c r="A4" s="1807" t="s">
        <v>7487</v>
      </c>
      <c r="B4" s="1803">
        <v>300.0</v>
      </c>
      <c r="C4" s="1842"/>
      <c r="G4" s="4"/>
    </row>
    <row r="5">
      <c r="A5" s="1807" t="s">
        <v>7488</v>
      </c>
      <c r="B5" s="1803">
        <v>1500.0</v>
      </c>
      <c r="C5" s="1842"/>
      <c r="G5" s="4"/>
    </row>
    <row r="6">
      <c r="A6" s="1807" t="s">
        <v>7489</v>
      </c>
      <c r="B6" s="1803">
        <v>40.0</v>
      </c>
      <c r="C6" s="1842"/>
      <c r="G6" s="4"/>
    </row>
    <row r="7">
      <c r="A7" s="1807" t="s">
        <v>7490</v>
      </c>
      <c r="B7" s="1803">
        <v>160.0</v>
      </c>
      <c r="C7" s="1842"/>
      <c r="G7" s="4"/>
    </row>
    <row r="8">
      <c r="A8" s="1807" t="s">
        <v>7491</v>
      </c>
      <c r="B8" s="1803">
        <v>640.0</v>
      </c>
      <c r="C8" s="1842"/>
      <c r="G8" s="4"/>
    </row>
    <row r="9">
      <c r="A9" s="1807" t="s">
        <v>7492</v>
      </c>
      <c r="B9" s="1803">
        <v>2800.0</v>
      </c>
      <c r="C9" s="1842"/>
      <c r="G9" s="4"/>
    </row>
    <row r="10">
      <c r="A10" s="1807" t="s">
        <v>7493</v>
      </c>
      <c r="B10" s="1803">
        <v>50.0</v>
      </c>
      <c r="C10" s="1842"/>
      <c r="G10" s="4"/>
    </row>
    <row r="11">
      <c r="A11" s="1807" t="s">
        <v>7494</v>
      </c>
      <c r="B11" s="1803">
        <v>100.0</v>
      </c>
      <c r="C11" s="1842"/>
      <c r="G11" s="4"/>
    </row>
    <row r="12">
      <c r="A12" s="1807" t="s">
        <v>7495</v>
      </c>
      <c r="B12" s="1803">
        <v>200.0</v>
      </c>
      <c r="C12" s="1842"/>
      <c r="G12" s="4"/>
    </row>
    <row r="13">
      <c r="A13" s="1807" t="s">
        <v>7496</v>
      </c>
      <c r="B13" s="1803">
        <v>300.0</v>
      </c>
      <c r="C13" s="1842"/>
      <c r="G13" s="4"/>
    </row>
    <row r="14">
      <c r="A14" s="1807" t="s">
        <v>7497</v>
      </c>
      <c r="B14" s="1803">
        <v>500.0</v>
      </c>
      <c r="C14" s="1842"/>
      <c r="G14" s="4"/>
    </row>
    <row r="15">
      <c r="A15" s="1807" t="s">
        <v>7498</v>
      </c>
      <c r="B15" s="1803">
        <v>700.0</v>
      </c>
      <c r="C15" s="1842"/>
      <c r="G15" s="4"/>
    </row>
    <row r="16">
      <c r="A16" s="1807" t="s">
        <v>7499</v>
      </c>
      <c r="B16" s="1803">
        <v>1000.0</v>
      </c>
      <c r="C16" s="1842"/>
      <c r="G16" s="4"/>
    </row>
    <row r="17">
      <c r="A17" s="1807" t="s">
        <v>7500</v>
      </c>
      <c r="B17" s="1803">
        <v>2000.0</v>
      </c>
      <c r="C17" s="1842"/>
      <c r="G17" s="4"/>
    </row>
    <row r="18">
      <c r="A18" s="1807" t="s">
        <v>7501</v>
      </c>
      <c r="B18" s="1803">
        <v>120.0</v>
      </c>
      <c r="C18" s="1842"/>
      <c r="G18" s="4"/>
    </row>
    <row r="19">
      <c r="A19" s="1807" t="s">
        <v>7502</v>
      </c>
      <c r="B19" s="1803">
        <v>600.0</v>
      </c>
      <c r="C19" s="1842"/>
      <c r="G19" s="4"/>
    </row>
    <row r="20">
      <c r="A20" s="1807" t="s">
        <v>7503</v>
      </c>
      <c r="B20" s="1803">
        <v>1500.0</v>
      </c>
      <c r="C20" s="1842"/>
      <c r="G20" s="4"/>
    </row>
    <row r="21">
      <c r="A21" s="1807" t="s">
        <v>7504</v>
      </c>
      <c r="B21" s="1803">
        <v>9000.0</v>
      </c>
      <c r="C21" s="1842"/>
      <c r="G21" s="1842"/>
    </row>
    <row r="22">
      <c r="A22" s="1807" t="s">
        <v>7505</v>
      </c>
      <c r="B22" s="1803">
        <v>1000.0</v>
      </c>
      <c r="C22" s="1842"/>
      <c r="G22" s="1842"/>
    </row>
    <row r="23">
      <c r="A23" s="1807" t="s">
        <v>7506</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7512</v>
      </c>
      <c r="D1" s="1845" t="s">
        <v>7513</v>
      </c>
      <c r="E1" s="24"/>
      <c r="F1" s="24"/>
      <c r="G1" s="9"/>
      <c r="H1" s="1844" t="s">
        <v>2133</v>
      </c>
      <c r="I1" s="1844" t="s">
        <v>7514</v>
      </c>
    </row>
    <row r="2" ht="33.75" customHeight="1">
      <c r="A2" s="1846" t="s">
        <v>7515</v>
      </c>
      <c r="B2" s="1847" t="str">
        <f>image("https://i.imgur.com/mNxS39D.png",4,40,36)</f>
        <v/>
      </c>
      <c r="C2" s="1848" t="s">
        <v>7516</v>
      </c>
      <c r="D2" s="1849" t="s">
        <v>7517</v>
      </c>
      <c r="E2" s="24"/>
      <c r="F2" s="24"/>
      <c r="G2" s="9"/>
      <c r="H2" s="1850" t="s">
        <v>243</v>
      </c>
      <c r="I2" s="1850" t="s">
        <v>7518</v>
      </c>
    </row>
    <row r="3" ht="33.75" customHeight="1">
      <c r="A3" s="1846" t="s">
        <v>7519</v>
      </c>
      <c r="B3" s="1847" t="str">
        <f>image("https://i.imgur.com/waFHb9T.png",4,40,36)</f>
        <v/>
      </c>
      <c r="C3" s="56"/>
      <c r="D3" s="1849" t="s">
        <v>7520</v>
      </c>
      <c r="E3" s="24"/>
      <c r="F3" s="24"/>
      <c r="G3" s="9"/>
      <c r="H3" s="1850" t="s">
        <v>7521</v>
      </c>
      <c r="I3" s="1850" t="s">
        <v>7518</v>
      </c>
    </row>
    <row r="4" ht="33.75" customHeight="1">
      <c r="A4" s="1846" t="s">
        <v>7522</v>
      </c>
      <c r="B4" s="1847" t="str">
        <f>image("https://i.imgur.com/ZViCBXO.png",4,40,36)</f>
        <v/>
      </c>
      <c r="C4" s="50"/>
      <c r="D4" s="1849" t="s">
        <v>7523</v>
      </c>
      <c r="E4" s="24"/>
      <c r="F4" s="24"/>
      <c r="G4" s="9"/>
      <c r="H4" s="1850" t="s">
        <v>7524</v>
      </c>
      <c r="I4" s="1850" t="s">
        <v>7525</v>
      </c>
    </row>
    <row r="5" ht="33.75" customHeight="1">
      <c r="A5" s="1851" t="s">
        <v>7526</v>
      </c>
      <c r="B5" s="1852" t="str">
        <f>image("https://i.imgur.com/kI2aOuJ.png",4,40,36)</f>
        <v/>
      </c>
      <c r="C5" s="1848" t="s">
        <v>7527</v>
      </c>
      <c r="D5" s="1849" t="s">
        <v>7528</v>
      </c>
      <c r="E5" s="24"/>
      <c r="F5" s="24"/>
      <c r="G5" s="9"/>
      <c r="H5" s="1850" t="s">
        <v>7524</v>
      </c>
      <c r="I5" s="1850" t="s">
        <v>7525</v>
      </c>
    </row>
    <row r="6" ht="33.75" customHeight="1">
      <c r="A6" s="1851" t="s">
        <v>7529</v>
      </c>
      <c r="B6" s="1852" t="str">
        <f>image("https://i.imgur.com/8UD4LJH.png",4,40,36)</f>
        <v/>
      </c>
      <c r="C6" s="56"/>
      <c r="D6" s="1849" t="s">
        <v>7530</v>
      </c>
      <c r="E6" s="24"/>
      <c r="F6" s="24"/>
      <c r="G6" s="9"/>
      <c r="H6" s="1850" t="s">
        <v>243</v>
      </c>
      <c r="I6" s="1850" t="s">
        <v>7518</v>
      </c>
    </row>
    <row r="7" ht="33.75" customHeight="1">
      <c r="A7" s="1851" t="s">
        <v>7531</v>
      </c>
      <c r="B7" s="1852" t="str">
        <f>image("https://i.imgur.com/Bq4jl5Q.png",4,40,36)</f>
        <v/>
      </c>
      <c r="C7" s="56"/>
      <c r="D7" s="1849" t="s">
        <v>7532</v>
      </c>
      <c r="E7" s="24"/>
      <c r="F7" s="24"/>
      <c r="G7" s="9"/>
      <c r="H7" s="1850" t="s">
        <v>7521</v>
      </c>
      <c r="I7" s="1850" t="s">
        <v>7518</v>
      </c>
    </row>
    <row r="8" ht="33.75" customHeight="1">
      <c r="A8" s="1851" t="s">
        <v>4919</v>
      </c>
      <c r="B8" s="1852" t="str">
        <f>image("https://i.imgur.com/tODc4xA.png",4,40,36)</f>
        <v/>
      </c>
      <c r="C8" s="56"/>
      <c r="D8" s="1849" t="s">
        <v>7533</v>
      </c>
      <c r="E8" s="24"/>
      <c r="F8" s="24"/>
      <c r="G8" s="9"/>
      <c r="H8" s="1850" t="s">
        <v>7534</v>
      </c>
      <c r="I8" s="1850" t="s">
        <v>7525</v>
      </c>
    </row>
    <row r="9" ht="33.75" customHeight="1">
      <c r="A9" s="1851" t="s">
        <v>7535</v>
      </c>
      <c r="B9" s="1852" t="str">
        <f>image("https://i.imgur.com/9UTF5gL.png",4,40,36)</f>
        <v/>
      </c>
      <c r="C9" s="50"/>
      <c r="D9" s="1849" t="s">
        <v>7536</v>
      </c>
      <c r="E9" s="24"/>
      <c r="F9" s="24"/>
      <c r="G9" s="9"/>
      <c r="H9" s="1850" t="s">
        <v>7534</v>
      </c>
      <c r="I9" s="1850" t="s">
        <v>7525</v>
      </c>
    </row>
    <row r="10" ht="33.75" customHeight="1">
      <c r="A10" s="1853" t="s">
        <v>7537</v>
      </c>
      <c r="B10" s="1854" t="str">
        <f>image("https://i.imgur.com/Wrlx7Qh.png",4,40,36)</f>
        <v/>
      </c>
      <c r="C10" s="1848" t="s">
        <v>7538</v>
      </c>
      <c r="D10" s="1849" t="s">
        <v>7539</v>
      </c>
      <c r="E10" s="24"/>
      <c r="F10" s="24"/>
      <c r="G10" s="9"/>
      <c r="H10" s="1850" t="s">
        <v>7534</v>
      </c>
      <c r="I10" s="1850" t="s">
        <v>7525</v>
      </c>
    </row>
    <row r="11" ht="33.75" customHeight="1">
      <c r="A11" s="1853" t="s">
        <v>7540</v>
      </c>
      <c r="B11" s="1854" t="str">
        <f>image("https://i.imgur.com/8PKY903.png",4,40,36)</f>
        <v/>
      </c>
      <c r="C11" s="56"/>
      <c r="D11" s="1849" t="s">
        <v>7541</v>
      </c>
      <c r="E11" s="24"/>
      <c r="F11" s="24"/>
      <c r="G11" s="9"/>
      <c r="H11" s="1850" t="s">
        <v>7521</v>
      </c>
      <c r="I11" s="1850" t="s">
        <v>7518</v>
      </c>
    </row>
    <row r="12" ht="33.75" customHeight="1">
      <c r="A12" s="1853" t="s">
        <v>7521</v>
      </c>
      <c r="B12" s="1854" t="str">
        <f>image("https://i.imgur.com/T038RXz.png",4,40,36)</f>
        <v/>
      </c>
      <c r="C12" s="50"/>
      <c r="D12" s="1849" t="s">
        <v>7542</v>
      </c>
      <c r="E12" s="24"/>
      <c r="F12" s="24"/>
      <c r="G12" s="9"/>
      <c r="H12" s="1850" t="s">
        <v>7524</v>
      </c>
      <c r="I12" s="1850" t="s">
        <v>7525</v>
      </c>
    </row>
    <row r="13" ht="33.75" customHeight="1">
      <c r="A13" s="1855" t="s">
        <v>7543</v>
      </c>
      <c r="B13" s="1856" t="str">
        <f>image("https://i.imgur.com/DDrLS6z.png",4,40,36)</f>
        <v/>
      </c>
      <c r="C13" s="1848" t="s">
        <v>7544</v>
      </c>
      <c r="D13" s="1849" t="s">
        <v>7545</v>
      </c>
      <c r="E13" s="24"/>
      <c r="F13" s="24"/>
      <c r="G13" s="9"/>
      <c r="H13" s="1850" t="s">
        <v>7524</v>
      </c>
      <c r="I13" s="1850" t="s">
        <v>7525</v>
      </c>
    </row>
    <row r="14" ht="33.75" customHeight="1">
      <c r="A14" s="1855" t="s">
        <v>1202</v>
      </c>
      <c r="B14" s="1856" t="str">
        <f>image("https://i.imgur.com/KcjXKQf.png",4,40,36)</f>
        <v/>
      </c>
      <c r="C14" s="50"/>
      <c r="D14" s="1849" t="s">
        <v>7546</v>
      </c>
      <c r="E14" s="24"/>
      <c r="F14" s="24"/>
      <c r="G14" s="9"/>
      <c r="H14" s="1850" t="s">
        <v>243</v>
      </c>
      <c r="I14" s="1850" t="s">
        <v>7518</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7547</v>
      </c>
      <c r="D18" s="24"/>
      <c r="E18" s="24"/>
      <c r="F18" s="24"/>
      <c r="G18" s="9"/>
      <c r="H18" s="1859"/>
      <c r="I18" s="1859"/>
    </row>
    <row r="19" ht="15.75" customHeight="1">
      <c r="A19" s="1831"/>
      <c r="B19" s="1831"/>
      <c r="C19" s="1862" t="s">
        <v>7548</v>
      </c>
      <c r="D19" s="1863" t="s">
        <v>7549</v>
      </c>
      <c r="E19" s="1863" t="s">
        <v>7550</v>
      </c>
      <c r="F19" s="1863" t="s">
        <v>7551</v>
      </c>
      <c r="G19" s="1864" t="s">
        <v>7552</v>
      </c>
      <c r="H19" s="1859"/>
      <c r="I19" s="1859"/>
    </row>
    <row r="20" ht="15.75" customHeight="1">
      <c r="A20" s="1831"/>
      <c r="B20" s="1831"/>
      <c r="C20" s="1865" t="s">
        <v>7553</v>
      </c>
      <c r="D20" s="1803">
        <v>130.0</v>
      </c>
      <c r="E20" s="1803">
        <v>200.0</v>
      </c>
      <c r="F20" s="1803">
        <v>200.0</v>
      </c>
      <c r="G20" s="1803">
        <v>130.0</v>
      </c>
      <c r="H20" s="1859"/>
      <c r="I20" s="1859"/>
    </row>
    <row r="21" ht="15.75" customHeight="1">
      <c r="A21" s="1831"/>
      <c r="B21" s="1831"/>
      <c r="C21" s="1865" t="s">
        <v>7554</v>
      </c>
      <c r="D21" s="1866">
        <v>0.1</v>
      </c>
      <c r="E21" s="1866">
        <v>0.15</v>
      </c>
      <c r="F21" s="1866">
        <v>0.15</v>
      </c>
      <c r="G21" s="1866">
        <v>0.1</v>
      </c>
      <c r="H21" s="1859"/>
      <c r="I21" s="1859"/>
    </row>
    <row r="22" ht="15.75" customHeight="1">
      <c r="A22" s="1831"/>
      <c r="B22" s="1831"/>
      <c r="C22" s="1865" t="s">
        <v>7555</v>
      </c>
      <c r="D22" s="1803">
        <v>30.0</v>
      </c>
      <c r="E22" s="1803">
        <v>10.0</v>
      </c>
      <c r="F22" s="1803">
        <v>10.0</v>
      </c>
      <c r="G22" s="1803">
        <v>20.0</v>
      </c>
      <c r="H22" s="1859"/>
      <c r="I22" s="1859"/>
    </row>
    <row r="23" ht="15.75" customHeight="1">
      <c r="A23" s="1831"/>
      <c r="B23" s="1831"/>
      <c r="C23" s="1865" t="s">
        <v>7556</v>
      </c>
      <c r="D23" s="1866">
        <v>0.15</v>
      </c>
      <c r="E23" s="1866">
        <v>0.05</v>
      </c>
      <c r="F23" s="1866">
        <v>0.05</v>
      </c>
      <c r="G23" s="1866">
        <v>0.1</v>
      </c>
      <c r="H23" s="1859"/>
      <c r="I23" s="1859"/>
    </row>
    <row r="24" ht="15.75" customHeight="1">
      <c r="A24" s="1831"/>
      <c r="B24" s="1831"/>
      <c r="C24" s="1865" t="s">
        <v>7557</v>
      </c>
      <c r="D24" s="1803">
        <v>30.0</v>
      </c>
      <c r="E24" s="1803">
        <v>10.0</v>
      </c>
      <c r="F24" s="1803">
        <v>10.0</v>
      </c>
      <c r="G24" s="1803">
        <v>20.0</v>
      </c>
      <c r="H24" s="1859"/>
      <c r="I24" s="1859"/>
    </row>
    <row r="25" ht="15.75" customHeight="1">
      <c r="A25" s="1831"/>
      <c r="B25" s="1831"/>
      <c r="C25" s="1865" t="s">
        <v>7558</v>
      </c>
      <c r="D25" s="1866">
        <v>0.15</v>
      </c>
      <c r="E25" s="1866">
        <v>0.05</v>
      </c>
      <c r="F25" s="1866">
        <v>0.05</v>
      </c>
      <c r="G25" s="1866">
        <v>0.1</v>
      </c>
      <c r="H25" s="1859"/>
      <c r="I25" s="1859"/>
    </row>
    <row r="26" ht="15.75" customHeight="1">
      <c r="A26" s="1831"/>
      <c r="B26" s="1831"/>
      <c r="C26" s="1865" t="s">
        <v>7559</v>
      </c>
      <c r="D26" s="1803">
        <v>6.0</v>
      </c>
      <c r="E26" s="1803">
        <v>18.0</v>
      </c>
      <c r="F26" s="1803">
        <v>18.0</v>
      </c>
      <c r="G26" s="1803">
        <v>12.0</v>
      </c>
      <c r="H26" s="1859"/>
      <c r="I26" s="1859"/>
    </row>
    <row r="27" ht="15.75" customHeight="1">
      <c r="A27" s="1831"/>
      <c r="B27" s="1831"/>
      <c r="C27" s="1865" t="s">
        <v>7560</v>
      </c>
      <c r="D27" s="1866">
        <v>0.05</v>
      </c>
      <c r="E27" s="1866">
        <v>0.15</v>
      </c>
      <c r="F27" s="1866">
        <v>0.15</v>
      </c>
      <c r="G27" s="1866">
        <v>0.1</v>
      </c>
      <c r="H27" s="1859"/>
      <c r="I27" s="1859"/>
    </row>
    <row r="28" ht="15.75" customHeight="1">
      <c r="A28" s="1831"/>
      <c r="B28" s="1831"/>
      <c r="C28" s="1865" t="s">
        <v>7561</v>
      </c>
      <c r="D28" s="1803">
        <v>6.0</v>
      </c>
      <c r="E28" s="1803">
        <v>18.0</v>
      </c>
      <c r="F28" s="1803">
        <v>18.0</v>
      </c>
      <c r="G28" s="1803">
        <v>12.0</v>
      </c>
      <c r="H28" s="1859"/>
      <c r="I28" s="1859"/>
    </row>
    <row r="29" ht="15.75" customHeight="1">
      <c r="A29" s="1831"/>
      <c r="B29" s="1831"/>
      <c r="C29" s="1865" t="s">
        <v>7562</v>
      </c>
      <c r="D29" s="1866">
        <v>0.05</v>
      </c>
      <c r="E29" s="1866">
        <v>0.15</v>
      </c>
      <c r="F29" s="1866">
        <v>0.15</v>
      </c>
      <c r="G29" s="1866">
        <v>0.1</v>
      </c>
      <c r="H29" s="1859"/>
      <c r="I29" s="1859"/>
    </row>
    <row r="30" ht="15.75" customHeight="1">
      <c r="A30" s="1831"/>
      <c r="B30" s="1831"/>
      <c r="C30" s="1865" t="s">
        <v>7563</v>
      </c>
      <c r="D30" s="1803" t="s">
        <v>179</v>
      </c>
      <c r="E30" s="1803" t="s">
        <v>179</v>
      </c>
      <c r="F30" s="1803" t="s">
        <v>179</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7564</v>
      </c>
      <c r="D34" s="24"/>
      <c r="E34" s="24"/>
      <c r="F34" s="24"/>
      <c r="G34" s="24"/>
      <c r="H34" s="24"/>
      <c r="I34" s="1868"/>
    </row>
    <row r="35" ht="15.75" customHeight="1">
      <c r="A35" s="1831"/>
      <c r="B35" s="1831"/>
      <c r="C35" s="1869" t="s">
        <v>7548</v>
      </c>
      <c r="D35" s="1870" t="s">
        <v>7549</v>
      </c>
      <c r="E35" s="1870" t="s">
        <v>7550</v>
      </c>
      <c r="F35" s="1870" t="s">
        <v>7551</v>
      </c>
      <c r="G35" s="1871" t="s">
        <v>7552</v>
      </c>
      <c r="H35" s="1872" t="s">
        <v>7565</v>
      </c>
      <c r="I35" s="1873"/>
    </row>
    <row r="36" ht="15.75" customHeight="1">
      <c r="A36" s="1831"/>
      <c r="B36" s="1831"/>
      <c r="C36" s="1874" t="s">
        <v>112</v>
      </c>
      <c r="D36" s="1803">
        <v>100.0</v>
      </c>
      <c r="E36" s="1803">
        <v>250.0</v>
      </c>
      <c r="F36" s="1803">
        <v>250.0</v>
      </c>
      <c r="G36" s="1803">
        <v>150.0</v>
      </c>
      <c r="H36" s="1875">
        <v>500.0</v>
      </c>
      <c r="I36" s="1876"/>
    </row>
    <row r="37" ht="15.75" customHeight="1">
      <c r="A37" s="1831"/>
      <c r="B37" s="1831"/>
      <c r="C37" s="1874" t="s">
        <v>113</v>
      </c>
      <c r="D37" s="1803">
        <v>30.0</v>
      </c>
      <c r="E37" s="1803">
        <v>10.0</v>
      </c>
      <c r="F37" s="1803">
        <v>15.0</v>
      </c>
      <c r="G37" s="1803">
        <v>25.0</v>
      </c>
      <c r="H37" s="1875">
        <v>60.0</v>
      </c>
      <c r="I37" s="1876"/>
    </row>
    <row r="38" ht="15.75" customHeight="1">
      <c r="A38" s="1831"/>
      <c r="B38" s="1831"/>
      <c r="C38" s="1874" t="s">
        <v>114</v>
      </c>
      <c r="D38" s="1803">
        <v>30.0</v>
      </c>
      <c r="E38" s="1803">
        <v>10.0</v>
      </c>
      <c r="F38" s="1803">
        <v>15.0</v>
      </c>
      <c r="G38" s="1803">
        <v>25.0</v>
      </c>
      <c r="H38" s="1875">
        <v>60.0</v>
      </c>
      <c r="I38" s="1876"/>
    </row>
    <row r="39" ht="15.75" customHeight="1">
      <c r="A39" s="1831"/>
      <c r="B39" s="1831"/>
      <c r="C39" s="1874" t="s">
        <v>115</v>
      </c>
      <c r="D39" s="1803">
        <v>5.0</v>
      </c>
      <c r="E39" s="1803">
        <v>25.0</v>
      </c>
      <c r="F39" s="1803">
        <v>20.0</v>
      </c>
      <c r="G39" s="1803">
        <v>10.0</v>
      </c>
      <c r="H39" s="1875">
        <v>45.0</v>
      </c>
      <c r="I39" s="1876"/>
    </row>
    <row r="40" ht="15.75" customHeight="1">
      <c r="A40" s="1831"/>
      <c r="B40" s="1831"/>
      <c r="C40" s="1874" t="s">
        <v>116</v>
      </c>
      <c r="D40" s="1803">
        <v>5.0</v>
      </c>
      <c r="E40" s="1803">
        <v>15.0</v>
      </c>
      <c r="F40" s="1803">
        <v>25.0</v>
      </c>
      <c r="G40" s="1803">
        <v>15.0</v>
      </c>
      <c r="H40" s="1875">
        <v>45.0</v>
      </c>
      <c r="I40" s="1876"/>
    </row>
    <row r="41" ht="15.75" customHeight="1">
      <c r="A41" s="1831"/>
      <c r="B41" s="1831"/>
      <c r="C41" s="1874" t="s">
        <v>117</v>
      </c>
      <c r="D41" s="1632">
        <v>15.0</v>
      </c>
      <c r="E41" s="1632">
        <v>5.0</v>
      </c>
      <c r="F41" s="1632">
        <v>5.0</v>
      </c>
      <c r="G41" s="1632">
        <v>25.0</v>
      </c>
      <c r="H41" s="1875">
        <v>80.0</v>
      </c>
      <c r="I41" s="1876"/>
    </row>
    <row r="42" ht="15.75" customHeight="1">
      <c r="A42" s="1831"/>
      <c r="B42" s="1831"/>
      <c r="C42" s="1867" t="s">
        <v>7563</v>
      </c>
      <c r="D42" s="1877"/>
      <c r="E42" s="1878"/>
      <c r="F42" s="1878"/>
      <c r="G42" s="1879"/>
      <c r="H42" s="1880">
        <v>0.11</v>
      </c>
      <c r="I42" s="1881"/>
    </row>
    <row r="43" ht="15.75" customHeight="1">
      <c r="A43" s="1831"/>
      <c r="B43" s="1831"/>
      <c r="C43" s="1867" t="s">
        <v>7566</v>
      </c>
      <c r="D43" s="1882"/>
      <c r="E43" s="1883"/>
      <c r="F43" s="1883"/>
      <c r="G43" s="1884"/>
      <c r="H43" s="1880">
        <v>0.21</v>
      </c>
      <c r="I43" s="1881"/>
    </row>
    <row r="44" ht="15.75" customHeight="1">
      <c r="A44" s="1831"/>
      <c r="B44" s="1831"/>
      <c r="C44" s="1867" t="s">
        <v>7567</v>
      </c>
      <c r="D44" s="1882"/>
      <c r="E44" s="1883"/>
      <c r="F44" s="1883"/>
      <c r="G44" s="1884"/>
      <c r="H44" s="1880">
        <v>-0.21</v>
      </c>
      <c r="I44" s="1881"/>
    </row>
    <row r="45" ht="15.75" customHeight="1">
      <c r="A45" s="1831"/>
      <c r="B45" s="1831"/>
      <c r="C45" s="1867" t="s">
        <v>7568</v>
      </c>
      <c r="D45" s="1885"/>
      <c r="E45" s="1886"/>
      <c r="F45" s="1886"/>
      <c r="G45" s="1887"/>
      <c r="H45" s="1880">
        <v>-0.31</v>
      </c>
      <c r="I45" s="1881"/>
    </row>
    <row r="46" ht="15.75" customHeight="1">
      <c r="A46" s="1831"/>
      <c r="B46" s="1831"/>
      <c r="C46" s="1888" t="s">
        <v>7569</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7570</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7507</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7571</v>
      </c>
      <c r="C1" s="24"/>
      <c r="D1" s="24"/>
      <c r="E1" s="24"/>
      <c r="F1" s="9"/>
      <c r="G1" s="1892" t="s">
        <v>7572</v>
      </c>
    </row>
    <row r="2">
      <c r="A2" s="50"/>
      <c r="B2" s="774" t="s">
        <v>7573</v>
      </c>
      <c r="C2" s="774" t="s">
        <v>7574</v>
      </c>
      <c r="D2" s="774" t="s">
        <v>7575</v>
      </c>
      <c r="E2" s="1737" t="s">
        <v>7576</v>
      </c>
      <c r="F2" s="774" t="s">
        <v>7577</v>
      </c>
      <c r="G2" s="50"/>
    </row>
    <row r="3">
      <c r="A3" s="1893" t="s">
        <v>7578</v>
      </c>
      <c r="B3" s="1894">
        <v>1.0</v>
      </c>
      <c r="C3" s="1894">
        <v>1.0</v>
      </c>
      <c r="D3" s="1894">
        <v>1.0</v>
      </c>
      <c r="E3" s="1894">
        <v>1.0</v>
      </c>
      <c r="F3" s="1894">
        <v>1.0</v>
      </c>
      <c r="G3" s="1894">
        <v>0.0</v>
      </c>
    </row>
    <row r="4">
      <c r="A4" s="1893" t="s">
        <v>7579</v>
      </c>
      <c r="B4" s="1894">
        <v>1.0</v>
      </c>
      <c r="C4" s="1894">
        <v>2.0</v>
      </c>
      <c r="D4" s="1894">
        <v>2.0</v>
      </c>
      <c r="E4" s="1894">
        <v>1.0</v>
      </c>
      <c r="F4" s="1894">
        <v>1.0</v>
      </c>
      <c r="G4" s="1894">
        <v>5.0</v>
      </c>
    </row>
    <row r="5">
      <c r="A5" s="1893" t="s">
        <v>7580</v>
      </c>
      <c r="B5" s="1894">
        <v>1.0</v>
      </c>
      <c r="C5" s="1894">
        <v>3.0</v>
      </c>
      <c r="D5" s="1894">
        <v>2.0</v>
      </c>
      <c r="E5" s="1894">
        <v>1.0</v>
      </c>
      <c r="F5" s="1894">
        <v>1.0</v>
      </c>
      <c r="G5" s="1894">
        <v>20.0</v>
      </c>
    </row>
    <row r="6">
      <c r="A6" s="1893" t="s">
        <v>7581</v>
      </c>
      <c r="B6" s="1894">
        <v>1.0</v>
      </c>
      <c r="C6" s="1894">
        <v>2.0</v>
      </c>
      <c r="D6" s="1894">
        <v>2.0</v>
      </c>
      <c r="E6" s="1894">
        <v>1.0</v>
      </c>
      <c r="F6" s="1894">
        <v>1.0</v>
      </c>
      <c r="G6" s="1894">
        <v>0.0</v>
      </c>
    </row>
    <row r="7">
      <c r="A7" s="1893" t="s">
        <v>7582</v>
      </c>
      <c r="B7" s="1894">
        <v>2.0</v>
      </c>
      <c r="C7" s="1894">
        <v>3.0</v>
      </c>
      <c r="D7" s="1894">
        <v>3.0</v>
      </c>
      <c r="E7" s="1894">
        <v>1.0</v>
      </c>
      <c r="F7" s="1894">
        <v>1.0</v>
      </c>
      <c r="G7" s="1894">
        <v>10.0</v>
      </c>
    </row>
    <row r="8">
      <c r="A8" s="1893" t="s">
        <v>7583</v>
      </c>
      <c r="B8" s="1894">
        <v>2.0</v>
      </c>
      <c r="C8" s="1894">
        <v>3.0</v>
      </c>
      <c r="D8" s="1894">
        <v>3.0</v>
      </c>
      <c r="E8" s="1894">
        <v>1.0</v>
      </c>
      <c r="F8" s="1894">
        <v>1.0</v>
      </c>
      <c r="G8" s="1894">
        <v>10.0</v>
      </c>
    </row>
    <row r="9">
      <c r="A9" s="1893" t="s">
        <v>7584</v>
      </c>
      <c r="B9" s="1894">
        <v>2.0</v>
      </c>
      <c r="C9" s="1894">
        <v>3.0</v>
      </c>
      <c r="D9" s="1894">
        <v>3.0</v>
      </c>
      <c r="E9" s="1894">
        <v>1.0</v>
      </c>
      <c r="F9" s="1894">
        <v>1.0</v>
      </c>
      <c r="G9" s="1894">
        <v>30.0</v>
      </c>
    </row>
    <row r="10">
      <c r="A10" s="1893" t="s">
        <v>7521</v>
      </c>
      <c r="B10" s="1894">
        <v>1.0</v>
      </c>
      <c r="C10" s="1894">
        <v>2.0</v>
      </c>
      <c r="D10" s="1894">
        <v>1.0</v>
      </c>
      <c r="E10" s="1894">
        <v>1.0</v>
      </c>
      <c r="F10" s="1894">
        <v>1.0</v>
      </c>
      <c r="G10" s="1894">
        <v>0.0</v>
      </c>
    </row>
    <row r="11">
      <c r="A11" s="1893" t="s">
        <v>7585</v>
      </c>
      <c r="B11" s="1894">
        <v>1.0</v>
      </c>
      <c r="C11" s="1894">
        <v>3.0</v>
      </c>
      <c r="D11" s="1894">
        <v>1.0</v>
      </c>
      <c r="E11" s="1894">
        <v>1.0</v>
      </c>
      <c r="F11" s="1894">
        <v>1.0</v>
      </c>
      <c r="G11" s="1894">
        <v>0.0</v>
      </c>
    </row>
    <row r="12">
      <c r="A12" s="1893" t="s">
        <v>4926</v>
      </c>
      <c r="B12" s="1894">
        <v>2.0</v>
      </c>
      <c r="C12" s="1894">
        <v>3.0</v>
      </c>
      <c r="D12" s="1894">
        <v>1.0</v>
      </c>
      <c r="E12" s="1894">
        <v>1.0</v>
      </c>
      <c r="F12" s="1894">
        <v>1.0</v>
      </c>
      <c r="G12" s="1894">
        <v>0.0</v>
      </c>
    </row>
    <row r="13">
      <c r="A13" s="1893" t="s">
        <v>7586</v>
      </c>
      <c r="B13" s="1894">
        <v>3.0</v>
      </c>
      <c r="C13" s="1894">
        <v>3.0</v>
      </c>
      <c r="D13" s="1894">
        <v>1.0</v>
      </c>
      <c r="E13" s="1894">
        <v>1.0</v>
      </c>
      <c r="F13" s="1894">
        <v>1.0</v>
      </c>
      <c r="G13" s="1894">
        <v>0.0</v>
      </c>
    </row>
    <row r="14">
      <c r="A14" s="1893" t="s">
        <v>7587</v>
      </c>
      <c r="B14" s="1894" t="s">
        <v>179</v>
      </c>
      <c r="C14" s="1894" t="s">
        <v>179</v>
      </c>
      <c r="D14" s="1894" t="s">
        <v>179</v>
      </c>
      <c r="E14" s="1894" t="s">
        <v>179</v>
      </c>
      <c r="F14" s="1894">
        <v>1.0</v>
      </c>
      <c r="G14" s="1894">
        <v>0.0</v>
      </c>
    </row>
    <row r="15">
      <c r="A15" s="1893" t="s">
        <v>7588</v>
      </c>
      <c r="B15" s="1894" t="s">
        <v>179</v>
      </c>
      <c r="C15" s="1894" t="s">
        <v>179</v>
      </c>
      <c r="D15" s="1894" t="s">
        <v>179</v>
      </c>
      <c r="E15" s="1894" t="s">
        <v>179</v>
      </c>
      <c r="F15" s="1894">
        <v>1.0</v>
      </c>
      <c r="G15" s="1894">
        <v>5.0</v>
      </c>
    </row>
    <row r="16">
      <c r="A16" s="1895"/>
      <c r="B16" s="1895" t="s">
        <v>7589</v>
      </c>
      <c r="C16" s="1896"/>
      <c r="D16" s="1896"/>
      <c r="E16" s="1896"/>
      <c r="F16" s="1896"/>
      <c r="G16" s="1896"/>
    </row>
    <row r="17">
      <c r="A17" s="1895"/>
      <c r="B17" s="1896"/>
      <c r="C17" s="1896"/>
      <c r="D17" s="1896"/>
      <c r="E17" s="1896"/>
      <c r="F17" s="1896"/>
      <c r="G17" s="1896"/>
    </row>
    <row r="18">
      <c r="A18" s="1830" t="s">
        <v>7507</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7590</v>
      </c>
      <c r="B1" s="1898" t="s">
        <v>7591</v>
      </c>
      <c r="C1" s="9"/>
      <c r="D1" s="1898" t="s">
        <v>7592</v>
      </c>
      <c r="E1" s="9"/>
      <c r="F1" s="1898" t="s">
        <v>7593</v>
      </c>
      <c r="G1" s="9"/>
      <c r="H1" s="1898" t="s">
        <v>7594</v>
      </c>
      <c r="I1" s="9"/>
      <c r="J1" s="1898" t="s">
        <v>7595</v>
      </c>
      <c r="K1" s="9"/>
      <c r="L1" s="1899"/>
      <c r="M1" s="1900" t="s">
        <v>7596</v>
      </c>
      <c r="N1" s="20"/>
      <c r="O1" s="21"/>
    </row>
    <row r="2" ht="32.25" customHeight="1">
      <c r="A2" s="1901" t="s">
        <v>70</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7597</v>
      </c>
      <c r="N2" s="1905" t="s">
        <v>7598</v>
      </c>
      <c r="O2" s="1906" t="s">
        <v>7599</v>
      </c>
    </row>
    <row r="3" ht="26.25" customHeight="1">
      <c r="A3" s="1907" t="s">
        <v>7600</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7601</v>
      </c>
      <c r="B4" s="1911">
        <v>3400000.0</v>
      </c>
      <c r="C4" s="9"/>
      <c r="D4" s="1911">
        <v>4000000.0</v>
      </c>
      <c r="E4" s="9"/>
      <c r="F4" s="1911">
        <v>4100000.0</v>
      </c>
      <c r="G4" s="9"/>
      <c r="H4" s="1911">
        <v>3800000.0</v>
      </c>
      <c r="I4" s="9"/>
      <c r="J4" s="1911">
        <v>3500000.0</v>
      </c>
      <c r="K4" s="9"/>
      <c r="L4" s="1909"/>
      <c r="M4" s="1910">
        <v>18.0</v>
      </c>
      <c r="N4" s="1910">
        <v>42.0</v>
      </c>
      <c r="O4" s="1910"/>
    </row>
    <row r="5">
      <c r="A5" s="1912" t="s">
        <v>7602</v>
      </c>
      <c r="B5" s="1913">
        <v>2700000.0</v>
      </c>
      <c r="C5" s="9"/>
      <c r="D5" s="1913">
        <v>3100000.0</v>
      </c>
      <c r="E5" s="9"/>
      <c r="F5" s="1913">
        <v>3200000.0</v>
      </c>
      <c r="G5" s="9"/>
      <c r="H5" s="1913">
        <v>3000000.0</v>
      </c>
      <c r="I5" s="9"/>
      <c r="J5" s="1913">
        <v>2750000.0</v>
      </c>
      <c r="K5" s="9"/>
      <c r="L5" s="1909"/>
      <c r="M5" s="1912">
        <v>14.0</v>
      </c>
      <c r="N5" s="1912">
        <v>46.0</v>
      </c>
      <c r="O5" s="1912"/>
    </row>
    <row r="6">
      <c r="A6" s="1912" t="s">
        <v>7603</v>
      </c>
      <c r="B6" s="1913">
        <v>2100000.0</v>
      </c>
      <c r="C6" s="9"/>
      <c r="D6" s="1913">
        <v>2400000.0</v>
      </c>
      <c r="E6" s="9"/>
      <c r="F6" s="1913">
        <v>2450000.0</v>
      </c>
      <c r="G6" s="9"/>
      <c r="H6" s="1913">
        <v>2300000.0</v>
      </c>
      <c r="I6" s="9"/>
      <c r="J6" s="1913">
        <v>2100000.0</v>
      </c>
      <c r="K6" s="9"/>
      <c r="L6" s="1909"/>
      <c r="M6" s="1912">
        <v>10.0</v>
      </c>
      <c r="N6" s="1912">
        <v>50.0</v>
      </c>
      <c r="O6" s="1912"/>
    </row>
    <row r="7">
      <c r="A7" s="1914" t="s">
        <v>7604</v>
      </c>
      <c r="B7" s="1915">
        <v>1600000.0</v>
      </c>
      <c r="C7" s="9"/>
      <c r="D7" s="1915">
        <v>1700000.0</v>
      </c>
      <c r="E7" s="9"/>
      <c r="F7" s="1915">
        <v>1800000.0</v>
      </c>
      <c r="G7" s="9"/>
      <c r="H7" s="1915">
        <v>1700000.0</v>
      </c>
      <c r="I7" s="9"/>
      <c r="J7" s="1915">
        <v>1600000.0</v>
      </c>
      <c r="K7" s="9"/>
      <c r="L7" s="1909"/>
      <c r="M7" s="1914">
        <v>6.0</v>
      </c>
      <c r="N7" s="1914">
        <v>44.0</v>
      </c>
      <c r="O7" s="1914">
        <v>10.0</v>
      </c>
    </row>
    <row r="8">
      <c r="A8" s="1914" t="s">
        <v>7605</v>
      </c>
      <c r="B8" s="1915">
        <v>1100000.0</v>
      </c>
      <c r="C8" s="9"/>
      <c r="D8" s="1915">
        <v>1200000.0</v>
      </c>
      <c r="E8" s="9"/>
      <c r="F8" s="1915">
        <v>1300000.0</v>
      </c>
      <c r="G8" s="9"/>
      <c r="H8" s="1915">
        <v>1200000.0</v>
      </c>
      <c r="I8" s="9"/>
      <c r="J8" s="1915">
        <v>1200000.0</v>
      </c>
      <c r="K8" s="9"/>
      <c r="L8" s="1909"/>
      <c r="M8" s="1914">
        <v>4.0</v>
      </c>
      <c r="N8" s="1914">
        <v>40.0</v>
      </c>
      <c r="O8" s="1914">
        <v>16.0</v>
      </c>
    </row>
    <row r="9">
      <c r="A9" s="1916" t="s">
        <v>7606</v>
      </c>
      <c r="B9" s="1917">
        <v>700000.0</v>
      </c>
      <c r="C9" s="9"/>
      <c r="D9" s="1917">
        <v>800000.0</v>
      </c>
      <c r="E9" s="9"/>
      <c r="F9" s="1917">
        <v>900000.0</v>
      </c>
      <c r="G9" s="9"/>
      <c r="H9" s="1917">
        <v>800000.0</v>
      </c>
      <c r="I9" s="9"/>
      <c r="J9" s="1917">
        <v>800000.0</v>
      </c>
      <c r="K9" s="9"/>
      <c r="L9" s="1909"/>
      <c r="M9" s="1916">
        <v>2.0</v>
      </c>
      <c r="N9" s="1916">
        <v>34.0</v>
      </c>
      <c r="O9" s="1916">
        <v>24.0</v>
      </c>
    </row>
    <row r="10">
      <c r="A10" s="1916" t="s">
        <v>7607</v>
      </c>
      <c r="B10" s="1917">
        <v>500000.0</v>
      </c>
      <c r="C10" s="9"/>
      <c r="D10" s="1917">
        <v>600000.0</v>
      </c>
      <c r="E10" s="9"/>
      <c r="F10" s="1917">
        <v>650000.0</v>
      </c>
      <c r="G10" s="9"/>
      <c r="H10" s="1917">
        <v>550000.0</v>
      </c>
      <c r="I10" s="9"/>
      <c r="J10" s="1917">
        <v>550000.0</v>
      </c>
      <c r="K10" s="9"/>
      <c r="L10" s="1909"/>
      <c r="M10" s="1916"/>
      <c r="N10" s="1916">
        <v>32.0</v>
      </c>
      <c r="O10" s="1916">
        <v>28.0</v>
      </c>
    </row>
    <row r="11">
      <c r="A11" s="1918" t="s">
        <v>7608</v>
      </c>
      <c r="B11" s="1919">
        <v>300000.0</v>
      </c>
      <c r="C11" s="9"/>
      <c r="D11" s="1919">
        <v>400000.0</v>
      </c>
      <c r="E11" s="9"/>
      <c r="F11" s="1919">
        <v>450000.0</v>
      </c>
      <c r="G11" s="9"/>
      <c r="H11" s="1919">
        <v>350000.0</v>
      </c>
      <c r="I11" s="9"/>
      <c r="J11" s="1919">
        <v>350000.0</v>
      </c>
      <c r="K11" s="9"/>
      <c r="L11" s="1909"/>
      <c r="M11" s="1918"/>
      <c r="N11" s="1918">
        <v>28.0</v>
      </c>
      <c r="O11" s="1918">
        <v>32.0</v>
      </c>
    </row>
    <row r="12">
      <c r="A12" s="1918" t="s">
        <v>7609</v>
      </c>
      <c r="B12" s="1919">
        <v>200000.0</v>
      </c>
      <c r="C12" s="9"/>
      <c r="D12" s="1919">
        <v>250000.0</v>
      </c>
      <c r="E12" s="9"/>
      <c r="F12" s="1919">
        <v>250000.0</v>
      </c>
      <c r="G12" s="9"/>
      <c r="H12" s="1919">
        <v>200000.0</v>
      </c>
      <c r="I12" s="9"/>
      <c r="J12" s="1919">
        <v>200000.0</v>
      </c>
      <c r="K12" s="9"/>
      <c r="L12" s="1909"/>
      <c r="M12" s="1918"/>
      <c r="N12" s="1918">
        <v>24.0</v>
      </c>
      <c r="O12" s="1918">
        <v>36.0</v>
      </c>
    </row>
    <row r="13">
      <c r="A13" s="1920" t="s">
        <v>7610</v>
      </c>
      <c r="B13" s="1921">
        <v>100000.0</v>
      </c>
      <c r="C13" s="9"/>
      <c r="D13" s="1921">
        <v>100000.0</v>
      </c>
      <c r="E13" s="9"/>
      <c r="F13" s="1921">
        <v>150000.0</v>
      </c>
      <c r="G13" s="9"/>
      <c r="H13" s="1921">
        <v>100000.0</v>
      </c>
      <c r="I13" s="9"/>
      <c r="J13" s="1921">
        <v>100000.0</v>
      </c>
      <c r="K13" s="9"/>
      <c r="L13" s="1909"/>
      <c r="M13" s="1920"/>
      <c r="N13" s="1920">
        <v>20.0</v>
      </c>
      <c r="O13" s="1920">
        <v>40.0</v>
      </c>
    </row>
    <row r="14">
      <c r="A14" s="1920" t="s">
        <v>7611</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7612</v>
      </c>
      <c r="C5" s="24"/>
      <c r="D5" s="1927" t="str">
        <f>concatenate(if(int($A5-now())=0,"",int($A5-now())),switch(int($A5-now()),0,"",1," Day"," Days"))</f>
        <v>-1118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7615</v>
      </c>
      <c r="B9" s="1935"/>
      <c r="C9" s="1803" t="s">
        <v>1629</v>
      </c>
      <c r="D9" s="1803" t="s">
        <v>1240</v>
      </c>
      <c r="E9" s="1803" t="s">
        <v>683</v>
      </c>
      <c r="F9" s="1803" t="s">
        <v>2744</v>
      </c>
      <c r="G9" s="1803" t="s">
        <v>332</v>
      </c>
      <c r="H9" s="1803" t="s">
        <v>1252</v>
      </c>
    </row>
    <row r="10">
      <c r="A10" s="1934" t="s">
        <v>7616</v>
      </c>
      <c r="B10" s="1935"/>
      <c r="C10" s="1803" t="s">
        <v>1437</v>
      </c>
      <c r="D10" s="1803" t="s">
        <v>949</v>
      </c>
      <c r="E10" s="1803" t="s">
        <v>1387</v>
      </c>
      <c r="F10" s="1803" t="s">
        <v>936</v>
      </c>
      <c r="G10" s="1803" t="s">
        <v>454</v>
      </c>
      <c r="H10" s="1803" t="s">
        <v>1957</v>
      </c>
    </row>
    <row r="11">
      <c r="A11" s="1934" t="s">
        <v>7617</v>
      </c>
      <c r="B11" s="1935"/>
      <c r="C11" s="1803" t="s">
        <v>2106</v>
      </c>
      <c r="D11" s="1803" t="s">
        <v>1254</v>
      </c>
      <c r="E11" s="1803" t="s">
        <v>2424</v>
      </c>
      <c r="F11" s="1803" t="s">
        <v>2353</v>
      </c>
      <c r="G11" s="1803" t="s">
        <v>1756</v>
      </c>
      <c r="H11" s="1803" t="s">
        <v>3384</v>
      </c>
    </row>
    <row r="12">
      <c r="A12" s="1936" t="s">
        <v>4339</v>
      </c>
      <c r="B12" s="24"/>
      <c r="C12" s="24"/>
      <c r="D12" s="24"/>
      <c r="E12" s="24"/>
      <c r="F12" s="24"/>
      <c r="G12" s="24"/>
      <c r="H12" s="9"/>
    </row>
    <row r="13">
      <c r="A13" s="1937" t="s">
        <v>7618</v>
      </c>
      <c r="B13" s="1938" t="s">
        <v>7619</v>
      </c>
      <c r="C13" s="1938" t="s">
        <v>7615</v>
      </c>
      <c r="D13" s="1938" t="s">
        <v>7616</v>
      </c>
      <c r="E13" s="1938" t="s">
        <v>7617</v>
      </c>
      <c r="F13" s="1939" t="s">
        <v>7620</v>
      </c>
      <c r="G13" s="1939" t="s">
        <v>7621</v>
      </c>
      <c r="H13" s="1939" t="s">
        <v>7622</v>
      </c>
    </row>
    <row r="14">
      <c r="A14" s="1807" t="s">
        <v>7623</v>
      </c>
      <c r="B14" s="1803">
        <v>6.0</v>
      </c>
      <c r="C14" s="1803">
        <v>18.0</v>
      </c>
      <c r="D14" s="1940"/>
      <c r="E14" s="1940"/>
      <c r="F14" s="1941">
        <f t="shared" ref="F14:H14" si="1">if($B14*C14=0,"",$B14*C14)</f>
        <v>108</v>
      </c>
      <c r="G14" s="1941" t="str">
        <f t="shared" si="1"/>
        <v/>
      </c>
      <c r="H14" s="1941" t="str">
        <f t="shared" si="1"/>
        <v/>
      </c>
    </row>
    <row r="15">
      <c r="A15" s="1807" t="s">
        <v>7624</v>
      </c>
      <c r="B15" s="1803">
        <v>3.0</v>
      </c>
      <c r="C15" s="1803">
        <v>15.0</v>
      </c>
      <c r="D15" s="1803">
        <v>12.0</v>
      </c>
      <c r="E15" s="1940"/>
      <c r="F15" s="1941">
        <f t="shared" ref="F15:H15" si="2">if($B15*C15=0,"",$B15*C15)</f>
        <v>45</v>
      </c>
      <c r="G15" s="1941">
        <f t="shared" si="2"/>
        <v>36</v>
      </c>
      <c r="H15" s="1941" t="str">
        <f t="shared" si="2"/>
        <v/>
      </c>
    </row>
    <row r="16">
      <c r="A16" s="1807" t="s">
        <v>7625</v>
      </c>
      <c r="B16" s="1803">
        <v>8.0</v>
      </c>
      <c r="C16" s="1803">
        <v>9.0</v>
      </c>
      <c r="D16" s="1803">
        <v>9.0</v>
      </c>
      <c r="E16" s="1940"/>
      <c r="F16" s="1941">
        <f t="shared" ref="F16:H16" si="3">if($B16*C16=0,"",$B16*C16)</f>
        <v>72</v>
      </c>
      <c r="G16" s="1941">
        <f t="shared" si="3"/>
        <v>72</v>
      </c>
      <c r="H16" s="1941" t="str">
        <f t="shared" si="3"/>
        <v/>
      </c>
    </row>
    <row r="17">
      <c r="A17" s="1807" t="s">
        <v>7626</v>
      </c>
      <c r="B17" s="1803">
        <v>8.0</v>
      </c>
      <c r="C17" s="1803">
        <v>9.0</v>
      </c>
      <c r="D17" s="1940"/>
      <c r="E17" s="1803">
        <v>9.0</v>
      </c>
      <c r="F17" s="1941">
        <f t="shared" ref="F17:H17" si="4">if($B17*C17=0,"",$B17*C17)</f>
        <v>72</v>
      </c>
      <c r="G17" s="1941" t="str">
        <f t="shared" si="4"/>
        <v/>
      </c>
      <c r="H17" s="1941">
        <f t="shared" si="4"/>
        <v>72</v>
      </c>
    </row>
    <row r="18">
      <c r="A18" s="1807" t="s">
        <v>7627</v>
      </c>
      <c r="B18" s="1803">
        <v>8.0</v>
      </c>
      <c r="C18" s="1803">
        <v>15.0</v>
      </c>
      <c r="D18" s="1803">
        <v>12.0</v>
      </c>
      <c r="E18" s="1803"/>
      <c r="F18" s="1941">
        <f t="shared" ref="F18:H18" si="5">if($B18*C18=0,"",$B18*C18)</f>
        <v>120</v>
      </c>
      <c r="G18" s="1941">
        <f t="shared" si="5"/>
        <v>96</v>
      </c>
      <c r="H18" s="1941" t="str">
        <f t="shared" si="5"/>
        <v/>
      </c>
    </row>
    <row r="19">
      <c r="A19" s="1807" t="s">
        <v>7628</v>
      </c>
      <c r="B19" s="1803">
        <v>8.0</v>
      </c>
      <c r="C19" s="1803">
        <v>15.0</v>
      </c>
      <c r="D19" s="1803"/>
      <c r="E19" s="1803">
        <v>12.0</v>
      </c>
      <c r="F19" s="1941">
        <f t="shared" ref="F19:H19" si="6">if($B19*C19=0,"",$B19*C19)</f>
        <v>120</v>
      </c>
      <c r="G19" s="1941" t="str">
        <f t="shared" si="6"/>
        <v/>
      </c>
      <c r="H19" s="1941">
        <f t="shared" si="6"/>
        <v>96</v>
      </c>
    </row>
    <row r="20">
      <c r="A20" s="1807" t="s">
        <v>7629</v>
      </c>
      <c r="B20" s="1803">
        <v>1.0</v>
      </c>
      <c r="C20" s="1803">
        <v>36.0</v>
      </c>
      <c r="D20" s="1803">
        <v>18.0</v>
      </c>
      <c r="E20" s="1803">
        <v>18.0</v>
      </c>
      <c r="F20" s="1941">
        <f t="shared" ref="F20:H20" si="7">if($B20*C20=0,"",$B20*C20)</f>
        <v>36</v>
      </c>
      <c r="G20" s="1941">
        <f t="shared" si="7"/>
        <v>18</v>
      </c>
      <c r="H20" s="1941">
        <f t="shared" si="7"/>
        <v>18</v>
      </c>
    </row>
    <row r="21">
      <c r="A21" s="1807" t="s">
        <v>7630</v>
      </c>
      <c r="B21" s="1803">
        <v>1.0</v>
      </c>
      <c r="C21" s="1803">
        <v>36.0</v>
      </c>
      <c r="D21" s="1803">
        <v>36.0</v>
      </c>
      <c r="E21" s="1803">
        <v>18.0</v>
      </c>
      <c r="F21" s="1941">
        <f t="shared" ref="F21:H21" si="8">if($B21*C21=0,"",$B21*C21)</f>
        <v>36</v>
      </c>
      <c r="G21" s="1941">
        <f t="shared" si="8"/>
        <v>36</v>
      </c>
      <c r="H21" s="1941">
        <f t="shared" si="8"/>
        <v>18</v>
      </c>
    </row>
    <row r="22">
      <c r="A22" s="1937" t="s">
        <v>7631</v>
      </c>
      <c r="B22" s="1942"/>
      <c r="C22" s="1942"/>
      <c r="D22" s="1942"/>
      <c r="E22" s="1942"/>
      <c r="F22" s="1943">
        <f t="shared" ref="F22:H22" si="9">sum(F14:F21)</f>
        <v>609</v>
      </c>
      <c r="G22" s="1943">
        <f t="shared" si="9"/>
        <v>258</v>
      </c>
      <c r="H22" s="1943">
        <f t="shared" si="9"/>
        <v>204</v>
      </c>
    </row>
    <row r="23">
      <c r="A23" s="1867" t="s">
        <v>4340</v>
      </c>
      <c r="B23" s="24"/>
      <c r="C23" s="24"/>
      <c r="D23" s="24"/>
      <c r="E23" s="24"/>
      <c r="F23" s="24"/>
      <c r="G23" s="24"/>
      <c r="H23" s="9"/>
    </row>
    <row r="24">
      <c r="A24" s="1937" t="s">
        <v>7618</v>
      </c>
      <c r="B24" s="1938" t="s">
        <v>7619</v>
      </c>
      <c r="C24" s="1938" t="s">
        <v>7615</v>
      </c>
      <c r="D24" s="1938" t="s">
        <v>7616</v>
      </c>
      <c r="E24" s="1938" t="s">
        <v>7617</v>
      </c>
      <c r="F24" s="1939" t="s">
        <v>7620</v>
      </c>
      <c r="G24" s="1939" t="s">
        <v>7621</v>
      </c>
      <c r="H24" s="1939" t="s">
        <v>7622</v>
      </c>
    </row>
    <row r="25">
      <c r="A25" s="1807" t="s">
        <v>7623</v>
      </c>
      <c r="B25" s="1803">
        <v>6.0</v>
      </c>
      <c r="C25" s="1940"/>
      <c r="D25" s="1803">
        <v>18.0</v>
      </c>
      <c r="E25" s="1940"/>
      <c r="F25" s="1941" t="str">
        <f t="shared" ref="F25:H25" si="10">if($B25*C25=0,"",$B25*C25)</f>
        <v/>
      </c>
      <c r="G25" s="1941">
        <f t="shared" si="10"/>
        <v>108</v>
      </c>
      <c r="H25" s="1941" t="str">
        <f t="shared" si="10"/>
        <v/>
      </c>
    </row>
    <row r="26">
      <c r="A26" s="1807" t="s">
        <v>7624</v>
      </c>
      <c r="B26" s="1803">
        <v>3.0</v>
      </c>
      <c r="C26" s="1940"/>
      <c r="D26" s="1803">
        <v>15.0</v>
      </c>
      <c r="E26" s="1803">
        <v>12.0</v>
      </c>
      <c r="F26" s="1941" t="str">
        <f t="shared" ref="F26:H26" si="11">if($B26*C26=0,"",$B26*C26)</f>
        <v/>
      </c>
      <c r="G26" s="1941">
        <f t="shared" si="11"/>
        <v>45</v>
      </c>
      <c r="H26" s="1941">
        <f t="shared" si="11"/>
        <v>36</v>
      </c>
    </row>
    <row r="27">
      <c r="A27" s="1807" t="s">
        <v>7632</v>
      </c>
      <c r="B27" s="1803">
        <v>6.0</v>
      </c>
      <c r="C27" s="1940"/>
      <c r="D27" s="1803">
        <v>18.0</v>
      </c>
      <c r="E27" s="1803">
        <v>18.0</v>
      </c>
      <c r="F27" s="1941" t="str">
        <f t="shared" ref="F27:H27" si="12">if($B27*C27=0,"",$B27*C27)</f>
        <v/>
      </c>
      <c r="G27" s="1941">
        <f t="shared" si="12"/>
        <v>108</v>
      </c>
      <c r="H27" s="1941">
        <f t="shared" si="12"/>
        <v>108</v>
      </c>
    </row>
    <row r="28">
      <c r="A28" s="1807" t="s">
        <v>7633</v>
      </c>
      <c r="B28" s="1803">
        <v>5.0</v>
      </c>
      <c r="C28" s="1940"/>
      <c r="D28" s="1803">
        <v>9.0</v>
      </c>
      <c r="E28" s="1803">
        <v>9.0</v>
      </c>
      <c r="F28" s="1941" t="str">
        <f t="shared" ref="F28:H28" si="13">if($B28*C28=0,"",$B28*C28)</f>
        <v/>
      </c>
      <c r="G28" s="1941">
        <f t="shared" si="13"/>
        <v>45</v>
      </c>
      <c r="H28" s="1941">
        <f t="shared" si="13"/>
        <v>45</v>
      </c>
    </row>
    <row r="29">
      <c r="A29" s="1807" t="s">
        <v>7634</v>
      </c>
      <c r="B29" s="1803">
        <v>4.0</v>
      </c>
      <c r="C29" s="1803">
        <v>36.0</v>
      </c>
      <c r="D29" s="1803">
        <v>36.0</v>
      </c>
      <c r="E29" s="1940"/>
      <c r="F29" s="1941">
        <f t="shared" ref="F29:H29" si="14">if($B29*C29=0,"",$B29*C29)</f>
        <v>144</v>
      </c>
      <c r="G29" s="1941">
        <f t="shared" si="14"/>
        <v>144</v>
      </c>
      <c r="H29" s="1941" t="str">
        <f t="shared" si="14"/>
        <v/>
      </c>
    </row>
    <row r="30">
      <c r="A30" s="1807" t="s">
        <v>7635</v>
      </c>
      <c r="B30" s="1803">
        <v>4.0</v>
      </c>
      <c r="C30" s="1803">
        <v>12.0</v>
      </c>
      <c r="D30" s="1803">
        <v>15.0</v>
      </c>
      <c r="E30" s="1803"/>
      <c r="F30" s="1941">
        <f t="shared" ref="F30:H30" si="15">if($B30*C30=0,"",$B30*C30)</f>
        <v>48</v>
      </c>
      <c r="G30" s="1941">
        <f t="shared" si="15"/>
        <v>60</v>
      </c>
      <c r="H30" s="1941" t="str">
        <f t="shared" si="15"/>
        <v/>
      </c>
    </row>
    <row r="31">
      <c r="A31" s="1807" t="s">
        <v>7636</v>
      </c>
      <c r="B31" s="1803">
        <v>1.0</v>
      </c>
      <c r="C31" s="1803">
        <v>18.0</v>
      </c>
      <c r="D31" s="1803">
        <v>36.0</v>
      </c>
      <c r="E31" s="1803">
        <v>18.0</v>
      </c>
      <c r="F31" s="1941">
        <f t="shared" ref="F31:H31" si="16">if($B31*C31=0,"",$B31*C31)</f>
        <v>18</v>
      </c>
      <c r="G31" s="1941">
        <f t="shared" si="16"/>
        <v>36</v>
      </c>
      <c r="H31" s="1941">
        <f t="shared" si="16"/>
        <v>18</v>
      </c>
    </row>
    <row r="32">
      <c r="A32" s="1807" t="s">
        <v>7637</v>
      </c>
      <c r="B32" s="1803">
        <v>1.0</v>
      </c>
      <c r="C32" s="1803">
        <v>36.0</v>
      </c>
      <c r="D32" s="1803">
        <v>54.0</v>
      </c>
      <c r="E32" s="1803">
        <v>36.0</v>
      </c>
      <c r="F32" s="1941">
        <f t="shared" ref="F32:H32" si="17">if($B32*C32=0,"",$B32*C32)</f>
        <v>36</v>
      </c>
      <c r="G32" s="1941">
        <f t="shared" si="17"/>
        <v>54</v>
      </c>
      <c r="H32" s="1941">
        <f t="shared" si="17"/>
        <v>36</v>
      </c>
    </row>
    <row r="33">
      <c r="A33" s="1937" t="s">
        <v>7631</v>
      </c>
      <c r="B33" s="1942"/>
      <c r="C33" s="1942"/>
      <c r="D33" s="1942"/>
      <c r="E33" s="1942"/>
      <c r="F33" s="1944">
        <f t="shared" ref="F33:H33" si="18">sum(F25:F32)</f>
        <v>246</v>
      </c>
      <c r="G33" s="1944">
        <f t="shared" si="18"/>
        <v>600</v>
      </c>
      <c r="H33" s="1944">
        <f t="shared" si="18"/>
        <v>243</v>
      </c>
    </row>
    <row r="34">
      <c r="A34" s="1945" t="s">
        <v>7638</v>
      </c>
      <c r="B34" s="24"/>
      <c r="C34" s="24"/>
      <c r="D34" s="24"/>
      <c r="E34" s="24"/>
      <c r="F34" s="24"/>
      <c r="G34" s="24"/>
      <c r="H34" s="9"/>
    </row>
    <row r="35">
      <c r="A35" s="1937" t="s">
        <v>7618</v>
      </c>
      <c r="B35" s="1938" t="s">
        <v>7619</v>
      </c>
      <c r="C35" s="1938" t="s">
        <v>7615</v>
      </c>
      <c r="D35" s="1938" t="s">
        <v>7616</v>
      </c>
      <c r="E35" s="1938" t="s">
        <v>7617</v>
      </c>
      <c r="F35" s="1939" t="s">
        <v>7620</v>
      </c>
      <c r="G35" s="1939" t="s">
        <v>7621</v>
      </c>
      <c r="H35" s="1939" t="s">
        <v>7622</v>
      </c>
    </row>
    <row r="36">
      <c r="A36" s="1807" t="s">
        <v>7623</v>
      </c>
      <c r="B36" s="1803">
        <v>8.0</v>
      </c>
      <c r="C36" s="1940"/>
      <c r="D36" s="1940"/>
      <c r="E36" s="1803">
        <v>18.0</v>
      </c>
      <c r="F36" s="1941" t="str">
        <f t="shared" ref="F36:H36" si="19">if($B36*C36=0,"",$B36*C36)</f>
        <v/>
      </c>
      <c r="G36" s="1941" t="str">
        <f t="shared" si="19"/>
        <v/>
      </c>
      <c r="H36" s="1941">
        <f t="shared" si="19"/>
        <v>144</v>
      </c>
    </row>
    <row r="37">
      <c r="A37" s="1807" t="s">
        <v>7624</v>
      </c>
      <c r="B37" s="1803">
        <v>3.0</v>
      </c>
      <c r="C37" s="1803">
        <v>12.0</v>
      </c>
      <c r="D37" s="1940"/>
      <c r="E37" s="1803">
        <v>15.0</v>
      </c>
      <c r="F37" s="1941">
        <f t="shared" ref="F37:H37" si="20">if($B37*C37=0,"",$B37*C37)</f>
        <v>36</v>
      </c>
      <c r="G37" s="1941" t="str">
        <f t="shared" si="20"/>
        <v/>
      </c>
      <c r="H37" s="1941">
        <f t="shared" si="20"/>
        <v>45</v>
      </c>
    </row>
    <row r="38">
      <c r="A38" s="1807" t="s">
        <v>4336</v>
      </c>
      <c r="B38" s="1803">
        <v>6.0</v>
      </c>
      <c r="C38" s="1803">
        <v>12.0</v>
      </c>
      <c r="D38" s="1803"/>
      <c r="E38" s="1803">
        <v>15.0</v>
      </c>
      <c r="F38" s="1941">
        <f t="shared" ref="F38:H38" si="21">if($B38*C38=0,"",$B38*C38)</f>
        <v>72</v>
      </c>
      <c r="G38" s="1941" t="str">
        <f t="shared" si="21"/>
        <v/>
      </c>
      <c r="H38" s="1941">
        <f t="shared" si="21"/>
        <v>90</v>
      </c>
    </row>
    <row r="39">
      <c r="A39" s="1807" t="s">
        <v>7639</v>
      </c>
      <c r="B39" s="1803">
        <v>3.0</v>
      </c>
      <c r="C39" s="1803">
        <v>24.0</v>
      </c>
      <c r="D39" s="1803"/>
      <c r="E39" s="1803">
        <v>24.0</v>
      </c>
      <c r="F39" s="1941">
        <f t="shared" ref="F39:H39" si="22">if($B39*C39=0,"",$B39*C39)</f>
        <v>72</v>
      </c>
      <c r="G39" s="1941" t="str">
        <f t="shared" si="22"/>
        <v/>
      </c>
      <c r="H39" s="1941">
        <f t="shared" si="22"/>
        <v>72</v>
      </c>
    </row>
    <row r="40">
      <c r="A40" s="1807" t="s">
        <v>7640</v>
      </c>
      <c r="B40" s="1803">
        <v>10.0</v>
      </c>
      <c r="C40" s="1940"/>
      <c r="D40" s="1803">
        <v>6.0</v>
      </c>
      <c r="E40" s="1803">
        <v>6.0</v>
      </c>
      <c r="F40" s="1941" t="str">
        <f t="shared" ref="F40:H40" si="23">if($B40*C40=0,"",$B40*C40)</f>
        <v/>
      </c>
      <c r="G40" s="1941">
        <f t="shared" si="23"/>
        <v>60</v>
      </c>
      <c r="H40" s="1941">
        <f t="shared" si="23"/>
        <v>60</v>
      </c>
    </row>
    <row r="41">
      <c r="A41" s="1807" t="s">
        <v>7641</v>
      </c>
      <c r="B41" s="1803">
        <v>5.0</v>
      </c>
      <c r="C41" s="1803"/>
      <c r="D41" s="1803">
        <v>27.0</v>
      </c>
      <c r="E41" s="1803">
        <v>27.0</v>
      </c>
      <c r="F41" s="1941" t="str">
        <f t="shared" ref="F41:H41" si="24">if($B41*C41=0,"",$B41*C41)</f>
        <v/>
      </c>
      <c r="G41" s="1941">
        <f t="shared" si="24"/>
        <v>135</v>
      </c>
      <c r="H41" s="1941">
        <f t="shared" si="24"/>
        <v>135</v>
      </c>
    </row>
    <row r="42">
      <c r="A42" s="1807" t="s">
        <v>7642</v>
      </c>
      <c r="B42" s="1803">
        <v>1.0</v>
      </c>
      <c r="C42" s="1803">
        <v>36.0</v>
      </c>
      <c r="D42" s="1803">
        <v>36.0</v>
      </c>
      <c r="E42" s="1803">
        <v>36.0</v>
      </c>
      <c r="F42" s="1941">
        <f t="shared" ref="F42:H42" si="25">if($B42*C42=0,"",$B42*C42)</f>
        <v>36</v>
      </c>
      <c r="G42" s="1941">
        <f t="shared" si="25"/>
        <v>36</v>
      </c>
      <c r="H42" s="1941">
        <f t="shared" si="25"/>
        <v>36</v>
      </c>
    </row>
    <row r="43">
      <c r="A43" s="1807" t="s">
        <v>7643</v>
      </c>
      <c r="B43" s="1803">
        <v>1.0</v>
      </c>
      <c r="C43" s="1803">
        <v>75.0</v>
      </c>
      <c r="D43" s="1803">
        <v>30.0</v>
      </c>
      <c r="E43" s="1803">
        <v>75.0</v>
      </c>
      <c r="F43" s="1941">
        <f t="shared" ref="F43:H43" si="26">if($B43*C43=0,"",$B43*C43)</f>
        <v>75</v>
      </c>
      <c r="G43" s="1941">
        <f t="shared" si="26"/>
        <v>30</v>
      </c>
      <c r="H43" s="1941">
        <f t="shared" si="26"/>
        <v>75</v>
      </c>
    </row>
    <row r="44">
      <c r="A44" s="1946" t="s">
        <v>7631</v>
      </c>
      <c r="B44" s="1947"/>
      <c r="C44" s="1947"/>
      <c r="D44" s="1947"/>
      <c r="E44" s="1947"/>
      <c r="F44" s="1948">
        <f t="shared" ref="F44:H44" si="27">sum(F36:F43)</f>
        <v>291</v>
      </c>
      <c r="G44" s="1948">
        <f t="shared" si="27"/>
        <v>261</v>
      </c>
      <c r="H44" s="1948">
        <f t="shared" si="27"/>
        <v>657</v>
      </c>
    </row>
    <row r="45">
      <c r="A45" s="1949" t="s">
        <v>7644</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7507</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7612</v>
      </c>
      <c r="C5" s="24"/>
      <c r="D5" s="1956" t="str">
        <f>concatenate(if(int($A5-now())=0,"",int($A5-now())),switch(int($A5-now()),0,"",1," Day"," Days"))</f>
        <v>-1104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7645</v>
      </c>
      <c r="B9" s="1935"/>
      <c r="C9" s="1803" t="s">
        <v>1171</v>
      </c>
      <c r="D9" s="1803" t="s">
        <v>2410</v>
      </c>
      <c r="E9" s="1803" t="s">
        <v>1504</v>
      </c>
      <c r="F9" s="1803" t="s">
        <v>332</v>
      </c>
      <c r="G9" s="1803" t="s">
        <v>1298</v>
      </c>
      <c r="H9" s="1803" t="s">
        <v>2128</v>
      </c>
    </row>
    <row r="10">
      <c r="A10" s="1934" t="s">
        <v>7646</v>
      </c>
      <c r="B10" s="1935"/>
      <c r="C10" s="1803" t="s">
        <v>529</v>
      </c>
      <c r="D10" s="1803" t="s">
        <v>2353</v>
      </c>
      <c r="E10" s="1803" t="s">
        <v>2069</v>
      </c>
      <c r="F10" s="1803" t="s">
        <v>454</v>
      </c>
      <c r="G10" s="1803" t="s">
        <v>671</v>
      </c>
      <c r="H10" s="1803" t="s">
        <v>1280</v>
      </c>
    </row>
    <row r="11">
      <c r="A11" s="1934" t="s">
        <v>7647</v>
      </c>
      <c r="B11" s="1935"/>
      <c r="C11" s="1803" t="s">
        <v>779</v>
      </c>
      <c r="D11" s="1803" t="s">
        <v>1123</v>
      </c>
      <c r="E11" s="1803" t="s">
        <v>2319</v>
      </c>
      <c r="F11" s="1803" t="s">
        <v>1756</v>
      </c>
      <c r="G11" s="1803" t="s">
        <v>673</v>
      </c>
      <c r="H11" s="1803" t="s">
        <v>554</v>
      </c>
    </row>
    <row r="12">
      <c r="A12" s="1936" t="s">
        <v>7648</v>
      </c>
      <c r="B12" s="24"/>
      <c r="C12" s="24"/>
      <c r="D12" s="24"/>
      <c r="E12" s="24"/>
      <c r="F12" s="24"/>
      <c r="G12" s="24"/>
      <c r="H12" s="9"/>
    </row>
    <row r="13">
      <c r="A13" s="1937" t="s">
        <v>7618</v>
      </c>
      <c r="B13" s="1938" t="s">
        <v>7619</v>
      </c>
      <c r="C13" s="1938" t="s">
        <v>7649</v>
      </c>
      <c r="D13" s="1938" t="s">
        <v>7650</v>
      </c>
      <c r="E13" s="1938" t="s">
        <v>7651</v>
      </c>
      <c r="F13" s="1939" t="s">
        <v>7652</v>
      </c>
      <c r="G13" s="1939" t="s">
        <v>7653</v>
      </c>
      <c r="H13" s="1939" t="s">
        <v>7654</v>
      </c>
    </row>
    <row r="14">
      <c r="A14" s="1807" t="s">
        <v>7623</v>
      </c>
      <c r="B14" s="1803">
        <v>6.0</v>
      </c>
      <c r="C14" s="1803">
        <v>12.0</v>
      </c>
      <c r="D14" s="1940"/>
      <c r="E14" s="1940"/>
      <c r="F14" s="1941">
        <f t="shared" ref="F14:F21" si="1">$B14*C14</f>
        <v>72</v>
      </c>
      <c r="G14" s="1941"/>
      <c r="H14" s="1941"/>
    </row>
    <row r="15">
      <c r="A15" s="1807" t="s">
        <v>7655</v>
      </c>
      <c r="B15" s="1803">
        <v>3.0</v>
      </c>
      <c r="C15" s="1803">
        <v>10.0</v>
      </c>
      <c r="D15" s="1803">
        <v>8.0</v>
      </c>
      <c r="E15" s="1940"/>
      <c r="F15" s="1941">
        <f t="shared" si="1"/>
        <v>30</v>
      </c>
      <c r="G15" s="1941">
        <f t="shared" ref="G15:G16" si="2">$B15*D15</f>
        <v>24</v>
      </c>
      <c r="H15" s="1941"/>
    </row>
    <row r="16">
      <c r="A16" s="1807" t="s">
        <v>7625</v>
      </c>
      <c r="B16" s="1803">
        <v>10.0</v>
      </c>
      <c r="C16" s="1803">
        <v>6.0</v>
      </c>
      <c r="D16" s="1803">
        <v>6.0</v>
      </c>
      <c r="E16" s="1940"/>
      <c r="F16" s="1941">
        <f t="shared" si="1"/>
        <v>60</v>
      </c>
      <c r="G16" s="1941">
        <f t="shared" si="2"/>
        <v>60</v>
      </c>
      <c r="H16" s="1941"/>
    </row>
    <row r="17">
      <c r="A17" s="1807" t="s">
        <v>7656</v>
      </c>
      <c r="B17" s="1803">
        <v>5.0</v>
      </c>
      <c r="C17" s="1803">
        <v>8.0</v>
      </c>
      <c r="D17" s="1940"/>
      <c r="E17" s="1803">
        <v>8.0</v>
      </c>
      <c r="F17" s="1941">
        <f t="shared" si="1"/>
        <v>40</v>
      </c>
      <c r="G17" s="1941"/>
      <c r="H17" s="1941">
        <f t="shared" ref="H17:H19" si="3">$B17*E17</f>
        <v>40</v>
      </c>
    </row>
    <row r="18">
      <c r="A18" s="1807" t="s">
        <v>7657</v>
      </c>
      <c r="B18" s="1803">
        <v>5.0</v>
      </c>
      <c r="C18" s="1803">
        <v>6.0</v>
      </c>
      <c r="D18" s="1940"/>
      <c r="E18" s="1803">
        <v>6.0</v>
      </c>
      <c r="F18" s="1941">
        <f t="shared" si="1"/>
        <v>30</v>
      </c>
      <c r="G18" s="1941"/>
      <c r="H18" s="1941">
        <f t="shared" si="3"/>
        <v>30</v>
      </c>
    </row>
    <row r="19">
      <c r="A19" s="1807" t="s">
        <v>7635</v>
      </c>
      <c r="B19" s="1803">
        <v>4.0</v>
      </c>
      <c r="C19" s="1803">
        <v>10.0</v>
      </c>
      <c r="D19" s="1940"/>
      <c r="E19" s="1803">
        <v>8.0</v>
      </c>
      <c r="F19" s="1941">
        <f t="shared" si="1"/>
        <v>40</v>
      </c>
      <c r="G19" s="1941"/>
      <c r="H19" s="1941">
        <f t="shared" si="3"/>
        <v>32</v>
      </c>
    </row>
    <row r="20">
      <c r="A20" s="1807" t="s">
        <v>7658</v>
      </c>
      <c r="B20" s="1803">
        <v>1.0</v>
      </c>
      <c r="C20" s="1803">
        <v>24.0</v>
      </c>
      <c r="D20" s="1803">
        <v>12.0</v>
      </c>
      <c r="E20" s="1803">
        <v>12.0</v>
      </c>
      <c r="F20" s="1941">
        <f t="shared" si="1"/>
        <v>24</v>
      </c>
      <c r="G20" s="1941">
        <f t="shared" ref="G20:H20" si="4">$B20*D20</f>
        <v>12</v>
      </c>
      <c r="H20" s="1941">
        <f t="shared" si="4"/>
        <v>12</v>
      </c>
    </row>
    <row r="21">
      <c r="A21" s="1807" t="s">
        <v>7659</v>
      </c>
      <c r="B21" s="1803">
        <v>1.0</v>
      </c>
      <c r="C21" s="1803">
        <v>24.0</v>
      </c>
      <c r="D21" s="1803">
        <v>24.0</v>
      </c>
      <c r="E21" s="1803">
        <v>12.0</v>
      </c>
      <c r="F21" s="1941">
        <f t="shared" si="1"/>
        <v>24</v>
      </c>
      <c r="G21" s="1941">
        <f t="shared" ref="G21:H21" si="5">$B21*D21</f>
        <v>24</v>
      </c>
      <c r="H21" s="1941">
        <f t="shared" si="5"/>
        <v>12</v>
      </c>
    </row>
    <row r="22">
      <c r="A22" s="1937" t="s">
        <v>7631</v>
      </c>
      <c r="B22" s="1942"/>
      <c r="C22" s="1942"/>
      <c r="D22" s="1942"/>
      <c r="E22" s="1942"/>
      <c r="F22" s="1943">
        <f t="shared" ref="F22:H22" si="6">sum(F14:F21)</f>
        <v>320</v>
      </c>
      <c r="G22" s="1943">
        <f t="shared" si="6"/>
        <v>120</v>
      </c>
      <c r="H22" s="1943">
        <f t="shared" si="6"/>
        <v>126</v>
      </c>
    </row>
    <row r="23">
      <c r="A23" s="1867" t="s">
        <v>7660</v>
      </c>
      <c r="B23" s="24"/>
      <c r="C23" s="24"/>
      <c r="D23" s="24"/>
      <c r="E23" s="24"/>
      <c r="F23" s="24"/>
      <c r="G23" s="24"/>
      <c r="H23" s="9"/>
    </row>
    <row r="24">
      <c r="A24" s="1937" t="s">
        <v>7618</v>
      </c>
      <c r="B24" s="1938" t="s">
        <v>7619</v>
      </c>
      <c r="C24" s="1938" t="s">
        <v>7649</v>
      </c>
      <c r="D24" s="1938" t="s">
        <v>7650</v>
      </c>
      <c r="E24" s="1938" t="s">
        <v>7651</v>
      </c>
      <c r="F24" s="1939" t="s">
        <v>7652</v>
      </c>
      <c r="G24" s="1939" t="s">
        <v>7653</v>
      </c>
      <c r="H24" s="1939" t="s">
        <v>7654</v>
      </c>
    </row>
    <row r="25">
      <c r="A25" s="1807" t="s">
        <v>7623</v>
      </c>
      <c r="B25" s="1803">
        <v>6.0</v>
      </c>
      <c r="C25" s="1940"/>
      <c r="D25" s="1803">
        <v>12.0</v>
      </c>
      <c r="E25" s="1940"/>
      <c r="F25" s="1941"/>
      <c r="G25" s="1941">
        <f t="shared" ref="G25:G28" si="7">$B25*D25</f>
        <v>72</v>
      </c>
      <c r="H25" s="1941"/>
    </row>
    <row r="26">
      <c r="A26" s="1807" t="s">
        <v>7655</v>
      </c>
      <c r="B26" s="1803">
        <v>3.0</v>
      </c>
      <c r="C26" s="1940"/>
      <c r="D26" s="1803">
        <v>10.0</v>
      </c>
      <c r="E26" s="1803">
        <v>8.0</v>
      </c>
      <c r="F26" s="1941"/>
      <c r="G26" s="1941">
        <f t="shared" si="7"/>
        <v>30</v>
      </c>
      <c r="H26" s="1941">
        <f t="shared" ref="H26:H28" si="8">$B26*E26</f>
        <v>24</v>
      </c>
    </row>
    <row r="27">
      <c r="A27" s="1807" t="s">
        <v>7661</v>
      </c>
      <c r="B27" s="1803">
        <v>5.0</v>
      </c>
      <c r="C27" s="1940"/>
      <c r="D27" s="1803">
        <v>12.0</v>
      </c>
      <c r="E27" s="1803">
        <v>8.0</v>
      </c>
      <c r="F27" s="1941"/>
      <c r="G27" s="1941">
        <f t="shared" si="7"/>
        <v>60</v>
      </c>
      <c r="H27" s="1941">
        <f t="shared" si="8"/>
        <v>40</v>
      </c>
    </row>
    <row r="28">
      <c r="A28" s="1807" t="s">
        <v>7662</v>
      </c>
      <c r="B28" s="1803">
        <v>5.0</v>
      </c>
      <c r="C28" s="1940"/>
      <c r="D28" s="1803">
        <v>6.0</v>
      </c>
      <c r="E28" s="1803">
        <v>6.0</v>
      </c>
      <c r="F28" s="1941"/>
      <c r="G28" s="1941">
        <f t="shared" si="7"/>
        <v>30</v>
      </c>
      <c r="H28" s="1941">
        <f t="shared" si="8"/>
        <v>30</v>
      </c>
    </row>
    <row r="29">
      <c r="A29" s="1807" t="s">
        <v>7663</v>
      </c>
      <c r="B29" s="1803">
        <v>5.0</v>
      </c>
      <c r="C29" s="1803">
        <v>24.0</v>
      </c>
      <c r="D29" s="1803">
        <v>24.0</v>
      </c>
      <c r="E29" s="1940"/>
      <c r="F29" s="1941">
        <f t="shared" ref="F29:G29" si="9">$B29*C29</f>
        <v>120</v>
      </c>
      <c r="G29" s="1941">
        <f t="shared" si="9"/>
        <v>120</v>
      </c>
      <c r="H29" s="1941"/>
    </row>
    <row r="30">
      <c r="A30" s="1807" t="s">
        <v>7664</v>
      </c>
      <c r="B30" s="1803">
        <v>1.0</v>
      </c>
      <c r="C30" s="1803">
        <v>24.0</v>
      </c>
      <c r="D30" s="1803">
        <v>24.0</v>
      </c>
      <c r="E30" s="1940"/>
      <c r="F30" s="1941">
        <f t="shared" ref="F30:G30" si="10">$B30*C30</f>
        <v>24</v>
      </c>
      <c r="G30" s="1941">
        <f t="shared" si="10"/>
        <v>24</v>
      </c>
      <c r="H30" s="1941"/>
    </row>
    <row r="31">
      <c r="A31" s="1807" t="s">
        <v>7665</v>
      </c>
      <c r="B31" s="1803">
        <v>1.0</v>
      </c>
      <c r="C31" s="1803">
        <v>12.0</v>
      </c>
      <c r="D31" s="1803">
        <v>24.0</v>
      </c>
      <c r="E31" s="1803">
        <v>24.0</v>
      </c>
      <c r="F31" s="1941">
        <f t="shared" ref="F31:H31" si="11">$B31*C31</f>
        <v>12</v>
      </c>
      <c r="G31" s="1941">
        <f t="shared" si="11"/>
        <v>24</v>
      </c>
      <c r="H31" s="1941">
        <f t="shared" si="11"/>
        <v>24</v>
      </c>
    </row>
    <row r="32">
      <c r="A32" s="1807" t="s">
        <v>7666</v>
      </c>
      <c r="B32" s="1803">
        <v>1.0</v>
      </c>
      <c r="C32" s="1803">
        <v>12.0</v>
      </c>
      <c r="D32" s="1803">
        <v>24.0</v>
      </c>
      <c r="E32" s="1803">
        <v>24.0</v>
      </c>
      <c r="F32" s="1941">
        <f t="shared" ref="F32:H32" si="12">$B32*C32</f>
        <v>12</v>
      </c>
      <c r="G32" s="1941">
        <f t="shared" si="12"/>
        <v>24</v>
      </c>
      <c r="H32" s="1941">
        <f t="shared" si="12"/>
        <v>24</v>
      </c>
    </row>
    <row r="33">
      <c r="A33" s="1937" t="s">
        <v>7631</v>
      </c>
      <c r="B33" s="1942"/>
      <c r="C33" s="1942"/>
      <c r="D33" s="1942"/>
      <c r="E33" s="1942"/>
      <c r="F33" s="1944">
        <f t="shared" ref="F33:H33" si="13">sum(F25:F32)</f>
        <v>168</v>
      </c>
      <c r="G33" s="1944">
        <f t="shared" si="13"/>
        <v>384</v>
      </c>
      <c r="H33" s="1944">
        <f t="shared" si="13"/>
        <v>142</v>
      </c>
    </row>
    <row r="34">
      <c r="A34" s="1945" t="s">
        <v>7667</v>
      </c>
      <c r="B34" s="24"/>
      <c r="C34" s="24"/>
      <c r="D34" s="24"/>
      <c r="E34" s="24"/>
      <c r="F34" s="24"/>
      <c r="G34" s="24"/>
      <c r="H34" s="9"/>
    </row>
    <row r="35">
      <c r="A35" s="1937" t="s">
        <v>7618</v>
      </c>
      <c r="B35" s="1938" t="s">
        <v>7619</v>
      </c>
      <c r="C35" s="1938" t="s">
        <v>7649</v>
      </c>
      <c r="D35" s="1938" t="s">
        <v>7650</v>
      </c>
      <c r="E35" s="1938" t="s">
        <v>7651</v>
      </c>
      <c r="F35" s="1939" t="s">
        <v>7652</v>
      </c>
      <c r="G35" s="1939" t="s">
        <v>7653</v>
      </c>
      <c r="H35" s="1939" t="s">
        <v>7654</v>
      </c>
    </row>
    <row r="36">
      <c r="A36" s="1807" t="s">
        <v>7623</v>
      </c>
      <c r="B36" s="1803">
        <v>6.0</v>
      </c>
      <c r="C36" s="1940"/>
      <c r="D36" s="1940"/>
      <c r="E36" s="1803">
        <v>12.0</v>
      </c>
      <c r="F36" s="1941"/>
      <c r="G36" s="1941"/>
      <c r="H36" s="1941">
        <f t="shared" ref="H36:H39" si="14">$B36*E36</f>
        <v>72</v>
      </c>
    </row>
    <row r="37">
      <c r="A37" s="1807" t="s">
        <v>7668</v>
      </c>
      <c r="B37" s="1803">
        <v>3.0</v>
      </c>
      <c r="C37" s="1803">
        <v>9.0</v>
      </c>
      <c r="D37" s="1940"/>
      <c r="E37" s="1803">
        <v>10.0</v>
      </c>
      <c r="F37" s="1941">
        <f t="shared" ref="F37:F39" si="15">$B37*C37</f>
        <v>27</v>
      </c>
      <c r="G37" s="1941"/>
      <c r="H37" s="1941">
        <f t="shared" si="14"/>
        <v>30</v>
      </c>
    </row>
    <row r="38">
      <c r="A38" s="1807" t="s">
        <v>7669</v>
      </c>
      <c r="B38" s="1803">
        <v>4.0</v>
      </c>
      <c r="C38" s="1803">
        <v>16.0</v>
      </c>
      <c r="D38" s="1803"/>
      <c r="E38" s="1803">
        <v>16.0</v>
      </c>
      <c r="F38" s="1941">
        <f t="shared" si="15"/>
        <v>64</v>
      </c>
      <c r="G38" s="1941"/>
      <c r="H38" s="1941">
        <f t="shared" si="14"/>
        <v>64</v>
      </c>
    </row>
    <row r="39">
      <c r="A39" s="1807" t="s">
        <v>7639</v>
      </c>
      <c r="B39" s="1803">
        <v>3.0</v>
      </c>
      <c r="C39" s="1803">
        <v>16.0</v>
      </c>
      <c r="D39" s="1803"/>
      <c r="E39" s="1803">
        <v>16.0</v>
      </c>
      <c r="F39" s="1941">
        <f t="shared" si="15"/>
        <v>48</v>
      </c>
      <c r="G39" s="1941"/>
      <c r="H39" s="1941">
        <f t="shared" si="14"/>
        <v>48</v>
      </c>
    </row>
    <row r="40">
      <c r="A40" s="1807" t="s">
        <v>7640</v>
      </c>
      <c r="B40" s="1803">
        <v>10.0</v>
      </c>
      <c r="C40" s="1940"/>
      <c r="D40" s="1803">
        <v>4.0</v>
      </c>
      <c r="E40" s="1803">
        <v>4.0</v>
      </c>
      <c r="F40" s="1941"/>
      <c r="G40" s="1941">
        <f t="shared" ref="G40:H40" si="16">$B40*D40</f>
        <v>40</v>
      </c>
      <c r="H40" s="1941">
        <f t="shared" si="16"/>
        <v>40</v>
      </c>
    </row>
    <row r="41">
      <c r="A41" s="1807" t="s">
        <v>7641</v>
      </c>
      <c r="B41" s="1803">
        <v>5.0</v>
      </c>
      <c r="C41" s="1803"/>
      <c r="D41" s="1803">
        <v>18.0</v>
      </c>
      <c r="E41" s="1803">
        <v>18.0</v>
      </c>
      <c r="F41" s="1941"/>
      <c r="G41" s="1941">
        <f t="shared" ref="G41:H41" si="17">$B41*D41</f>
        <v>90</v>
      </c>
      <c r="H41" s="1941">
        <f t="shared" si="17"/>
        <v>90</v>
      </c>
    </row>
    <row r="42">
      <c r="A42" s="1807" t="s">
        <v>7670</v>
      </c>
      <c r="B42" s="1803">
        <v>1.0</v>
      </c>
      <c r="C42" s="1803">
        <v>24.0</v>
      </c>
      <c r="D42" s="1803">
        <v>24.0</v>
      </c>
      <c r="E42" s="1803">
        <v>24.0</v>
      </c>
      <c r="F42" s="1941">
        <f t="shared" ref="F42:H42" si="18">$B42*C42</f>
        <v>24</v>
      </c>
      <c r="G42" s="1941">
        <f t="shared" si="18"/>
        <v>24</v>
      </c>
      <c r="H42" s="1941">
        <f t="shared" si="18"/>
        <v>24</v>
      </c>
    </row>
    <row r="43">
      <c r="A43" s="1807" t="s">
        <v>7643</v>
      </c>
      <c r="B43" s="1803">
        <v>1.0</v>
      </c>
      <c r="C43" s="1803">
        <v>50.0</v>
      </c>
      <c r="D43" s="1803">
        <v>20.0</v>
      </c>
      <c r="E43" s="1803">
        <v>50.0</v>
      </c>
      <c r="F43" s="1941">
        <f t="shared" ref="F43:H43" si="19">$B43*C43</f>
        <v>50</v>
      </c>
      <c r="G43" s="1941">
        <f t="shared" si="19"/>
        <v>20</v>
      </c>
      <c r="H43" s="1941">
        <f t="shared" si="19"/>
        <v>50</v>
      </c>
    </row>
    <row r="44">
      <c r="A44" s="1946" t="s">
        <v>7631</v>
      </c>
      <c r="B44" s="1947"/>
      <c r="C44" s="1947"/>
      <c r="D44" s="1947"/>
      <c r="E44" s="1947"/>
      <c r="F44" s="1948">
        <f t="shared" ref="F44:H44" si="20">sum(F36:F43)</f>
        <v>213</v>
      </c>
      <c r="G44" s="1948">
        <f t="shared" si="20"/>
        <v>174</v>
      </c>
      <c r="H44" s="1948">
        <f t="shared" si="20"/>
        <v>418</v>
      </c>
    </row>
    <row r="45">
      <c r="A45" s="1949" t="s">
        <v>7644</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7671</v>
      </c>
      <c r="B48" s="1959" t="s">
        <v>7672</v>
      </c>
      <c r="C48" s="1960"/>
      <c r="D48" s="1961"/>
      <c r="E48" s="1962"/>
      <c r="F48" s="1963"/>
      <c r="G48" s="1963"/>
      <c r="H48" s="1963"/>
    </row>
    <row r="49">
      <c r="A49" s="1964" t="s">
        <v>7673</v>
      </c>
      <c r="B49" s="1965" t="s">
        <v>7674</v>
      </c>
      <c r="C49" s="24"/>
      <c r="D49" s="24"/>
      <c r="E49" s="9"/>
      <c r="F49" s="986"/>
      <c r="G49" s="986"/>
      <c r="H49" s="986"/>
    </row>
    <row r="50">
      <c r="A50" s="1964" t="s">
        <v>7675</v>
      </c>
      <c r="B50" s="1966" t="s">
        <v>7676</v>
      </c>
      <c r="C50" s="24"/>
      <c r="D50" s="24"/>
      <c r="E50" s="9"/>
      <c r="F50" s="986"/>
      <c r="G50" s="1967"/>
      <c r="H50" s="1967"/>
    </row>
    <row r="51">
      <c r="A51" s="1964" t="s">
        <v>7677</v>
      </c>
      <c r="B51" s="1966" t="s">
        <v>7678</v>
      </c>
      <c r="C51" s="24"/>
      <c r="D51" s="24"/>
      <c r="E51" s="9"/>
      <c r="F51" s="986"/>
      <c r="G51" s="986"/>
      <c r="H51" s="1967"/>
    </row>
    <row r="52">
      <c r="A52" s="1957"/>
      <c r="B52" s="1968"/>
      <c r="C52" s="1968"/>
      <c r="D52" s="1968"/>
      <c r="E52" s="1969"/>
      <c r="F52" s="1970"/>
      <c r="G52" s="1969"/>
      <c r="H52" s="1969"/>
    </row>
    <row r="53">
      <c r="A53" s="1959" t="s">
        <v>7679</v>
      </c>
      <c r="B53" s="1959" t="s">
        <v>7672</v>
      </c>
      <c r="C53" s="1960"/>
      <c r="D53" s="1961"/>
      <c r="E53" s="1962"/>
      <c r="F53" s="1963"/>
      <c r="G53" s="1963"/>
      <c r="H53" s="1963"/>
    </row>
    <row r="54">
      <c r="A54" s="1964" t="s">
        <v>7673</v>
      </c>
      <c r="B54" s="1971" t="s">
        <v>7680</v>
      </c>
      <c r="C54" s="24"/>
      <c r="D54" s="24"/>
      <c r="E54" s="9"/>
      <c r="F54" s="1967"/>
      <c r="G54" s="1967"/>
      <c r="H54" s="1967"/>
    </row>
    <row r="55">
      <c r="A55" s="1964" t="s">
        <v>7681</v>
      </c>
      <c r="B55" s="1966" t="s">
        <v>7682</v>
      </c>
      <c r="C55" s="24"/>
      <c r="D55" s="24"/>
      <c r="E55" s="9"/>
      <c r="F55" s="1967"/>
      <c r="G55" s="1967"/>
      <c r="H55" s="1967"/>
    </row>
    <row r="56">
      <c r="A56" s="1964" t="s">
        <v>7683</v>
      </c>
      <c r="B56" s="1966" t="s">
        <v>7684</v>
      </c>
      <c r="C56" s="24"/>
      <c r="D56" s="24"/>
      <c r="E56" s="9"/>
      <c r="F56" s="986"/>
      <c r="G56" s="986"/>
      <c r="H56" s="1967"/>
    </row>
    <row r="57">
      <c r="A57" s="1957"/>
      <c r="B57" s="1968"/>
      <c r="C57" s="1968"/>
      <c r="D57" s="1972"/>
      <c r="E57" s="1970"/>
      <c r="F57" s="1970"/>
      <c r="G57" s="1970"/>
      <c r="H57" s="1970"/>
    </row>
    <row r="58">
      <c r="A58" s="1959" t="s">
        <v>7685</v>
      </c>
      <c r="B58" s="1959" t="s">
        <v>7672</v>
      </c>
      <c r="C58" s="1960"/>
      <c r="D58" s="1961"/>
      <c r="E58" s="1962"/>
      <c r="F58" s="1963"/>
      <c r="G58" s="1963"/>
      <c r="H58" s="1963"/>
    </row>
    <row r="59">
      <c r="A59" s="1964" t="s">
        <v>7673</v>
      </c>
      <c r="B59" s="1971" t="s">
        <v>7686</v>
      </c>
      <c r="C59" s="24"/>
      <c r="D59" s="24"/>
      <c r="E59" s="9"/>
      <c r="F59" s="1967"/>
      <c r="G59" s="1967"/>
      <c r="H59" s="1967"/>
    </row>
    <row r="60">
      <c r="A60" s="1964" t="s">
        <v>7687</v>
      </c>
      <c r="B60" s="1966" t="s">
        <v>7688</v>
      </c>
      <c r="C60" s="24"/>
      <c r="D60" s="24"/>
      <c r="E60" s="9"/>
      <c r="F60" s="986"/>
      <c r="G60" s="1967"/>
      <c r="H60" s="1967"/>
    </row>
    <row r="61">
      <c r="A61" s="1964" t="s">
        <v>7689</v>
      </c>
      <c r="B61" s="1973" t="s">
        <v>7690</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7507</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7507</v>
      </c>
      <c r="B1" s="9"/>
      <c r="C1" s="1978" t="s">
        <v>7691</v>
      </c>
      <c r="D1" s="24"/>
      <c r="E1" s="24"/>
      <c r="F1" s="1979"/>
      <c r="G1" s="1979"/>
      <c r="H1" s="1979"/>
      <c r="I1" s="1980"/>
    </row>
    <row r="2">
      <c r="A2" s="1981" t="s">
        <v>7692</v>
      </c>
      <c r="B2" s="9"/>
      <c r="C2" s="1982" t="s">
        <v>7693</v>
      </c>
      <c r="D2" s="1983" t="s">
        <v>7694</v>
      </c>
      <c r="E2" s="1983" t="s">
        <v>7695</v>
      </c>
      <c r="F2" s="1982" t="s">
        <v>7696</v>
      </c>
      <c r="G2" s="1982" t="s">
        <v>84</v>
      </c>
      <c r="H2" s="1982" t="s">
        <v>7697</v>
      </c>
      <c r="I2" s="1982" t="s">
        <v>7698</v>
      </c>
    </row>
    <row r="3">
      <c r="A3" s="1984" t="s">
        <v>7699</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7700</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7701</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7702</v>
      </c>
      <c r="C7" s="1996"/>
      <c r="D7" s="1995"/>
      <c r="E7" s="1995"/>
      <c r="F7" s="1996"/>
      <c r="G7" s="1996"/>
      <c r="H7" s="1996"/>
      <c r="I7" s="1996"/>
    </row>
    <row r="8">
      <c r="A8" s="1991">
        <f t="shared" si="1"/>
        <v>0</v>
      </c>
      <c r="B8" s="1997">
        <f t="shared" ref="B8:B38" si="2">B9+7</f>
        <v>44231</v>
      </c>
      <c r="C8" s="1996" t="s">
        <v>7703</v>
      </c>
      <c r="D8" s="1995"/>
      <c r="E8" s="1995"/>
      <c r="F8" s="1996"/>
      <c r="G8" s="1996"/>
      <c r="H8" s="1996"/>
      <c r="I8" s="1996"/>
    </row>
    <row r="9">
      <c r="A9" s="1991">
        <f t="shared" si="1"/>
        <v>0</v>
      </c>
      <c r="B9" s="1997">
        <f t="shared" si="2"/>
        <v>44224</v>
      </c>
      <c r="C9" s="1996" t="s">
        <v>7704</v>
      </c>
      <c r="D9" s="1995"/>
      <c r="E9" s="1995"/>
      <c r="F9" s="1996"/>
      <c r="G9" s="1996"/>
      <c r="H9" s="1996"/>
      <c r="I9" s="1996"/>
    </row>
    <row r="10">
      <c r="A10" s="1991">
        <f t="shared" si="1"/>
        <v>0</v>
      </c>
      <c r="B10" s="1997">
        <f t="shared" si="2"/>
        <v>44217</v>
      </c>
      <c r="C10" s="1996" t="s">
        <v>7705</v>
      </c>
      <c r="D10" s="1995"/>
      <c r="E10" s="1995"/>
      <c r="F10" s="1996"/>
      <c r="G10" s="1996"/>
      <c r="H10" s="1996"/>
      <c r="I10" s="1996"/>
    </row>
    <row r="11">
      <c r="A11" s="1991">
        <f t="shared" si="1"/>
        <v>0</v>
      </c>
      <c r="B11" s="1997">
        <f t="shared" si="2"/>
        <v>44210</v>
      </c>
      <c r="C11" s="1996" t="s">
        <v>7706</v>
      </c>
      <c r="D11" s="1995"/>
      <c r="E11" s="1995"/>
      <c r="F11" s="1996"/>
      <c r="G11" s="1996"/>
      <c r="H11" s="1996"/>
      <c r="I11" s="1996"/>
    </row>
    <row r="12">
      <c r="A12" s="1991">
        <f t="shared" si="1"/>
        <v>0</v>
      </c>
      <c r="B12" s="1997">
        <f t="shared" si="2"/>
        <v>44203</v>
      </c>
      <c r="C12" s="1996" t="s">
        <v>7707</v>
      </c>
      <c r="D12" s="1995"/>
      <c r="E12" s="1995"/>
      <c r="F12" s="1996"/>
      <c r="G12" s="1996"/>
      <c r="H12" s="1996"/>
      <c r="I12" s="1996"/>
    </row>
    <row r="13">
      <c r="A13" s="1991">
        <f t="shared" si="1"/>
        <v>0</v>
      </c>
      <c r="B13" s="1997">
        <f t="shared" si="2"/>
        <v>44196</v>
      </c>
      <c r="C13" s="1996" t="s">
        <v>7708</v>
      </c>
      <c r="D13" s="1995"/>
      <c r="E13" s="1995"/>
      <c r="F13" s="1996"/>
      <c r="G13" s="1996"/>
      <c r="H13" s="1996"/>
      <c r="I13" s="1996"/>
    </row>
    <row r="14">
      <c r="A14" s="1991">
        <f t="shared" si="1"/>
        <v>0</v>
      </c>
      <c r="B14" s="1997">
        <f t="shared" si="2"/>
        <v>44189</v>
      </c>
      <c r="C14" s="1996" t="s">
        <v>7709</v>
      </c>
      <c r="D14" s="1995"/>
      <c r="E14" s="1995"/>
      <c r="F14" s="1996"/>
      <c r="G14" s="1996"/>
      <c r="H14" s="1996"/>
      <c r="I14" s="1996"/>
    </row>
    <row r="15">
      <c r="A15" s="1991">
        <f t="shared" si="1"/>
        <v>0</v>
      </c>
      <c r="B15" s="1997">
        <f t="shared" si="2"/>
        <v>44182</v>
      </c>
      <c r="C15" s="1996" t="s">
        <v>7710</v>
      </c>
      <c r="D15" s="1995"/>
      <c r="E15" s="1995"/>
      <c r="F15" s="1996"/>
      <c r="G15" s="1996"/>
      <c r="H15" s="1996"/>
      <c r="I15" s="1996"/>
    </row>
    <row r="16">
      <c r="A16" s="1991">
        <f t="shared" si="1"/>
        <v>0</v>
      </c>
      <c r="B16" s="1997">
        <f t="shared" si="2"/>
        <v>44175</v>
      </c>
      <c r="C16" s="1996" t="s">
        <v>7711</v>
      </c>
      <c r="D16" s="1995"/>
      <c r="E16" s="1995"/>
      <c r="F16" s="1996"/>
      <c r="G16" s="1996"/>
      <c r="H16" s="1996"/>
      <c r="I16" s="1996"/>
    </row>
    <row r="17">
      <c r="A17" s="1991">
        <f t="shared" si="1"/>
        <v>0</v>
      </c>
      <c r="B17" s="1997">
        <f t="shared" si="2"/>
        <v>44168</v>
      </c>
      <c r="C17" s="1996" t="s">
        <v>7712</v>
      </c>
      <c r="D17" s="1995"/>
      <c r="E17" s="1995"/>
      <c r="F17" s="1996"/>
      <c r="G17" s="1996"/>
      <c r="H17" s="1996"/>
      <c r="I17" s="1996"/>
    </row>
    <row r="18">
      <c r="A18" s="1991">
        <f t="shared" si="1"/>
        <v>0</v>
      </c>
      <c r="B18" s="1997">
        <f t="shared" si="2"/>
        <v>44161</v>
      </c>
      <c r="C18" s="1996" t="s">
        <v>7713</v>
      </c>
      <c r="D18" s="1995"/>
      <c r="E18" s="1995"/>
      <c r="F18" s="1996"/>
      <c r="G18" s="1996"/>
      <c r="H18" s="1996"/>
      <c r="I18" s="1996"/>
    </row>
    <row r="19">
      <c r="A19" s="1991">
        <f t="shared" si="1"/>
        <v>0</v>
      </c>
      <c r="B19" s="1997">
        <f t="shared" si="2"/>
        <v>44154</v>
      </c>
      <c r="C19" s="1996" t="s">
        <v>7714</v>
      </c>
      <c r="D19" s="1995"/>
      <c r="E19" s="1995"/>
      <c r="F19" s="1996"/>
      <c r="G19" s="1996"/>
      <c r="H19" s="1996"/>
      <c r="I19" s="1996"/>
    </row>
    <row r="20">
      <c r="A20" s="1991">
        <f t="shared" si="1"/>
        <v>0</v>
      </c>
      <c r="B20" s="1997">
        <f t="shared" si="2"/>
        <v>44147</v>
      </c>
      <c r="C20" s="1996" t="s">
        <v>7715</v>
      </c>
      <c r="D20" s="1995"/>
      <c r="E20" s="1995"/>
      <c r="F20" s="1996"/>
      <c r="G20" s="1996"/>
      <c r="H20" s="1996"/>
      <c r="I20" s="1996"/>
    </row>
    <row r="21">
      <c r="A21" s="1991">
        <f t="shared" si="1"/>
        <v>0</v>
      </c>
      <c r="B21" s="1997">
        <f t="shared" si="2"/>
        <v>44140</v>
      </c>
      <c r="C21" s="1996" t="s">
        <v>7716</v>
      </c>
      <c r="D21" s="1995"/>
      <c r="E21" s="1995"/>
      <c r="F21" s="1996"/>
      <c r="G21" s="1996"/>
      <c r="H21" s="1996"/>
      <c r="I21" s="1996"/>
    </row>
    <row r="22">
      <c r="A22" s="1991">
        <f t="shared" si="1"/>
        <v>0</v>
      </c>
      <c r="B22" s="1997">
        <f t="shared" si="2"/>
        <v>44133</v>
      </c>
      <c r="C22" s="1996" t="s">
        <v>7717</v>
      </c>
      <c r="D22" s="1995"/>
      <c r="E22" s="1995"/>
      <c r="F22" s="1996"/>
      <c r="G22" s="1996"/>
      <c r="H22" s="1996"/>
      <c r="I22" s="1996"/>
    </row>
    <row r="23">
      <c r="A23" s="1991">
        <f t="shared" si="1"/>
        <v>0</v>
      </c>
      <c r="B23" s="1997">
        <f t="shared" si="2"/>
        <v>44126</v>
      </c>
      <c r="C23" s="1996" t="s">
        <v>7718</v>
      </c>
      <c r="D23" s="1995"/>
      <c r="E23" s="1995"/>
      <c r="F23" s="1996"/>
      <c r="G23" s="1996"/>
      <c r="H23" s="1996"/>
      <c r="I23" s="1996"/>
    </row>
    <row r="24">
      <c r="A24" s="1991">
        <f t="shared" si="1"/>
        <v>0</v>
      </c>
      <c r="B24" s="1997">
        <f t="shared" si="2"/>
        <v>44119</v>
      </c>
      <c r="C24" s="1996" t="s">
        <v>7719</v>
      </c>
      <c r="D24" s="1995"/>
      <c r="E24" s="1995"/>
      <c r="F24" s="1996"/>
      <c r="G24" s="1996"/>
      <c r="H24" s="1996"/>
      <c r="I24" s="1996"/>
    </row>
    <row r="25">
      <c r="A25" s="1991">
        <f t="shared" si="1"/>
        <v>0</v>
      </c>
      <c r="B25" s="1997">
        <f t="shared" si="2"/>
        <v>44112</v>
      </c>
      <c r="C25" s="1996" t="s">
        <v>7720</v>
      </c>
      <c r="D25" s="1995"/>
      <c r="E25" s="1995"/>
      <c r="F25" s="1996"/>
      <c r="G25" s="1996"/>
      <c r="H25" s="1996"/>
      <c r="I25" s="1996"/>
    </row>
    <row r="26">
      <c r="A26" s="1991">
        <f t="shared" si="1"/>
        <v>0</v>
      </c>
      <c r="B26" s="1997">
        <f t="shared" si="2"/>
        <v>44105</v>
      </c>
      <c r="C26" s="1996" t="s">
        <v>7721</v>
      </c>
      <c r="D26" s="1995"/>
      <c r="E26" s="1995"/>
      <c r="F26" s="1996"/>
      <c r="G26" s="1996"/>
      <c r="H26" s="1996"/>
      <c r="I26" s="1996"/>
    </row>
    <row r="27">
      <c r="A27" s="1991">
        <f t="shared" si="1"/>
        <v>0</v>
      </c>
      <c r="B27" s="1997">
        <f t="shared" si="2"/>
        <v>44098</v>
      </c>
      <c r="C27" s="1996" t="s">
        <v>7722</v>
      </c>
      <c r="D27" s="1995" t="s">
        <v>7723</v>
      </c>
      <c r="E27" s="1995" t="s">
        <v>7724</v>
      </c>
      <c r="F27" s="1996"/>
      <c r="G27" s="1996"/>
      <c r="H27" s="1996"/>
      <c r="I27" s="1996"/>
    </row>
    <row r="28">
      <c r="A28" s="1991">
        <f t="shared" si="1"/>
        <v>0</v>
      </c>
      <c r="B28" s="1998">
        <f t="shared" si="2"/>
        <v>44091</v>
      </c>
      <c r="C28" s="1999" t="s">
        <v>7725</v>
      </c>
      <c r="D28" s="2000"/>
      <c r="E28" s="2000"/>
      <c r="F28" s="1996"/>
      <c r="G28" s="1996"/>
      <c r="H28" s="1996"/>
      <c r="I28" s="1996"/>
    </row>
    <row r="29">
      <c r="A29" s="1991">
        <f t="shared" si="1"/>
        <v>0</v>
      </c>
      <c r="B29" s="1998">
        <f t="shared" si="2"/>
        <v>44084</v>
      </c>
      <c r="C29" s="1999" t="s">
        <v>7726</v>
      </c>
      <c r="D29" s="2000"/>
      <c r="E29" s="2000"/>
      <c r="F29" s="1996"/>
      <c r="G29" s="1996"/>
      <c r="H29" s="1996"/>
      <c r="I29" s="1996"/>
    </row>
    <row r="30">
      <c r="A30" s="1991">
        <f t="shared" si="1"/>
        <v>0</v>
      </c>
      <c r="B30" s="1998">
        <f t="shared" si="2"/>
        <v>44077</v>
      </c>
      <c r="C30" s="1999" t="s">
        <v>7727</v>
      </c>
      <c r="D30" s="2000"/>
      <c r="E30" s="2000"/>
      <c r="F30" s="1996"/>
      <c r="G30" s="1996"/>
      <c r="H30" s="1996"/>
      <c r="I30" s="1996"/>
    </row>
    <row r="31">
      <c r="A31" s="1991">
        <f t="shared" si="1"/>
        <v>0</v>
      </c>
      <c r="B31" s="1998">
        <f t="shared" si="2"/>
        <v>44070</v>
      </c>
      <c r="C31" s="1999" t="s">
        <v>7728</v>
      </c>
      <c r="D31" s="2001" t="s">
        <v>7729</v>
      </c>
      <c r="E31" s="2000" t="s">
        <v>7730</v>
      </c>
      <c r="F31" s="1999" t="s">
        <v>7731</v>
      </c>
      <c r="G31" s="1999" t="s">
        <v>7732</v>
      </c>
      <c r="H31" s="1999" t="s">
        <v>7733</v>
      </c>
      <c r="I31" s="1999" t="s">
        <v>7734</v>
      </c>
    </row>
    <row r="32">
      <c r="A32" s="1991">
        <f t="shared" si="1"/>
        <v>0</v>
      </c>
      <c r="B32" s="1998">
        <f t="shared" si="2"/>
        <v>44063</v>
      </c>
      <c r="C32" s="1999" t="s">
        <v>7735</v>
      </c>
      <c r="D32" s="2000"/>
      <c r="E32" s="2000"/>
      <c r="F32" s="1999"/>
      <c r="G32" s="1999"/>
      <c r="H32" s="1999" t="s">
        <v>7736</v>
      </c>
      <c r="I32" s="1999"/>
    </row>
    <row r="33">
      <c r="A33" s="1991">
        <f t="shared" si="1"/>
        <v>0</v>
      </c>
      <c r="B33" s="1998">
        <f t="shared" si="2"/>
        <v>44056</v>
      </c>
      <c r="C33" s="1999" t="s">
        <v>7737</v>
      </c>
      <c r="D33" s="2000"/>
      <c r="E33" s="2000"/>
      <c r="F33" s="1999"/>
      <c r="G33" s="1999"/>
      <c r="H33" s="1999"/>
      <c r="I33" s="1999" t="s">
        <v>7738</v>
      </c>
    </row>
    <row r="34">
      <c r="A34" s="1991">
        <f t="shared" si="1"/>
        <v>0</v>
      </c>
      <c r="B34" s="1998">
        <f t="shared" si="2"/>
        <v>44049</v>
      </c>
      <c r="C34" s="1999" t="s">
        <v>7739</v>
      </c>
      <c r="D34" s="2000"/>
      <c r="E34" s="2000"/>
      <c r="F34" s="1999"/>
      <c r="G34" s="1999" t="s">
        <v>7740</v>
      </c>
      <c r="H34" s="1999"/>
      <c r="I34" s="1999"/>
    </row>
    <row r="35">
      <c r="A35" s="1991">
        <f t="shared" si="1"/>
        <v>0</v>
      </c>
      <c r="B35" s="1998">
        <f t="shared" si="2"/>
        <v>44042</v>
      </c>
      <c r="C35" s="1999" t="s">
        <v>7741</v>
      </c>
      <c r="D35" s="2000"/>
      <c r="E35" s="2000"/>
      <c r="F35" s="1999"/>
      <c r="G35" s="1999" t="s">
        <v>7742</v>
      </c>
      <c r="H35" s="1999" t="s">
        <v>7743</v>
      </c>
      <c r="I35" s="1999" t="s">
        <v>7744</v>
      </c>
    </row>
    <row r="36">
      <c r="A36" s="1991">
        <f t="shared" si="1"/>
        <v>0</v>
      </c>
      <c r="B36" s="1998">
        <f t="shared" si="2"/>
        <v>44035</v>
      </c>
      <c r="C36" s="1999" t="s">
        <v>7745</v>
      </c>
      <c r="D36" s="2000"/>
      <c r="E36" s="2000"/>
      <c r="F36" s="1999"/>
      <c r="G36" s="1999"/>
      <c r="H36" s="1999" t="s">
        <v>7746</v>
      </c>
      <c r="I36" s="1999"/>
    </row>
    <row r="37">
      <c r="A37" s="1991">
        <f t="shared" si="1"/>
        <v>0</v>
      </c>
      <c r="B37" s="1998">
        <f t="shared" si="2"/>
        <v>44028</v>
      </c>
      <c r="C37" s="1999" t="s">
        <v>7747</v>
      </c>
      <c r="D37" s="2000"/>
      <c r="E37" s="2000"/>
      <c r="F37" s="1999"/>
      <c r="G37" s="1999"/>
      <c r="H37" s="1999" t="s">
        <v>7748</v>
      </c>
      <c r="I37" s="1999"/>
    </row>
    <row r="38">
      <c r="A38" s="1991">
        <f t="shared" si="1"/>
        <v>0</v>
      </c>
      <c r="B38" s="1998">
        <f t="shared" si="2"/>
        <v>44021</v>
      </c>
      <c r="C38" s="1999" t="s">
        <v>7749</v>
      </c>
      <c r="D38" s="2000"/>
      <c r="E38" s="2000"/>
      <c r="F38" s="1999"/>
      <c r="G38" s="1999" t="s">
        <v>7750</v>
      </c>
      <c r="H38" s="1999" t="s">
        <v>7751</v>
      </c>
      <c r="I38" s="1999" t="s">
        <v>7752</v>
      </c>
    </row>
    <row r="39">
      <c r="A39" s="1991">
        <f t="shared" si="1"/>
        <v>0</v>
      </c>
      <c r="B39" s="1998">
        <v>44014.0</v>
      </c>
      <c r="C39" s="1999" t="s">
        <v>7753</v>
      </c>
      <c r="D39" s="2000"/>
      <c r="E39" s="2000"/>
      <c r="F39" s="1999" t="s">
        <v>7754</v>
      </c>
      <c r="G39" s="1999" t="s">
        <v>7755</v>
      </c>
      <c r="H39" s="1999" t="s">
        <v>7756</v>
      </c>
      <c r="I39" s="1999" t="s">
        <v>7757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7758</v>
      </c>
      <c r="B1" s="2002" t="s">
        <v>7759</v>
      </c>
      <c r="C1" s="2002" t="s">
        <v>7760</v>
      </c>
      <c r="D1" s="2002" t="s">
        <v>5541</v>
      </c>
      <c r="E1" s="2002" t="s">
        <v>7761</v>
      </c>
      <c r="F1" s="2002" t="s">
        <v>7762</v>
      </c>
      <c r="G1" s="2002" t="s">
        <v>7763</v>
      </c>
      <c r="H1" s="2002" t="s">
        <v>7764</v>
      </c>
      <c r="I1" s="2003" t="s">
        <v>7765</v>
      </c>
      <c r="J1" s="2002" t="s">
        <v>7766</v>
      </c>
      <c r="K1" s="2002" t="s">
        <v>7767</v>
      </c>
      <c r="L1" s="2002" t="s">
        <v>7768</v>
      </c>
      <c r="M1" s="2004"/>
      <c r="N1" s="2004"/>
      <c r="O1" s="2004"/>
      <c r="P1" s="2004"/>
      <c r="Q1" s="2004"/>
      <c r="R1" s="2004"/>
      <c r="S1" s="2004"/>
      <c r="T1" s="2004"/>
      <c r="U1" s="2004"/>
      <c r="V1" s="2004"/>
      <c r="W1" s="2004"/>
      <c r="X1" s="2004"/>
      <c r="Y1" s="2004"/>
      <c r="Z1" s="2004"/>
      <c r="AA1" s="2004"/>
      <c r="AB1" s="2004"/>
    </row>
    <row r="2">
      <c r="A2" s="2005" t="s">
        <v>7769</v>
      </c>
      <c r="B2" s="2005">
        <v>3.0</v>
      </c>
      <c r="C2" s="2005" t="s">
        <v>7770</v>
      </c>
      <c r="D2" s="2005">
        <v>1.0</v>
      </c>
      <c r="E2" s="2006"/>
      <c r="F2" s="2006"/>
      <c r="G2" s="2006"/>
      <c r="H2" s="2006"/>
      <c r="I2" s="2007">
        <v>0.0</v>
      </c>
      <c r="J2" s="2005">
        <v>0.0</v>
      </c>
      <c r="K2" s="2006"/>
      <c r="L2" s="2005" t="s">
        <v>7771</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7772</v>
      </c>
      <c r="L3" s="2008" t="s">
        <v>7773</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7774</v>
      </c>
      <c r="L4" s="2005" t="s">
        <v>7775</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7776</v>
      </c>
      <c r="L5" s="2008" t="s">
        <v>7777</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7778</v>
      </c>
      <c r="L6" s="2005" t="s">
        <v>7779</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7780</v>
      </c>
      <c r="L7" s="2008" t="s">
        <v>7781</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7782</v>
      </c>
      <c r="L8" s="2005" t="s">
        <v>7783</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7784</v>
      </c>
      <c r="L9" s="2008" t="s">
        <v>7785</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7786</v>
      </c>
      <c r="L10" s="2005" t="s">
        <v>7787</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7788</v>
      </c>
      <c r="L11" s="2008" t="s">
        <v>7789</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7790</v>
      </c>
      <c r="L12" s="2005" t="s">
        <v>7791</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7792</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7793</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7794</v>
      </c>
      <c r="L15" s="2008" t="s">
        <v>7795</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7796</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7797</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7798</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7799</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7800</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7801</v>
      </c>
      <c r="L21" s="2010"/>
      <c r="M21" s="2010"/>
      <c r="N21" s="2010"/>
      <c r="O21" s="2010"/>
      <c r="P21" s="2010"/>
      <c r="Q21" s="2010"/>
      <c r="R21" s="2010"/>
      <c r="S21" s="2010"/>
      <c r="T21" s="2010"/>
      <c r="U21" s="2010"/>
      <c r="V21" s="2010"/>
      <c r="W21" s="2010"/>
      <c r="X21" s="2010"/>
      <c r="Y21" s="2010"/>
      <c r="Z21" s="2010"/>
      <c r="AA21" s="2010"/>
      <c r="AB21" s="2010"/>
    </row>
    <row r="22">
      <c r="A22" s="2005" t="s">
        <v>7802</v>
      </c>
      <c r="B22" s="2005">
        <v>2.0</v>
      </c>
      <c r="C22" s="2005" t="s">
        <v>7803</v>
      </c>
      <c r="D22" s="2005">
        <v>1.0</v>
      </c>
      <c r="E22" s="2005">
        <v>0.0</v>
      </c>
      <c r="F22" s="2005">
        <v>100.0</v>
      </c>
      <c r="G22" s="2005">
        <v>0.0</v>
      </c>
      <c r="H22" s="2005">
        <v>0.0</v>
      </c>
      <c r="I22" s="2007">
        <v>5.787037037037037E-5</v>
      </c>
      <c r="J22" s="2005">
        <v>5.0</v>
      </c>
      <c r="K22" s="2005" t="s">
        <v>7804</v>
      </c>
      <c r="L22" s="2005" t="s">
        <v>7805</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7806</v>
      </c>
      <c r="L23" s="2008" t="s">
        <v>7807</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7808</v>
      </c>
      <c r="L24" s="2005" t="s">
        <v>7809</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7810</v>
      </c>
      <c r="L25" s="2008" t="s">
        <v>7811</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7812</v>
      </c>
      <c r="L26" s="2005" t="s">
        <v>7813</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7814</v>
      </c>
      <c r="L27" s="2008" t="s">
        <v>7815</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7816</v>
      </c>
      <c r="L28" s="2005" t="s">
        <v>7817</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7818</v>
      </c>
      <c r="L29" s="2008" t="s">
        <v>7819</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7820</v>
      </c>
      <c r="L30" s="2005" t="s">
        <v>7821</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7822</v>
      </c>
      <c r="L31" s="2008" t="s">
        <v>7823</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7824</v>
      </c>
      <c r="L32" s="2005" t="s">
        <v>7825</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7826</v>
      </c>
      <c r="L33" s="2008" t="s">
        <v>7827</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7828</v>
      </c>
      <c r="L34" s="2005" t="s">
        <v>7829</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7830</v>
      </c>
      <c r="L35" s="2008" t="s">
        <v>7831</v>
      </c>
      <c r="M35" s="2010"/>
      <c r="N35" s="2010"/>
      <c r="O35" s="2010"/>
      <c r="P35" s="2010"/>
      <c r="Q35" s="2010"/>
      <c r="R35" s="2010"/>
      <c r="S35" s="2010"/>
      <c r="T35" s="2010"/>
      <c r="U35" s="2010"/>
      <c r="V35" s="2010"/>
      <c r="W35" s="2010"/>
      <c r="X35" s="2010"/>
      <c r="Y35" s="2010"/>
      <c r="Z35" s="2010"/>
      <c r="AA35" s="2010"/>
      <c r="AB35" s="2010"/>
    </row>
    <row r="36">
      <c r="D36" s="2005" t="s">
        <v>7832</v>
      </c>
      <c r="E36" s="2005">
        <v>0.0</v>
      </c>
      <c r="F36" s="2005">
        <v>720000.0</v>
      </c>
      <c r="G36" s="2005">
        <v>720000.0</v>
      </c>
      <c r="H36" s="2005">
        <v>0.0</v>
      </c>
      <c r="I36" s="2007">
        <v>3.0</v>
      </c>
      <c r="J36" s="2005">
        <v>12.0</v>
      </c>
      <c r="K36" s="2005" t="s">
        <v>7833</v>
      </c>
      <c r="L36" s="2005" t="s">
        <v>7834</v>
      </c>
      <c r="M36" s="2006"/>
      <c r="N36" s="2006"/>
      <c r="O36" s="2006"/>
      <c r="P36" s="2006"/>
      <c r="Q36" s="2006"/>
      <c r="R36" s="2006"/>
      <c r="S36" s="2006"/>
      <c r="T36" s="2006"/>
      <c r="U36" s="2006"/>
      <c r="V36" s="2006"/>
      <c r="W36" s="2006"/>
      <c r="X36" s="2006"/>
      <c r="Y36" s="2006"/>
      <c r="Z36" s="2006"/>
      <c r="AA36" s="2006"/>
      <c r="AB36" s="2006"/>
    </row>
    <row r="37">
      <c r="D37" s="2008" t="s">
        <v>7835</v>
      </c>
      <c r="E37" s="2008">
        <v>0.0</v>
      </c>
      <c r="F37" s="2008">
        <v>640000.0</v>
      </c>
      <c r="G37" s="2008">
        <v>640000.0</v>
      </c>
      <c r="H37" s="2008">
        <v>0.0</v>
      </c>
      <c r="I37" s="2009">
        <v>3.0</v>
      </c>
      <c r="J37" s="2008">
        <v>12.0</v>
      </c>
      <c r="K37" s="2008" t="s">
        <v>7836</v>
      </c>
      <c r="L37" s="2008" t="s">
        <v>7837</v>
      </c>
      <c r="M37" s="2010"/>
      <c r="N37" s="2010"/>
      <c r="O37" s="2010"/>
      <c r="P37" s="2010"/>
      <c r="Q37" s="2010"/>
      <c r="R37" s="2010"/>
      <c r="S37" s="2010"/>
      <c r="T37" s="2010"/>
      <c r="U37" s="2010"/>
      <c r="V37" s="2010"/>
      <c r="W37" s="2010"/>
      <c r="X37" s="2010"/>
      <c r="Y37" s="2010"/>
      <c r="Z37" s="2010"/>
      <c r="AA37" s="2010"/>
      <c r="AB37" s="2010"/>
    </row>
    <row r="38">
      <c r="D38" s="2005" t="s">
        <v>7838</v>
      </c>
      <c r="E38" s="2005">
        <v>0.0</v>
      </c>
      <c r="F38" s="2005">
        <v>1000000.0</v>
      </c>
      <c r="G38" s="2005">
        <v>1000000.0</v>
      </c>
      <c r="H38" s="2005">
        <v>0.0</v>
      </c>
      <c r="I38" s="2007">
        <v>3.0</v>
      </c>
      <c r="J38" s="2005">
        <v>13.0</v>
      </c>
      <c r="K38" s="2005" t="s">
        <v>7839</v>
      </c>
      <c r="L38" s="2005" t="s">
        <v>7840</v>
      </c>
      <c r="M38" s="2006"/>
      <c r="N38" s="2006"/>
      <c r="O38" s="2006"/>
      <c r="P38" s="2006"/>
      <c r="Q38" s="2006"/>
      <c r="R38" s="2006"/>
      <c r="S38" s="2006"/>
      <c r="T38" s="2006"/>
      <c r="U38" s="2006"/>
      <c r="V38" s="2006"/>
      <c r="W38" s="2006"/>
      <c r="X38" s="2006"/>
      <c r="Y38" s="2006"/>
      <c r="Z38" s="2006"/>
      <c r="AA38" s="2006"/>
      <c r="AB38" s="2006"/>
    </row>
    <row r="39">
      <c r="A39" s="2008" t="s">
        <v>7841</v>
      </c>
      <c r="B39" s="2008">
        <v>2.0</v>
      </c>
      <c r="C39" s="2008" t="s">
        <v>7803</v>
      </c>
      <c r="D39" s="2008">
        <v>1.0</v>
      </c>
      <c r="E39" s="2008">
        <v>100.0</v>
      </c>
      <c r="F39" s="2008">
        <v>0.0</v>
      </c>
      <c r="G39" s="2008">
        <v>0.0</v>
      </c>
      <c r="H39" s="2008">
        <v>0.0</v>
      </c>
      <c r="I39" s="2009">
        <v>5.787037037037037E-5</v>
      </c>
      <c r="J39" s="2008">
        <v>5.0</v>
      </c>
      <c r="K39" s="2008" t="s">
        <v>7804</v>
      </c>
      <c r="L39" s="2008" t="s">
        <v>7842</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7806</v>
      </c>
      <c r="L40" s="2005" t="s">
        <v>7843</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7808</v>
      </c>
      <c r="L41" s="2008" t="s">
        <v>7844</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7810</v>
      </c>
      <c r="L42" s="2005" t="s">
        <v>7845</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7812</v>
      </c>
      <c r="L43" s="2008" t="s">
        <v>7846</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7814</v>
      </c>
      <c r="L44" s="2005" t="s">
        <v>7847</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7816</v>
      </c>
      <c r="L45" s="2008" t="s">
        <v>7848</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7818</v>
      </c>
      <c r="L46" s="2005" t="s">
        <v>7849</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7820</v>
      </c>
      <c r="L47" s="2008" t="s">
        <v>7850</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7822</v>
      </c>
      <c r="L48" s="2005" t="s">
        <v>7851</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7824</v>
      </c>
      <c r="L49" s="2008" t="s">
        <v>7852</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7826</v>
      </c>
      <c r="L50" s="2005" t="s">
        <v>7853</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7828</v>
      </c>
      <c r="L51" s="2008" t="s">
        <v>7854</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7830</v>
      </c>
      <c r="L52" s="2005" t="s">
        <v>7855</v>
      </c>
      <c r="M52" s="2006"/>
      <c r="N52" s="2006"/>
      <c r="O52" s="2006"/>
      <c r="P52" s="2006"/>
      <c r="Q52" s="2006"/>
      <c r="R52" s="2006"/>
      <c r="S52" s="2006"/>
      <c r="T52" s="2006"/>
      <c r="U52" s="2006"/>
      <c r="V52" s="2006"/>
      <c r="W52" s="2006"/>
      <c r="X52" s="2006"/>
      <c r="Y52" s="2006"/>
      <c r="Z52" s="2006"/>
      <c r="AA52" s="2006"/>
      <c r="AB52" s="2006"/>
    </row>
    <row r="53">
      <c r="D53" s="2008" t="s">
        <v>7832</v>
      </c>
      <c r="E53" s="2008">
        <v>720000.0</v>
      </c>
      <c r="F53" s="2008">
        <v>0.0</v>
      </c>
      <c r="G53" s="2008">
        <v>720000.0</v>
      </c>
      <c r="H53" s="2008">
        <v>0.0</v>
      </c>
      <c r="I53" s="2009">
        <v>3.0</v>
      </c>
      <c r="J53" s="2008">
        <v>12.0</v>
      </c>
      <c r="K53" s="2008" t="s">
        <v>7833</v>
      </c>
      <c r="L53" s="2008" t="s">
        <v>7856</v>
      </c>
      <c r="M53" s="2010"/>
      <c r="N53" s="2010"/>
      <c r="O53" s="2010"/>
      <c r="P53" s="2010"/>
      <c r="Q53" s="2010"/>
      <c r="R53" s="2010"/>
      <c r="S53" s="2010"/>
      <c r="T53" s="2010"/>
      <c r="U53" s="2010"/>
      <c r="V53" s="2010"/>
      <c r="W53" s="2010"/>
      <c r="X53" s="2010"/>
      <c r="Y53" s="2010"/>
      <c r="Z53" s="2010"/>
      <c r="AA53" s="2010"/>
      <c r="AB53" s="2010"/>
    </row>
    <row r="54">
      <c r="D54" s="2005" t="s">
        <v>7835</v>
      </c>
      <c r="E54" s="2005">
        <v>640000.0</v>
      </c>
      <c r="F54" s="2005">
        <v>0.0</v>
      </c>
      <c r="G54" s="2005">
        <v>640000.0</v>
      </c>
      <c r="H54" s="2005">
        <v>0.0</v>
      </c>
      <c r="I54" s="2007">
        <v>3.0</v>
      </c>
      <c r="J54" s="2005">
        <v>12.0</v>
      </c>
      <c r="K54" s="2005" t="s">
        <v>7836</v>
      </c>
      <c r="L54" s="2005" t="s">
        <v>7857</v>
      </c>
      <c r="M54" s="2006"/>
      <c r="N54" s="2006"/>
      <c r="O54" s="2006"/>
      <c r="P54" s="2006"/>
      <c r="Q54" s="2006"/>
      <c r="R54" s="2006"/>
      <c r="S54" s="2006"/>
      <c r="T54" s="2006"/>
      <c r="U54" s="2006"/>
      <c r="V54" s="2006"/>
      <c r="W54" s="2006"/>
      <c r="X54" s="2006"/>
      <c r="Y54" s="2006"/>
      <c r="Z54" s="2006"/>
      <c r="AA54" s="2006"/>
      <c r="AB54" s="2006"/>
    </row>
    <row r="55">
      <c r="D55" s="2008" t="s">
        <v>7838</v>
      </c>
      <c r="E55" s="2008">
        <v>1000000.0</v>
      </c>
      <c r="F55" s="2008">
        <v>0.0</v>
      </c>
      <c r="G55" s="2008">
        <v>1000000.0</v>
      </c>
      <c r="H55" s="2008">
        <v>0.0</v>
      </c>
      <c r="I55" s="2009">
        <v>3.0</v>
      </c>
      <c r="J55" s="2008">
        <v>13.0</v>
      </c>
      <c r="K55" s="2008" t="s">
        <v>7839</v>
      </c>
      <c r="L55" s="2008" t="s">
        <v>7858</v>
      </c>
      <c r="M55" s="2010"/>
      <c r="N55" s="2010"/>
      <c r="O55" s="2010"/>
      <c r="P55" s="2010"/>
      <c r="Q55" s="2010"/>
      <c r="R55" s="2010"/>
      <c r="S55" s="2010"/>
      <c r="T55" s="2010"/>
      <c r="U55" s="2010"/>
      <c r="V55" s="2010"/>
      <c r="W55" s="2010"/>
      <c r="X55" s="2010"/>
      <c r="Y55" s="2010"/>
      <c r="Z55" s="2010"/>
      <c r="AA55" s="2010"/>
      <c r="AB55" s="2010"/>
    </row>
    <row r="56">
      <c r="A56" s="2005" t="s">
        <v>7859</v>
      </c>
      <c r="B56" s="2005">
        <v>2.0</v>
      </c>
      <c r="C56" s="2005" t="s">
        <v>7803</v>
      </c>
      <c r="D56" s="2005">
        <v>1.0</v>
      </c>
      <c r="E56" s="2005">
        <v>100.0</v>
      </c>
      <c r="F56" s="2005">
        <v>100.0</v>
      </c>
      <c r="G56" s="2005">
        <v>0.0</v>
      </c>
      <c r="H56" s="2005">
        <v>0.0</v>
      </c>
      <c r="I56" s="2007">
        <v>6.944444444444445E-4</v>
      </c>
      <c r="J56" s="2005">
        <v>5.0</v>
      </c>
      <c r="K56" s="2005" t="s">
        <v>7806</v>
      </c>
      <c r="L56" s="2005" t="s">
        <v>7860</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7861</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7808</v>
      </c>
      <c r="L58" s="2005" t="s">
        <v>7862</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7810</v>
      </c>
      <c r="L59" s="2008" t="s">
        <v>7863</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7812</v>
      </c>
      <c r="L60" s="2005" t="s">
        <v>7864</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7814</v>
      </c>
      <c r="L61" s="2008" t="s">
        <v>7865</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7816</v>
      </c>
      <c r="L62" s="2005" t="s">
        <v>7866</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7818</v>
      </c>
      <c r="L63" s="2008" t="s">
        <v>7867</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7820</v>
      </c>
      <c r="L64" s="2005" t="s">
        <v>7868</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7822</v>
      </c>
      <c r="L65" s="2008" t="s">
        <v>7869</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7824</v>
      </c>
      <c r="L66" s="2005" t="s">
        <v>7870</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7826</v>
      </c>
      <c r="L67" s="2008" t="s">
        <v>7871</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7828</v>
      </c>
      <c r="L68" s="2005" t="s">
        <v>7872</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7830</v>
      </c>
      <c r="L69" s="2008" t="s">
        <v>7873</v>
      </c>
      <c r="M69" s="2010"/>
      <c r="N69" s="2010"/>
      <c r="O69" s="2010"/>
      <c r="P69" s="2010"/>
      <c r="Q69" s="2010"/>
      <c r="R69" s="2010"/>
      <c r="S69" s="2010"/>
      <c r="T69" s="2010"/>
      <c r="U69" s="2010"/>
      <c r="V69" s="2010"/>
      <c r="W69" s="2010"/>
      <c r="X69" s="2010"/>
      <c r="Y69" s="2010"/>
      <c r="Z69" s="2010"/>
      <c r="AA69" s="2010"/>
      <c r="AB69" s="2010"/>
    </row>
    <row r="70">
      <c r="D70" s="2005" t="s">
        <v>7832</v>
      </c>
      <c r="E70" s="2005">
        <v>720000.0</v>
      </c>
      <c r="F70" s="2005">
        <v>720000.0</v>
      </c>
      <c r="G70" s="2005">
        <v>0.0</v>
      </c>
      <c r="H70" s="2005">
        <v>0.0</v>
      </c>
      <c r="I70" s="2007">
        <v>3.0</v>
      </c>
      <c r="J70" s="2005">
        <v>12.0</v>
      </c>
      <c r="K70" s="2005" t="s">
        <v>7833</v>
      </c>
      <c r="L70" s="2005" t="s">
        <v>7874</v>
      </c>
      <c r="M70" s="2006"/>
      <c r="N70" s="2006"/>
      <c r="O70" s="2006"/>
      <c r="P70" s="2006"/>
      <c r="Q70" s="2006"/>
      <c r="R70" s="2006"/>
      <c r="S70" s="2006"/>
      <c r="T70" s="2006"/>
      <c r="U70" s="2006"/>
      <c r="V70" s="2006"/>
      <c r="W70" s="2006"/>
      <c r="X70" s="2006"/>
      <c r="Y70" s="2006"/>
      <c r="Z70" s="2006"/>
      <c r="AA70" s="2006"/>
      <c r="AB70" s="2006"/>
    </row>
    <row r="71">
      <c r="D71" s="2008" t="s">
        <v>7835</v>
      </c>
      <c r="E71" s="2008">
        <v>640000.0</v>
      </c>
      <c r="F71" s="2008">
        <v>640000.0</v>
      </c>
      <c r="G71" s="2008">
        <v>0.0</v>
      </c>
      <c r="H71" s="2008">
        <v>0.0</v>
      </c>
      <c r="I71" s="2009">
        <v>3.0</v>
      </c>
      <c r="J71" s="2008">
        <v>12.0</v>
      </c>
      <c r="K71" s="2008" t="s">
        <v>7836</v>
      </c>
      <c r="L71" s="2008" t="s">
        <v>7875</v>
      </c>
      <c r="M71" s="2010"/>
      <c r="N71" s="2010"/>
      <c r="O71" s="2010"/>
      <c r="P71" s="2010"/>
      <c r="Q71" s="2010"/>
      <c r="R71" s="2010"/>
      <c r="S71" s="2010"/>
      <c r="T71" s="2010"/>
      <c r="U71" s="2010"/>
      <c r="V71" s="2010"/>
      <c r="W71" s="2010"/>
      <c r="X71" s="2010"/>
      <c r="Y71" s="2010"/>
      <c r="Z71" s="2010"/>
      <c r="AA71" s="2010"/>
      <c r="AB71" s="2010"/>
    </row>
    <row r="72">
      <c r="D72" s="2005" t="s">
        <v>7838</v>
      </c>
      <c r="E72" s="2005">
        <v>1000000.0</v>
      </c>
      <c r="F72" s="2005">
        <v>1000000.0</v>
      </c>
      <c r="G72" s="2005">
        <v>0.0</v>
      </c>
      <c r="H72" s="2005">
        <v>0.0</v>
      </c>
      <c r="I72" s="2007">
        <v>3.0</v>
      </c>
      <c r="J72" s="2005">
        <v>13.0</v>
      </c>
      <c r="K72" s="2005" t="s">
        <v>7839</v>
      </c>
      <c r="L72" s="2005" t="s">
        <v>7876</v>
      </c>
      <c r="M72" s="2006"/>
      <c r="N72" s="2006"/>
      <c r="O72" s="2006"/>
      <c r="P72" s="2006"/>
      <c r="Q72" s="2006"/>
      <c r="R72" s="2006"/>
      <c r="S72" s="2006"/>
      <c r="T72" s="2006"/>
      <c r="U72" s="2006"/>
      <c r="V72" s="2006"/>
      <c r="W72" s="2006"/>
      <c r="X72" s="2006"/>
      <c r="Y72" s="2006"/>
      <c r="Z72" s="2006"/>
      <c r="AA72" s="2006"/>
      <c r="AB72" s="2006"/>
    </row>
    <row r="73">
      <c r="A73" s="2008" t="s">
        <v>7877</v>
      </c>
      <c r="B73" s="2008">
        <v>2.0</v>
      </c>
      <c r="C73" s="2008" t="s">
        <v>7878</v>
      </c>
      <c r="D73" s="2008">
        <v>1.0</v>
      </c>
      <c r="E73" s="2008">
        <v>5000.0</v>
      </c>
      <c r="F73" s="2008">
        <v>5000.0</v>
      </c>
      <c r="G73" s="2008">
        <v>10000.0</v>
      </c>
      <c r="H73" s="2008">
        <v>0.0</v>
      </c>
      <c r="I73" s="2009">
        <v>0.010416666666666666</v>
      </c>
      <c r="J73" s="2008">
        <v>10.0</v>
      </c>
      <c r="K73" s="2008" t="s">
        <v>7814</v>
      </c>
      <c r="L73" s="2008" t="s">
        <v>7879</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7880</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7881</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7882</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7883</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7884</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7816</v>
      </c>
      <c r="L79" s="2008" t="s">
        <v>7885</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7818</v>
      </c>
      <c r="L80" s="2005" t="s">
        <v>7886</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7820</v>
      </c>
      <c r="L81" s="2008" t="s">
        <v>7887</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7822</v>
      </c>
      <c r="L82" s="2005" t="s">
        <v>7888</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7824</v>
      </c>
      <c r="L83" s="2008" t="s">
        <v>7889</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7826</v>
      </c>
      <c r="L84" s="2005" t="s">
        <v>7890</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7828</v>
      </c>
      <c r="L85" s="2008" t="s">
        <v>7891</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7830</v>
      </c>
      <c r="L86" s="2005" t="s">
        <v>7892</v>
      </c>
      <c r="M86" s="2006"/>
      <c r="N86" s="2006"/>
      <c r="O86" s="2006"/>
      <c r="P86" s="2006"/>
      <c r="Q86" s="2006"/>
      <c r="R86" s="2006"/>
      <c r="S86" s="2006"/>
      <c r="T86" s="2006"/>
      <c r="U86" s="2006"/>
      <c r="V86" s="2006"/>
      <c r="W86" s="2006"/>
      <c r="X86" s="2006"/>
      <c r="Y86" s="2006"/>
      <c r="Z86" s="2006"/>
      <c r="AA86" s="2006"/>
      <c r="AB86" s="2006"/>
    </row>
    <row r="87">
      <c r="D87" s="2008" t="s">
        <v>7832</v>
      </c>
      <c r="E87" s="2008">
        <v>1000000.0</v>
      </c>
      <c r="F87" s="2008">
        <v>1000000.0</v>
      </c>
      <c r="G87" s="2008">
        <v>1280000.0</v>
      </c>
      <c r="H87" s="2008">
        <v>100000.0</v>
      </c>
      <c r="I87" s="2009">
        <v>3.0</v>
      </c>
      <c r="J87" s="2008">
        <v>17.0</v>
      </c>
      <c r="K87" s="2008" t="s">
        <v>7833</v>
      </c>
      <c r="L87" s="2008" t="s">
        <v>7893</v>
      </c>
      <c r="M87" s="2010"/>
      <c r="N87" s="2010"/>
      <c r="O87" s="2010"/>
      <c r="P87" s="2010"/>
      <c r="Q87" s="2010"/>
      <c r="R87" s="2010"/>
      <c r="S87" s="2010"/>
      <c r="T87" s="2010"/>
      <c r="U87" s="2010"/>
      <c r="V87" s="2010"/>
      <c r="W87" s="2010"/>
      <c r="X87" s="2010"/>
      <c r="Y87" s="2010"/>
      <c r="Z87" s="2010"/>
      <c r="AA87" s="2010"/>
      <c r="AB87" s="2010"/>
    </row>
    <row r="88">
      <c r="D88" s="2005" t="s">
        <v>7835</v>
      </c>
      <c r="E88" s="2005">
        <v>800000.0</v>
      </c>
      <c r="F88" s="2005">
        <v>800000.0</v>
      </c>
      <c r="G88" s="2005">
        <v>1000000.0</v>
      </c>
      <c r="H88" s="2005">
        <v>80000.0</v>
      </c>
      <c r="I88" s="2007">
        <v>4.0</v>
      </c>
      <c r="J88" s="2005">
        <v>17.0</v>
      </c>
      <c r="K88" s="2005" t="s">
        <v>7836</v>
      </c>
      <c r="L88" s="2005" t="s">
        <v>7894</v>
      </c>
      <c r="M88" s="2006"/>
      <c r="N88" s="2006"/>
      <c r="O88" s="2006"/>
      <c r="P88" s="2006"/>
      <c r="Q88" s="2006"/>
      <c r="R88" s="2006"/>
      <c r="S88" s="2006"/>
      <c r="T88" s="2006"/>
      <c r="U88" s="2006"/>
      <c r="V88" s="2006"/>
      <c r="W88" s="2006"/>
      <c r="X88" s="2006"/>
      <c r="Y88" s="2006"/>
      <c r="Z88" s="2006"/>
      <c r="AA88" s="2006"/>
      <c r="AB88" s="2006"/>
    </row>
    <row r="89">
      <c r="D89" s="2008" t="s">
        <v>7838</v>
      </c>
      <c r="E89" s="2008">
        <v>1000000.0</v>
      </c>
      <c r="F89" s="2008">
        <v>1000000.0</v>
      </c>
      <c r="G89" s="2008">
        <v>1280000.0</v>
      </c>
      <c r="H89" s="2008">
        <v>0.0</v>
      </c>
      <c r="I89" s="2009">
        <v>5.0</v>
      </c>
      <c r="J89" s="2008">
        <v>18.0</v>
      </c>
      <c r="K89" s="2008" t="s">
        <v>7839</v>
      </c>
      <c r="L89" s="2008" t="s">
        <v>7895</v>
      </c>
      <c r="M89" s="2010"/>
      <c r="N89" s="2010"/>
      <c r="O89" s="2010"/>
      <c r="P89" s="2010"/>
      <c r="Q89" s="2010"/>
      <c r="R89" s="2010"/>
      <c r="S89" s="2010"/>
      <c r="T89" s="2010"/>
      <c r="U89" s="2010"/>
      <c r="V89" s="2010"/>
      <c r="W89" s="2010"/>
      <c r="X89" s="2010"/>
      <c r="Y89" s="2010"/>
      <c r="Z89" s="2010"/>
      <c r="AA89" s="2010"/>
      <c r="AB89" s="2010"/>
    </row>
    <row r="90">
      <c r="A90" s="2005" t="s">
        <v>7896</v>
      </c>
      <c r="B90" s="2005">
        <v>2.0</v>
      </c>
      <c r="C90" s="2005" t="s">
        <v>7897</v>
      </c>
      <c r="D90" s="2005">
        <v>1.0</v>
      </c>
      <c r="E90" s="2005">
        <v>3000.0</v>
      </c>
      <c r="F90" s="2005">
        <v>3000.0</v>
      </c>
      <c r="G90" s="2005">
        <v>0.0</v>
      </c>
      <c r="H90" s="2005">
        <v>0.0</v>
      </c>
      <c r="I90" s="2007">
        <v>0.041666666666666664</v>
      </c>
      <c r="J90" s="2005">
        <v>4.0</v>
      </c>
      <c r="K90" s="2005" t="s">
        <v>7812</v>
      </c>
      <c r="L90" s="2005" t="s">
        <v>7898</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7899</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7900</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7901</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7902</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7814</v>
      </c>
      <c r="L95" s="2008" t="s">
        <v>7903</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7816</v>
      </c>
      <c r="L96" s="2005" t="s">
        <v>7904</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7818</v>
      </c>
      <c r="L97" s="2008" t="s">
        <v>7905</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7820</v>
      </c>
      <c r="L98" s="2005" t="s">
        <v>7906</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7822</v>
      </c>
      <c r="L99" s="2008" t="s">
        <v>7907</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7824</v>
      </c>
      <c r="L100" s="2005" t="s">
        <v>7908</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7826</v>
      </c>
      <c r="L101" s="2008" t="s">
        <v>7909</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7828</v>
      </c>
      <c r="L102" s="2005" t="s">
        <v>7910</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7830</v>
      </c>
      <c r="L103" s="2008" t="s">
        <v>7911</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7833</v>
      </c>
      <c r="L104" s="2005" t="s">
        <v>7912</v>
      </c>
      <c r="M104" s="2006"/>
      <c r="N104" s="2006"/>
      <c r="O104" s="2006"/>
      <c r="P104" s="2006"/>
      <c r="Q104" s="2006"/>
      <c r="R104" s="2006"/>
      <c r="S104" s="2006"/>
      <c r="T104" s="2006"/>
      <c r="U104" s="2006"/>
      <c r="V104" s="2006"/>
      <c r="W104" s="2006"/>
      <c r="X104" s="2006"/>
      <c r="Y104" s="2006"/>
      <c r="Z104" s="2006"/>
      <c r="AA104" s="2006"/>
      <c r="AB104" s="2006"/>
    </row>
    <row r="105">
      <c r="A105" s="2008" t="s">
        <v>7913</v>
      </c>
      <c r="B105" s="2008">
        <v>3.0</v>
      </c>
      <c r="C105" s="2008" t="s">
        <v>7770</v>
      </c>
      <c r="D105" s="2008">
        <v>1.0</v>
      </c>
      <c r="E105" s="2008">
        <v>1000.0</v>
      </c>
      <c r="F105" s="2008">
        <v>1000.0</v>
      </c>
      <c r="G105" s="2008">
        <v>500.0</v>
      </c>
      <c r="H105" s="2008">
        <v>0.0</v>
      </c>
      <c r="I105" s="2009">
        <v>1.7361111111111112E-4</v>
      </c>
      <c r="J105" s="2008">
        <v>10.0</v>
      </c>
      <c r="K105" s="2008" t="s">
        <v>7808</v>
      </c>
      <c r="L105" s="2008" t="s">
        <v>7914</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7812</v>
      </c>
      <c r="L106" s="2005" t="s">
        <v>7915</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7816</v>
      </c>
      <c r="L107" s="2008" t="s">
        <v>7916</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7820</v>
      </c>
      <c r="L108" s="2005" t="s">
        <v>7917</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7824</v>
      </c>
      <c r="L109" s="2008" t="s">
        <v>7918</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7828</v>
      </c>
      <c r="L110" s="2005" t="s">
        <v>7919</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7833</v>
      </c>
      <c r="L111" s="2008" t="s">
        <v>7920</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7836</v>
      </c>
      <c r="L112" s="2005" t="s">
        <v>7921</v>
      </c>
      <c r="M112" s="2006"/>
      <c r="N112" s="2006"/>
      <c r="O112" s="2006"/>
      <c r="P112" s="2006"/>
      <c r="Q112" s="2006"/>
      <c r="R112" s="2006"/>
      <c r="S112" s="2006"/>
      <c r="T112" s="2006"/>
      <c r="U112" s="2006"/>
      <c r="V112" s="2006"/>
      <c r="W112" s="2006"/>
      <c r="X112" s="2006"/>
      <c r="Y112" s="2006"/>
      <c r="Z112" s="2006"/>
      <c r="AA112" s="2006"/>
      <c r="AB112" s="2006"/>
    </row>
    <row r="113">
      <c r="A113" s="2008" t="s">
        <v>7922</v>
      </c>
      <c r="B113" s="2008">
        <v>2.0</v>
      </c>
      <c r="C113" s="2008" t="s">
        <v>7923</v>
      </c>
      <c r="D113" s="2008">
        <v>1.0</v>
      </c>
      <c r="E113" s="2008">
        <v>1500.0</v>
      </c>
      <c r="F113" s="2008">
        <v>1500.0</v>
      </c>
      <c r="G113" s="2008">
        <v>0.0</v>
      </c>
      <c r="H113" s="2008">
        <v>0.0</v>
      </c>
      <c r="I113" s="2009">
        <v>0.020833333333333332</v>
      </c>
      <c r="J113" s="2008">
        <v>5.0</v>
      </c>
      <c r="K113" s="2008" t="s">
        <v>7810</v>
      </c>
      <c r="L113" s="2008" t="s">
        <v>7924</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7925</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7926</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7927</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7812</v>
      </c>
      <c r="L117" s="2008" t="s">
        <v>7928</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7814</v>
      </c>
      <c r="L118" s="2005" t="s">
        <v>7929</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7816</v>
      </c>
      <c r="L119" s="2008" t="s">
        <v>7930</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7818</v>
      </c>
      <c r="L120" s="2005" t="s">
        <v>7931</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7820</v>
      </c>
      <c r="L121" s="2008" t="s">
        <v>7932</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7822</v>
      </c>
      <c r="L122" s="2005" t="s">
        <v>7933</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7824</v>
      </c>
      <c r="L123" s="2008" t="s">
        <v>7934</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7826</v>
      </c>
      <c r="L124" s="2005" t="s">
        <v>7935</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7828</v>
      </c>
      <c r="L125" s="2008" t="s">
        <v>7936</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7830</v>
      </c>
      <c r="L126" s="2005" t="s">
        <v>7937</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7833</v>
      </c>
      <c r="L127" s="2008" t="s">
        <v>7938</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7836</v>
      </c>
      <c r="L128" s="2005" t="s">
        <v>7939</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7839</v>
      </c>
      <c r="L129" s="2008" t="s">
        <v>7940</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7941</v>
      </c>
      <c r="L130" s="2005" t="s">
        <v>7942</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7943</v>
      </c>
      <c r="L131" s="2008" t="s">
        <v>7944</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7945</v>
      </c>
      <c r="L132" s="2005" t="s">
        <v>7946</v>
      </c>
      <c r="M132" s="2006"/>
      <c r="N132" s="2006"/>
      <c r="O132" s="2006"/>
      <c r="P132" s="2006"/>
      <c r="Q132" s="2006"/>
      <c r="R132" s="2006"/>
      <c r="S132" s="2006"/>
      <c r="T132" s="2006"/>
      <c r="U132" s="2006"/>
      <c r="V132" s="2006"/>
      <c r="W132" s="2006"/>
      <c r="X132" s="2006"/>
      <c r="Y132" s="2006"/>
      <c r="Z132" s="2006"/>
      <c r="AA132" s="2006"/>
      <c r="AB132" s="2006"/>
    </row>
    <row r="133">
      <c r="A133" s="2008" t="s">
        <v>7947</v>
      </c>
      <c r="B133" s="2008">
        <v>3.0</v>
      </c>
      <c r="C133" s="2008" t="s">
        <v>7770</v>
      </c>
      <c r="D133" s="2008">
        <v>1.0</v>
      </c>
      <c r="E133" s="2008">
        <v>10000.0</v>
      </c>
      <c r="F133" s="2008">
        <v>10000.0</v>
      </c>
      <c r="G133" s="2008">
        <v>0.0</v>
      </c>
      <c r="H133" s="2008">
        <v>0.0</v>
      </c>
      <c r="I133" s="2009">
        <v>0.041666666666666664</v>
      </c>
      <c r="J133" s="2008">
        <v>6.0</v>
      </c>
      <c r="K133" s="2008" t="s">
        <v>7818</v>
      </c>
      <c r="L133" s="2008" t="s">
        <v>7948</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7949</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7950</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7951</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7952</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7953</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7954</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7955</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7820</v>
      </c>
      <c r="L141" s="2008" t="s">
        <v>7956</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7822</v>
      </c>
      <c r="L142" s="2005" t="s">
        <v>7957</v>
      </c>
      <c r="M142" s="2006"/>
      <c r="N142" s="2006"/>
      <c r="O142" s="2006"/>
      <c r="P142" s="2006"/>
      <c r="Q142" s="2006"/>
      <c r="R142" s="2006"/>
      <c r="S142" s="2006"/>
      <c r="T142" s="2006"/>
      <c r="U142" s="2006"/>
      <c r="V142" s="2006"/>
      <c r="W142" s="2006"/>
      <c r="X142" s="2006"/>
      <c r="Y142" s="2006"/>
      <c r="Z142" s="2006"/>
      <c r="AA142" s="2006"/>
      <c r="AB142" s="2006"/>
    </row>
    <row r="143">
      <c r="A143" s="2008" t="s">
        <v>7958</v>
      </c>
      <c r="B143" s="2008">
        <v>3.0</v>
      </c>
      <c r="C143" s="2008" t="s">
        <v>7770</v>
      </c>
      <c r="D143" s="2008">
        <v>1.0</v>
      </c>
      <c r="E143" s="2008">
        <v>10000.0</v>
      </c>
      <c r="F143" s="2008">
        <v>0.0</v>
      </c>
      <c r="G143" s="2008">
        <v>10000.0</v>
      </c>
      <c r="H143" s="2008">
        <v>0.0</v>
      </c>
      <c r="I143" s="2009">
        <v>0.041666666666666664</v>
      </c>
      <c r="J143" s="2008">
        <v>6.0</v>
      </c>
      <c r="K143" s="2008" t="s">
        <v>7822</v>
      </c>
      <c r="L143" s="2008" t="s">
        <v>7959</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7960</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7961</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7962</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7963</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7964</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7965</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7966</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7967</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7968</v>
      </c>
      <c r="M152" s="2006"/>
      <c r="N152" s="2006"/>
      <c r="O152" s="2006"/>
      <c r="P152" s="2006"/>
      <c r="Q152" s="2006"/>
      <c r="R152" s="2006"/>
      <c r="S152" s="2006"/>
      <c r="T152" s="2006"/>
      <c r="U152" s="2006"/>
      <c r="V152" s="2006"/>
      <c r="W152" s="2006"/>
      <c r="X152" s="2006"/>
      <c r="Y152" s="2006"/>
      <c r="Z152" s="2006"/>
      <c r="AA152" s="2006"/>
      <c r="AB152" s="2006"/>
    </row>
    <row r="153">
      <c r="A153" s="2008" t="s">
        <v>7969</v>
      </c>
      <c r="B153" s="2008">
        <v>3.0</v>
      </c>
      <c r="C153" s="2008" t="s">
        <v>7770</v>
      </c>
      <c r="D153" s="2008">
        <v>1.0</v>
      </c>
      <c r="E153" s="2008">
        <v>0.0</v>
      </c>
      <c r="F153" s="2008">
        <v>10000.0</v>
      </c>
      <c r="G153" s="2008">
        <v>10000.0</v>
      </c>
      <c r="H153" s="2008">
        <v>0.0</v>
      </c>
      <c r="I153" s="2009">
        <v>0.041666666666666664</v>
      </c>
      <c r="J153" s="2008">
        <v>6.0</v>
      </c>
      <c r="K153" s="2008" t="s">
        <v>7820</v>
      </c>
      <c r="L153" s="2008" t="s">
        <v>7970</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7971</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7972</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7973</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7974</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7975</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7976</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7977</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7978</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7822</v>
      </c>
      <c r="L162" s="2005" t="s">
        <v>7979</v>
      </c>
      <c r="M162" s="2006"/>
      <c r="N162" s="2006"/>
      <c r="O162" s="2006"/>
      <c r="P162" s="2006"/>
      <c r="Q162" s="2006"/>
      <c r="R162" s="2006"/>
      <c r="S162" s="2006"/>
      <c r="T162" s="2006"/>
      <c r="U162" s="2006"/>
      <c r="V162" s="2006"/>
      <c r="W162" s="2006"/>
      <c r="X162" s="2006"/>
      <c r="Y162" s="2006"/>
      <c r="Z162" s="2006"/>
      <c r="AA162" s="2006"/>
      <c r="AB162" s="2006"/>
    </row>
    <row r="163">
      <c r="A163" s="2008" t="s">
        <v>7980</v>
      </c>
      <c r="B163" s="2008">
        <v>3.0</v>
      </c>
      <c r="C163" s="2008" t="s">
        <v>7770</v>
      </c>
      <c r="D163" s="2008">
        <v>1.0</v>
      </c>
      <c r="E163" s="2008">
        <v>10000.0</v>
      </c>
      <c r="F163" s="2008">
        <v>10000.0</v>
      </c>
      <c r="G163" s="2008">
        <v>10000.0</v>
      </c>
      <c r="H163" s="2008">
        <v>0.0</v>
      </c>
      <c r="I163" s="2009">
        <v>0.08333333333333333</v>
      </c>
      <c r="J163" s="2008">
        <v>10.0</v>
      </c>
      <c r="K163" s="2008" t="s">
        <v>7810</v>
      </c>
      <c r="L163" s="2008" t="s">
        <v>7981</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7814</v>
      </c>
      <c r="L164" s="2005" t="s">
        <v>7982</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7818</v>
      </c>
      <c r="L165" s="2008" t="s">
        <v>7983</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7822</v>
      </c>
      <c r="L166" s="2005" t="s">
        <v>7984</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7826</v>
      </c>
      <c r="L167" s="2008" t="s">
        <v>7985</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7830</v>
      </c>
      <c r="L168" s="2005" t="s">
        <v>7986</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7836</v>
      </c>
      <c r="L169" s="2008" t="s">
        <v>7987</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7941</v>
      </c>
      <c r="L170" s="2005" t="s">
        <v>7988</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7945</v>
      </c>
      <c r="L171" s="2008" t="s">
        <v>7989</v>
      </c>
      <c r="M171" s="2010"/>
      <c r="N171" s="2010"/>
      <c r="O171" s="2010"/>
      <c r="P171" s="2010"/>
      <c r="Q171" s="2010"/>
      <c r="R171" s="2010"/>
      <c r="S171" s="2010"/>
      <c r="T171" s="2010"/>
      <c r="U171" s="2010"/>
      <c r="V171" s="2010"/>
      <c r="W171" s="2010"/>
      <c r="X171" s="2010"/>
      <c r="Y171" s="2010"/>
      <c r="Z171" s="2010"/>
      <c r="AA171" s="2010"/>
      <c r="AB171" s="2010"/>
    </row>
    <row r="172">
      <c r="A172" s="2005" t="s">
        <v>7990</v>
      </c>
      <c r="B172" s="2005">
        <v>2.0</v>
      </c>
      <c r="C172" s="2005" t="s">
        <v>7770</v>
      </c>
      <c r="D172" s="2005">
        <v>1.0</v>
      </c>
      <c r="E172" s="2005">
        <v>1080000.0</v>
      </c>
      <c r="F172" s="2005">
        <v>1080000.0</v>
      </c>
      <c r="G172" s="2005">
        <v>1440000.0</v>
      </c>
      <c r="H172" s="2005">
        <v>0.0</v>
      </c>
      <c r="I172" s="2007">
        <v>0.16666666666666666</v>
      </c>
      <c r="J172" s="2005">
        <v>10.0</v>
      </c>
      <c r="K172" s="2005" t="s">
        <v>7830</v>
      </c>
      <c r="L172" s="2005" t="s">
        <v>7991</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7833</v>
      </c>
      <c r="L173" s="2008" t="s">
        <v>7992</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7993</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7836</v>
      </c>
      <c r="L175" s="2008" t="s">
        <v>7994</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7839</v>
      </c>
      <c r="L176" s="2005" t="s">
        <v>7995</v>
      </c>
      <c r="M176" s="2006"/>
      <c r="N176" s="2006"/>
      <c r="O176" s="2006"/>
      <c r="P176" s="2006"/>
      <c r="Q176" s="2006"/>
      <c r="R176" s="2006"/>
      <c r="S176" s="2006"/>
      <c r="T176" s="2006"/>
      <c r="U176" s="2006"/>
      <c r="V176" s="2006"/>
      <c r="W176" s="2006"/>
      <c r="X176" s="2006"/>
      <c r="Y176" s="2006"/>
      <c r="Z176" s="2006"/>
      <c r="AA176" s="2006"/>
      <c r="AB176" s="2006"/>
    </row>
    <row r="177">
      <c r="A177" s="2008" t="s">
        <v>7996</v>
      </c>
      <c r="B177" s="2008">
        <v>3.0</v>
      </c>
      <c r="C177" s="2008" t="s">
        <v>7770</v>
      </c>
      <c r="D177" s="2008">
        <v>1.0</v>
      </c>
      <c r="E177" s="2008">
        <v>720000.0</v>
      </c>
      <c r="F177" s="2008">
        <v>720000.0</v>
      </c>
      <c r="G177" s="2008">
        <v>720000.0</v>
      </c>
      <c r="H177" s="2008">
        <v>0.0</v>
      </c>
      <c r="I177" s="2009">
        <v>0.16666666666666666</v>
      </c>
      <c r="J177" s="2008">
        <v>10.0</v>
      </c>
      <c r="K177" s="2008" t="s">
        <v>7839</v>
      </c>
      <c r="L177" s="2008" t="s">
        <v>7997</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7941</v>
      </c>
      <c r="L178" s="2005" t="s">
        <v>7998</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7999</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7943</v>
      </c>
      <c r="L180" s="2005" t="s">
        <v>8000</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8001</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7945</v>
      </c>
      <c r="L182" s="2005" t="s">
        <v>8002</v>
      </c>
      <c r="M182" s="2006"/>
      <c r="N182" s="2006"/>
      <c r="O182" s="2006"/>
      <c r="P182" s="2006"/>
      <c r="Q182" s="2006"/>
      <c r="R182" s="2006"/>
      <c r="S182" s="2006"/>
      <c r="T182" s="2006"/>
      <c r="U182" s="2006"/>
      <c r="V182" s="2006"/>
      <c r="W182" s="2006"/>
      <c r="X182" s="2006"/>
      <c r="Y182" s="2006"/>
      <c r="Z182" s="2006"/>
      <c r="AA182" s="2006"/>
      <c r="AB182" s="2006"/>
    </row>
    <row r="183">
      <c r="A183" s="2008" t="s">
        <v>8003</v>
      </c>
      <c r="B183" s="2008">
        <v>2.0</v>
      </c>
      <c r="C183" s="2008" t="s">
        <v>8004</v>
      </c>
      <c r="D183" s="2008">
        <v>1.0</v>
      </c>
      <c r="E183" s="2008">
        <v>0.0</v>
      </c>
      <c r="F183" s="2008">
        <v>720000.0</v>
      </c>
      <c r="G183" s="2008">
        <v>720000.0</v>
      </c>
      <c r="H183" s="2008">
        <v>0.0</v>
      </c>
      <c r="I183" s="2009">
        <v>0.3333333333333333</v>
      </c>
      <c r="J183" s="2008">
        <v>8.0</v>
      </c>
      <c r="K183" s="2008" t="s">
        <v>7836</v>
      </c>
      <c r="L183" s="2008" t="s">
        <v>8005</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7839</v>
      </c>
      <c r="L184" s="2005" t="s">
        <v>8006</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7941</v>
      </c>
      <c r="L185" s="2008" t="s">
        <v>8007</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7943</v>
      </c>
      <c r="L186" s="2005" t="s">
        <v>8008</v>
      </c>
      <c r="M186" s="2006"/>
      <c r="N186" s="2006"/>
      <c r="O186" s="2006"/>
      <c r="P186" s="2006"/>
      <c r="Q186" s="2006"/>
      <c r="R186" s="2006"/>
      <c r="S186" s="2006"/>
      <c r="T186" s="2006"/>
      <c r="U186" s="2006"/>
      <c r="V186" s="2006"/>
      <c r="W186" s="2006"/>
      <c r="X186" s="2006"/>
      <c r="Y186" s="2006"/>
      <c r="Z186" s="2006"/>
      <c r="AA186" s="2006"/>
      <c r="AB186" s="2006"/>
    </row>
    <row r="187">
      <c r="A187" s="2008" t="s">
        <v>8009</v>
      </c>
      <c r="B187" s="2008">
        <v>2.0</v>
      </c>
      <c r="C187" s="2008" t="s">
        <v>8010</v>
      </c>
      <c r="D187" s="2008">
        <v>1.0</v>
      </c>
      <c r="E187" s="2008">
        <v>720000.0</v>
      </c>
      <c r="F187" s="2008">
        <v>720000.0</v>
      </c>
      <c r="G187" s="2008">
        <v>0.0</v>
      </c>
      <c r="H187" s="2008">
        <v>0.0</v>
      </c>
      <c r="I187" s="2009">
        <v>0.3333333333333333</v>
      </c>
      <c r="J187" s="2008">
        <v>8.0</v>
      </c>
      <c r="K187" s="2008" t="s">
        <v>7833</v>
      </c>
      <c r="L187" s="2008" t="s">
        <v>8011</v>
      </c>
      <c r="M187" s="2010"/>
      <c r="N187" s="2010"/>
      <c r="O187" s="2010"/>
      <c r="P187" s="2010"/>
      <c r="Q187" s="2010"/>
      <c r="R187" s="2010"/>
      <c r="S187" s="2010"/>
      <c r="T187" s="2010"/>
      <c r="U187" s="2010"/>
      <c r="V187" s="2010"/>
      <c r="W187" s="2010"/>
      <c r="X187" s="2010"/>
      <c r="Y187" s="2010"/>
      <c r="Z187" s="2010"/>
      <c r="AA187" s="2010"/>
      <c r="AB187" s="2010"/>
    </row>
    <row r="188">
      <c r="A188" s="2005" t="s">
        <v>8012</v>
      </c>
      <c r="B188" s="2005">
        <v>3.0</v>
      </c>
      <c r="C188" s="2005" t="s">
        <v>7770</v>
      </c>
      <c r="D188" s="2005">
        <v>1.0</v>
      </c>
      <c r="E188" s="2005">
        <v>1440000.0</v>
      </c>
      <c r="F188" s="2005">
        <v>1440000.0</v>
      </c>
      <c r="G188" s="2005">
        <v>1440000.0</v>
      </c>
      <c r="H188" s="2005">
        <v>0.0</v>
      </c>
      <c r="I188" s="2007">
        <v>0.3333333333333333</v>
      </c>
      <c r="J188" s="2005">
        <v>10.0</v>
      </c>
      <c r="K188" s="2005" t="s">
        <v>7836</v>
      </c>
      <c r="L188" s="2005" t="s">
        <v>8013</v>
      </c>
      <c r="M188" s="2006"/>
      <c r="N188" s="2006"/>
      <c r="O188" s="2006"/>
      <c r="P188" s="2006"/>
      <c r="Q188" s="2006"/>
      <c r="R188" s="2006"/>
      <c r="S188" s="2006"/>
      <c r="T188" s="2006"/>
      <c r="U188" s="2006"/>
      <c r="V188" s="2006"/>
      <c r="W188" s="2006"/>
      <c r="X188" s="2006"/>
      <c r="Y188" s="2006"/>
      <c r="Z188" s="2006"/>
      <c r="AA188" s="2006"/>
      <c r="AB188" s="2006"/>
    </row>
    <row r="189">
      <c r="A189" s="2008" t="s">
        <v>8014</v>
      </c>
      <c r="B189" s="2008">
        <v>3.0</v>
      </c>
      <c r="C189" s="2008" t="s">
        <v>7770</v>
      </c>
      <c r="D189" s="2008">
        <v>1.0</v>
      </c>
      <c r="E189" s="2008">
        <v>1440000.0</v>
      </c>
      <c r="F189" s="2008">
        <v>0.0</v>
      </c>
      <c r="G189" s="2008">
        <v>1440000.0</v>
      </c>
      <c r="H189" s="2008">
        <v>0.0</v>
      </c>
      <c r="I189" s="2009">
        <v>0.3333333333333333</v>
      </c>
      <c r="J189" s="2008">
        <v>10.0</v>
      </c>
      <c r="K189" s="2008" t="s">
        <v>7833</v>
      </c>
      <c r="L189" s="2008" t="s">
        <v>8015</v>
      </c>
      <c r="M189" s="2010"/>
      <c r="N189" s="2010"/>
      <c r="O189" s="2010"/>
      <c r="P189" s="2010"/>
      <c r="Q189" s="2010"/>
      <c r="R189" s="2010"/>
      <c r="S189" s="2010"/>
      <c r="T189" s="2010"/>
      <c r="U189" s="2010"/>
      <c r="V189" s="2010"/>
      <c r="W189" s="2010"/>
      <c r="X189" s="2010"/>
      <c r="Y189" s="2010"/>
      <c r="Z189" s="2010"/>
      <c r="AA189" s="2010"/>
      <c r="AB189" s="2010"/>
    </row>
    <row r="190">
      <c r="A190" s="2005" t="s">
        <v>8016</v>
      </c>
      <c r="B190" s="2005">
        <v>2.0</v>
      </c>
      <c r="C190" s="2005" t="s">
        <v>7770</v>
      </c>
      <c r="D190" s="2005">
        <v>1.0</v>
      </c>
      <c r="E190" s="2005">
        <v>1000.0</v>
      </c>
      <c r="F190" s="2005">
        <v>1000.0</v>
      </c>
      <c r="G190" s="2005">
        <v>1000.0</v>
      </c>
      <c r="H190" s="2005">
        <v>0.0</v>
      </c>
      <c r="I190" s="2007">
        <v>6.944444444444445E-4</v>
      </c>
      <c r="J190" s="2005">
        <v>5.0</v>
      </c>
      <c r="K190" s="2005" t="s">
        <v>7804</v>
      </c>
      <c r="L190" s="2005" t="s">
        <v>8017</v>
      </c>
      <c r="M190" s="2006"/>
      <c r="N190" s="2006"/>
      <c r="O190" s="2006"/>
      <c r="P190" s="2006"/>
      <c r="Q190" s="2006"/>
      <c r="R190" s="2006"/>
      <c r="S190" s="2006"/>
      <c r="T190" s="2006"/>
      <c r="U190" s="2006"/>
      <c r="V190" s="2006"/>
      <c r="W190" s="2006"/>
      <c r="X190" s="2006"/>
      <c r="Y190" s="2006"/>
      <c r="Z190" s="2006"/>
      <c r="AA190" s="2006"/>
      <c r="AB190" s="2006"/>
    </row>
    <row r="191">
      <c r="A191" s="2008" t="s">
        <v>8018</v>
      </c>
      <c r="B191" s="2008">
        <v>2.0</v>
      </c>
      <c r="C191" s="2008" t="s">
        <v>7770</v>
      </c>
      <c r="D191" s="2008">
        <v>1.0</v>
      </c>
      <c r="E191" s="2008">
        <v>400000.0</v>
      </c>
      <c r="F191" s="2008">
        <v>400000.0</v>
      </c>
      <c r="G191" s="2008">
        <v>0.0</v>
      </c>
      <c r="H191" s="2008">
        <v>0.0</v>
      </c>
      <c r="I191" s="2009">
        <v>0.16666666666666666</v>
      </c>
      <c r="J191" s="2008">
        <v>10.0</v>
      </c>
      <c r="K191" s="2008" t="s">
        <v>7826</v>
      </c>
      <c r="L191" s="2008" t="s">
        <v>8019</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7826</v>
      </c>
      <c r="L192" s="2005" t="s">
        <v>8020</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7826</v>
      </c>
      <c r="L193" s="2008" t="s">
        <v>8021</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7826</v>
      </c>
      <c r="L194" s="2005" t="s">
        <v>8022</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7826</v>
      </c>
      <c r="L195" s="2008" t="s">
        <v>8023</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7826</v>
      </c>
      <c r="L196" s="2005" t="s">
        <v>8024</v>
      </c>
      <c r="M196" s="2006"/>
      <c r="N196" s="2006"/>
      <c r="O196" s="2006"/>
      <c r="P196" s="2006"/>
      <c r="Q196" s="2006"/>
      <c r="R196" s="2006"/>
      <c r="S196" s="2006"/>
      <c r="T196" s="2006"/>
      <c r="U196" s="2006"/>
      <c r="V196" s="2006"/>
      <c r="W196" s="2006"/>
      <c r="X196" s="2006"/>
      <c r="Y196" s="2006"/>
      <c r="Z196" s="2006"/>
      <c r="AA196" s="2006"/>
      <c r="AB196" s="2006"/>
    </row>
    <row r="197">
      <c r="A197" s="2008" t="s">
        <v>8025</v>
      </c>
      <c r="B197" s="2008">
        <v>2.0</v>
      </c>
      <c r="C197" s="2008" t="s">
        <v>7770</v>
      </c>
      <c r="D197" s="2008">
        <v>1.0</v>
      </c>
      <c r="E197" s="2008">
        <v>0.0</v>
      </c>
      <c r="F197" s="2008">
        <v>20000.0</v>
      </c>
      <c r="G197" s="2008">
        <v>0.0</v>
      </c>
      <c r="H197" s="2008">
        <v>0.0</v>
      </c>
      <c r="I197" s="2009">
        <v>1.1574074074074075E-4</v>
      </c>
      <c r="J197" s="2008">
        <v>5.0</v>
      </c>
      <c r="K197" s="2008" t="s">
        <v>7804</v>
      </c>
      <c r="L197" s="2008" t="s">
        <v>8026</v>
      </c>
      <c r="M197" s="2010"/>
      <c r="N197" s="2010"/>
      <c r="O197" s="2010"/>
      <c r="P197" s="2010"/>
      <c r="Q197" s="2010"/>
      <c r="R197" s="2010"/>
      <c r="S197" s="2010"/>
      <c r="T197" s="2010"/>
      <c r="U197" s="2010"/>
      <c r="V197" s="2010"/>
      <c r="W197" s="2010"/>
      <c r="X197" s="2010"/>
      <c r="Y197" s="2010"/>
      <c r="Z197" s="2010"/>
      <c r="AA197" s="2010"/>
      <c r="AB197" s="2010"/>
    </row>
    <row r="198">
      <c r="A198" s="2005" t="s">
        <v>8027</v>
      </c>
      <c r="B198" s="2005">
        <v>2.0</v>
      </c>
      <c r="C198" s="2005" t="s">
        <v>7770</v>
      </c>
      <c r="D198" s="2005">
        <v>1.0</v>
      </c>
      <c r="E198" s="2005">
        <v>10000.0</v>
      </c>
      <c r="F198" s="2005">
        <v>0.0</v>
      </c>
      <c r="G198" s="2005">
        <v>0.0</v>
      </c>
      <c r="H198" s="2005">
        <v>0.0</v>
      </c>
      <c r="I198" s="2007">
        <v>1.1574074074074075E-4</v>
      </c>
      <c r="J198" s="2005">
        <v>5.0</v>
      </c>
      <c r="K198" s="2005" t="s">
        <v>7804</v>
      </c>
      <c r="L198" s="2005" t="s">
        <v>8028</v>
      </c>
      <c r="M198" s="2006"/>
      <c r="N198" s="2006"/>
      <c r="O198" s="2006"/>
      <c r="P198" s="2006"/>
      <c r="Q198" s="2006"/>
      <c r="R198" s="2006"/>
      <c r="S198" s="2006"/>
      <c r="T198" s="2006"/>
      <c r="U198" s="2006"/>
      <c r="V198" s="2006"/>
      <c r="W198" s="2006"/>
      <c r="X198" s="2006"/>
      <c r="Y198" s="2006"/>
      <c r="Z198" s="2006"/>
      <c r="AA198" s="2006"/>
      <c r="AB198" s="2006"/>
    </row>
    <row r="199">
      <c r="A199" s="2008" t="s">
        <v>8029</v>
      </c>
      <c r="B199" s="2008">
        <v>2.0</v>
      </c>
      <c r="C199" s="2010"/>
      <c r="D199" s="2008">
        <v>1.0</v>
      </c>
      <c r="E199" s="2008">
        <v>0.0</v>
      </c>
      <c r="F199" s="2008">
        <v>500.0</v>
      </c>
      <c r="G199" s="2008">
        <v>500.0</v>
      </c>
      <c r="H199" s="2008">
        <v>0.0</v>
      </c>
      <c r="I199" s="2009">
        <v>4.6296296296296294E-5</v>
      </c>
      <c r="J199" s="2008">
        <v>3.0</v>
      </c>
      <c r="K199" s="2010"/>
      <c r="L199" s="2008" t="s">
        <v>8030</v>
      </c>
      <c r="M199" s="2010"/>
      <c r="N199" s="2010"/>
      <c r="O199" s="2010"/>
      <c r="P199" s="2010"/>
      <c r="Q199" s="2010"/>
      <c r="R199" s="2010"/>
      <c r="S199" s="2010"/>
      <c r="T199" s="2010"/>
      <c r="U199" s="2010"/>
      <c r="V199" s="2010"/>
      <c r="W199" s="2010"/>
      <c r="X199" s="2010"/>
      <c r="Y199" s="2010"/>
      <c r="Z199" s="2010"/>
      <c r="AA199" s="2010"/>
      <c r="AB199" s="2010"/>
    </row>
    <row r="200">
      <c r="A200" s="2005" t="s">
        <v>8031</v>
      </c>
      <c r="B200" s="2005">
        <v>2.0</v>
      </c>
      <c r="C200" s="2006"/>
      <c r="D200" s="2005">
        <v>1.0</v>
      </c>
      <c r="E200" s="2005">
        <v>0.0</v>
      </c>
      <c r="F200" s="2005">
        <v>1000.0</v>
      </c>
      <c r="G200" s="2005">
        <v>3000.0</v>
      </c>
      <c r="H200" s="2005">
        <v>0.0</v>
      </c>
      <c r="I200" s="2007">
        <v>6.944444444444445E-4</v>
      </c>
      <c r="J200" s="2005">
        <v>6.0</v>
      </c>
      <c r="K200" s="2006"/>
      <c r="L200" s="2005" t="s">
        <v>8032</v>
      </c>
      <c r="M200" s="2006"/>
      <c r="N200" s="2006"/>
      <c r="O200" s="2006"/>
      <c r="P200" s="2006"/>
      <c r="Q200" s="2006"/>
      <c r="R200" s="2006"/>
      <c r="S200" s="2006"/>
      <c r="T200" s="2006"/>
      <c r="U200" s="2006"/>
      <c r="V200" s="2006"/>
      <c r="W200" s="2006"/>
      <c r="X200" s="2006"/>
      <c r="Y200" s="2006"/>
      <c r="Z200" s="2006"/>
      <c r="AA200" s="2006"/>
      <c r="AB200" s="2006"/>
    </row>
    <row r="201">
      <c r="A201" s="2008" t="s">
        <v>8033</v>
      </c>
      <c r="B201" s="2008">
        <v>2.0</v>
      </c>
      <c r="C201" s="2010"/>
      <c r="D201" s="2008">
        <v>1.0</v>
      </c>
      <c r="E201" s="2008">
        <v>0.0</v>
      </c>
      <c r="F201" s="2008">
        <v>10000.0</v>
      </c>
      <c r="G201" s="2008">
        <v>2000.0</v>
      </c>
      <c r="H201" s="2008">
        <v>0.0</v>
      </c>
      <c r="I201" s="2009">
        <v>0.006944444444444444</v>
      </c>
      <c r="J201" s="2008">
        <v>10.0</v>
      </c>
      <c r="K201" s="2010"/>
      <c r="L201" s="2008" t="s">
        <v>8034</v>
      </c>
      <c r="M201" s="2010"/>
      <c r="N201" s="2010"/>
      <c r="O201" s="2010"/>
      <c r="P201" s="2010"/>
      <c r="Q201" s="2010"/>
      <c r="R201" s="2010"/>
      <c r="S201" s="2010"/>
      <c r="T201" s="2010"/>
      <c r="U201" s="2010"/>
      <c r="V201" s="2010"/>
      <c r="W201" s="2010"/>
      <c r="X201" s="2010"/>
      <c r="Y201" s="2010"/>
      <c r="Z201" s="2010"/>
      <c r="AA201" s="2010"/>
      <c r="AB201" s="2010"/>
    </row>
    <row r="202">
      <c r="A202" s="2005" t="s">
        <v>8035</v>
      </c>
      <c r="B202" s="2005">
        <v>3.0</v>
      </c>
      <c r="C202" s="2006"/>
      <c r="D202" s="2005">
        <v>1.0</v>
      </c>
      <c r="E202" s="2005">
        <v>0.0</v>
      </c>
      <c r="F202" s="2005">
        <v>20000.0</v>
      </c>
      <c r="G202" s="2005">
        <v>10000.0</v>
      </c>
      <c r="H202" s="2005">
        <v>0.0</v>
      </c>
      <c r="I202" s="2007">
        <v>0.08333333333333333</v>
      </c>
      <c r="J202" s="2005">
        <v>12.0</v>
      </c>
      <c r="K202" s="2006"/>
      <c r="L202" s="2005" t="s">
        <v>8036</v>
      </c>
      <c r="M202" s="2006"/>
      <c r="N202" s="2006"/>
      <c r="O202" s="2006"/>
      <c r="P202" s="2006"/>
      <c r="Q202" s="2006"/>
      <c r="R202" s="2006"/>
      <c r="S202" s="2006"/>
      <c r="T202" s="2006"/>
      <c r="U202" s="2006"/>
      <c r="V202" s="2006"/>
      <c r="W202" s="2006"/>
      <c r="X202" s="2006"/>
      <c r="Y202" s="2006"/>
      <c r="Z202" s="2006"/>
      <c r="AA202" s="2006"/>
      <c r="AB202" s="2006"/>
    </row>
    <row r="203">
      <c r="A203" s="2008" t="s">
        <v>8037</v>
      </c>
      <c r="B203" s="2008">
        <v>3.0</v>
      </c>
      <c r="C203" s="2010"/>
      <c r="D203" s="2008">
        <v>1.0</v>
      </c>
      <c r="E203" s="2008">
        <v>10000.0</v>
      </c>
      <c r="F203" s="2008">
        <v>0.0</v>
      </c>
      <c r="G203" s="2008">
        <v>20000.0</v>
      </c>
      <c r="H203" s="2008">
        <v>0.0</v>
      </c>
      <c r="I203" s="2009">
        <v>0.16666666666666666</v>
      </c>
      <c r="J203" s="2008">
        <v>16.0</v>
      </c>
      <c r="K203" s="2010"/>
      <c r="L203" s="2008" t="s">
        <v>8036</v>
      </c>
      <c r="M203" s="2010"/>
      <c r="N203" s="2010"/>
      <c r="O203" s="2010"/>
      <c r="P203" s="2010"/>
      <c r="Q203" s="2010"/>
      <c r="R203" s="2010"/>
      <c r="S203" s="2010"/>
      <c r="T203" s="2010"/>
      <c r="U203" s="2010"/>
      <c r="V203" s="2010"/>
      <c r="W203" s="2010"/>
      <c r="X203" s="2010"/>
      <c r="Y203" s="2010"/>
      <c r="Z203" s="2010"/>
      <c r="AA203" s="2010"/>
      <c r="AB203" s="2010"/>
    </row>
    <row r="204">
      <c r="A204" s="2005" t="s">
        <v>8038</v>
      </c>
      <c r="B204" s="2005">
        <v>3.0</v>
      </c>
      <c r="C204" s="2006"/>
      <c r="D204" s="2005">
        <v>1.0</v>
      </c>
      <c r="E204" s="2005">
        <v>50000.0</v>
      </c>
      <c r="F204" s="2005">
        <v>25000.0</v>
      </c>
      <c r="G204" s="2005">
        <v>0.0</v>
      </c>
      <c r="H204" s="2005">
        <v>0.0</v>
      </c>
      <c r="I204" s="2007">
        <v>0.25</v>
      </c>
      <c r="J204" s="2005">
        <v>20.0</v>
      </c>
      <c r="K204" s="2006"/>
      <c r="L204" s="2005" t="s">
        <v>8039</v>
      </c>
      <c r="M204" s="2006"/>
      <c r="N204" s="2006"/>
      <c r="O204" s="2006"/>
      <c r="P204" s="2006"/>
      <c r="Q204" s="2006"/>
      <c r="R204" s="2006"/>
      <c r="S204" s="2006"/>
      <c r="T204" s="2006"/>
      <c r="U204" s="2006"/>
      <c r="V204" s="2006"/>
      <c r="W204" s="2006"/>
      <c r="X204" s="2006"/>
      <c r="Y204" s="2006"/>
      <c r="Z204" s="2006"/>
      <c r="AA204" s="2006"/>
      <c r="AB204" s="2006"/>
    </row>
    <row r="205">
      <c r="A205" s="2008" t="s">
        <v>8040</v>
      </c>
      <c r="B205" s="2008">
        <v>1.0</v>
      </c>
      <c r="C205" s="2010"/>
      <c r="D205" s="2008">
        <v>1.0</v>
      </c>
      <c r="E205" s="2008">
        <v>2000.0</v>
      </c>
      <c r="F205" s="2008">
        <v>0.0</v>
      </c>
      <c r="G205" s="2008">
        <v>0.0</v>
      </c>
      <c r="H205" s="2008">
        <v>0.0</v>
      </c>
      <c r="I205" s="2009">
        <v>0.004166666666666667</v>
      </c>
      <c r="J205" s="2008">
        <v>3.0</v>
      </c>
      <c r="K205" s="2008" t="s">
        <v>7816</v>
      </c>
      <c r="L205" s="2008" t="s">
        <v>8028</v>
      </c>
      <c r="M205" s="2010"/>
      <c r="N205" s="2010"/>
      <c r="O205" s="2010"/>
      <c r="P205" s="2010"/>
      <c r="Q205" s="2010"/>
      <c r="R205" s="2010"/>
      <c r="S205" s="2010"/>
      <c r="T205" s="2010"/>
      <c r="U205" s="2010"/>
      <c r="V205" s="2010"/>
      <c r="W205" s="2010"/>
      <c r="X205" s="2010"/>
      <c r="Y205" s="2010"/>
      <c r="Z205" s="2010"/>
      <c r="AA205" s="2010"/>
      <c r="AB205" s="2010"/>
    </row>
    <row r="206">
      <c r="A206" s="2005" t="s">
        <v>8041</v>
      </c>
      <c r="B206" s="2005">
        <v>1.0</v>
      </c>
      <c r="C206" s="2006"/>
      <c r="D206" s="2005">
        <v>1.0</v>
      </c>
      <c r="E206" s="2005">
        <v>2000.0</v>
      </c>
      <c r="F206" s="2005">
        <v>0.0</v>
      </c>
      <c r="G206" s="2005">
        <v>0.0</v>
      </c>
      <c r="H206" s="2005">
        <v>0.0</v>
      </c>
      <c r="I206" s="2007">
        <v>0.004166666666666667</v>
      </c>
      <c r="J206" s="2005">
        <v>3.0</v>
      </c>
      <c r="K206" s="2005" t="s">
        <v>7816</v>
      </c>
      <c r="L206" s="2005" t="s">
        <v>8028</v>
      </c>
      <c r="M206" s="2006"/>
      <c r="N206" s="2006"/>
      <c r="O206" s="2006"/>
      <c r="P206" s="2006"/>
      <c r="Q206" s="2006"/>
      <c r="R206" s="2006"/>
      <c r="S206" s="2006"/>
      <c r="T206" s="2006"/>
      <c r="U206" s="2006"/>
      <c r="V206" s="2006"/>
      <c r="W206" s="2006"/>
      <c r="X206" s="2006"/>
      <c r="Y206" s="2006"/>
      <c r="Z206" s="2006"/>
      <c r="AA206" s="2006"/>
      <c r="AB206" s="2006"/>
    </row>
    <row r="207">
      <c r="A207" s="2008" t="s">
        <v>8042</v>
      </c>
      <c r="B207" s="2008">
        <v>1.0</v>
      </c>
      <c r="C207" s="2010"/>
      <c r="D207" s="2008">
        <v>1.0</v>
      </c>
      <c r="E207" s="2008">
        <v>2000.0</v>
      </c>
      <c r="F207" s="2008">
        <v>0.0</v>
      </c>
      <c r="G207" s="2008">
        <v>0.0</v>
      </c>
      <c r="H207" s="2008">
        <v>0.0</v>
      </c>
      <c r="I207" s="2009">
        <v>0.0020833333333333333</v>
      </c>
      <c r="J207" s="2008">
        <v>3.0</v>
      </c>
      <c r="K207" s="2008" t="s">
        <v>7816</v>
      </c>
      <c r="L207" s="2008" t="s">
        <v>8028</v>
      </c>
      <c r="M207" s="2010"/>
      <c r="N207" s="2010"/>
      <c r="O207" s="2010"/>
      <c r="P207" s="2010"/>
      <c r="Q207" s="2010"/>
      <c r="R207" s="2010"/>
      <c r="S207" s="2010"/>
      <c r="T207" s="2010"/>
      <c r="U207" s="2010"/>
      <c r="V207" s="2010"/>
      <c r="W207" s="2010"/>
      <c r="X207" s="2010"/>
      <c r="Y207" s="2010"/>
      <c r="Z207" s="2010"/>
      <c r="AA207" s="2010"/>
      <c r="AB207" s="2010"/>
    </row>
    <row r="208">
      <c r="A208" s="2005" t="s">
        <v>8043</v>
      </c>
      <c r="B208" s="2005">
        <v>1.0</v>
      </c>
      <c r="C208" s="2006"/>
      <c r="D208" s="2005">
        <v>1.0</v>
      </c>
      <c r="E208" s="2005">
        <v>5000.0</v>
      </c>
      <c r="F208" s="2005">
        <v>0.0</v>
      </c>
      <c r="G208" s="2005">
        <v>0.0</v>
      </c>
      <c r="H208" s="2005">
        <v>0.0</v>
      </c>
      <c r="I208" s="2007">
        <v>0.0020833333333333333</v>
      </c>
      <c r="J208" s="2005">
        <v>3.0</v>
      </c>
      <c r="K208" s="2005" t="s">
        <v>7818</v>
      </c>
      <c r="L208" s="2005" t="s">
        <v>8028</v>
      </c>
      <c r="M208" s="2006"/>
      <c r="N208" s="2006"/>
      <c r="O208" s="2006"/>
      <c r="P208" s="2006"/>
      <c r="Q208" s="2006"/>
      <c r="R208" s="2006"/>
      <c r="S208" s="2006"/>
      <c r="T208" s="2006"/>
      <c r="U208" s="2006"/>
      <c r="V208" s="2006"/>
      <c r="W208" s="2006"/>
      <c r="X208" s="2006"/>
      <c r="Y208" s="2006"/>
      <c r="Z208" s="2006"/>
      <c r="AA208" s="2006"/>
      <c r="AB208" s="2006"/>
    </row>
    <row r="209">
      <c r="A209" s="2008" t="s">
        <v>8044</v>
      </c>
      <c r="B209" s="2008">
        <v>1.0</v>
      </c>
      <c r="C209" s="2010"/>
      <c r="D209" s="2008">
        <v>1.0</v>
      </c>
      <c r="E209" s="2008">
        <v>20000.0</v>
      </c>
      <c r="F209" s="2008">
        <v>0.0</v>
      </c>
      <c r="G209" s="2008">
        <v>0.0</v>
      </c>
      <c r="H209" s="2008">
        <v>0.0</v>
      </c>
      <c r="I209" s="2009">
        <v>0.006944444444444444</v>
      </c>
      <c r="J209" s="2008">
        <v>5.0</v>
      </c>
      <c r="K209" s="2008" t="s">
        <v>7824</v>
      </c>
      <c r="L209" s="2008" t="s">
        <v>8028</v>
      </c>
      <c r="M209" s="2010"/>
      <c r="N209" s="2010"/>
      <c r="O209" s="2010"/>
      <c r="P209" s="2010"/>
      <c r="Q209" s="2010"/>
      <c r="R209" s="2010"/>
      <c r="S209" s="2010"/>
      <c r="T209" s="2010"/>
      <c r="U209" s="2010"/>
      <c r="V209" s="2010"/>
      <c r="W209" s="2010"/>
      <c r="X209" s="2010"/>
      <c r="Y209" s="2010"/>
      <c r="Z209" s="2010"/>
      <c r="AA209" s="2010"/>
      <c r="AB209" s="2010"/>
    </row>
    <row r="210">
      <c r="A210" s="2005" t="s">
        <v>8045</v>
      </c>
      <c r="B210" s="2005">
        <v>1.0</v>
      </c>
      <c r="C210" s="2006"/>
      <c r="D210" s="2005">
        <v>1.0</v>
      </c>
      <c r="E210" s="2005">
        <v>20000.0</v>
      </c>
      <c r="F210" s="2005">
        <v>0.0</v>
      </c>
      <c r="G210" s="2005">
        <v>0.0</v>
      </c>
      <c r="H210" s="2005">
        <v>0.0</v>
      </c>
      <c r="I210" s="2007">
        <v>0.006944444444444444</v>
      </c>
      <c r="J210" s="2005">
        <v>5.0</v>
      </c>
      <c r="K210" s="2005" t="s">
        <v>7824</v>
      </c>
      <c r="L210" s="2005" t="s">
        <v>8028</v>
      </c>
      <c r="M210" s="2006"/>
      <c r="N210" s="2006"/>
      <c r="O210" s="2006"/>
      <c r="P210" s="2006"/>
      <c r="Q210" s="2006"/>
      <c r="R210" s="2006"/>
      <c r="S210" s="2006"/>
      <c r="T210" s="2006"/>
      <c r="U210" s="2006"/>
      <c r="V210" s="2006"/>
      <c r="W210" s="2006"/>
      <c r="X210" s="2006"/>
      <c r="Y210" s="2006"/>
      <c r="Z210" s="2006"/>
      <c r="AA210" s="2006"/>
      <c r="AB210" s="2006"/>
    </row>
    <row r="211">
      <c r="A211" s="2008" t="s">
        <v>8046</v>
      </c>
      <c r="B211" s="2008">
        <v>3.0</v>
      </c>
      <c r="C211" s="2008" t="s">
        <v>7770</v>
      </c>
      <c r="D211" s="2008">
        <v>1.0</v>
      </c>
      <c r="E211" s="2010"/>
      <c r="F211" s="2010"/>
      <c r="G211" s="2010"/>
      <c r="H211" s="2010"/>
      <c r="I211" s="2009">
        <v>0.16666666666666666</v>
      </c>
      <c r="J211" s="2010"/>
      <c r="K211" s="2010"/>
      <c r="L211" s="2008" t="s">
        <v>8047</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7830</v>
      </c>
      <c r="L212" s="2005" t="s">
        <v>8048</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8049</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8050</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8051</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8052</v>
      </c>
      <c r="B1" s="12" t="s">
        <v>7760</v>
      </c>
      <c r="C1" s="12" t="s">
        <v>8053</v>
      </c>
      <c r="D1" s="12" t="s">
        <v>8054</v>
      </c>
      <c r="E1" s="12" t="s">
        <v>8055</v>
      </c>
      <c r="F1" s="12" t="s">
        <v>8056</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7491</v>
      </c>
      <c r="B2" s="14">
        <v>5.0</v>
      </c>
      <c r="C2" s="14" t="s">
        <v>8057</v>
      </c>
      <c r="D2" s="14">
        <v>24000.0</v>
      </c>
      <c r="E2" s="14">
        <v>1.0</v>
      </c>
    </row>
    <row r="3">
      <c r="A3" s="14" t="s">
        <v>8058</v>
      </c>
      <c r="B3" s="14">
        <v>1.0</v>
      </c>
      <c r="C3" s="14" t="s">
        <v>8059</v>
      </c>
      <c r="D3" s="14">
        <v>10000.0</v>
      </c>
      <c r="E3" s="14">
        <v>1.0</v>
      </c>
      <c r="F3" s="14" t="s">
        <v>8060</v>
      </c>
    </row>
    <row r="4">
      <c r="A4" s="14" t="s">
        <v>8061</v>
      </c>
      <c r="B4" s="14">
        <v>1.0</v>
      </c>
      <c r="C4" s="14" t="s">
        <v>8059</v>
      </c>
      <c r="D4" s="14">
        <v>8000.0</v>
      </c>
      <c r="E4" s="14">
        <v>2.0</v>
      </c>
      <c r="F4" s="14" t="s">
        <v>8062</v>
      </c>
    </row>
    <row r="5">
      <c r="A5" s="14" t="s">
        <v>8063</v>
      </c>
      <c r="B5" s="14">
        <v>1.0</v>
      </c>
      <c r="C5" s="14" t="s">
        <v>8059</v>
      </c>
      <c r="D5" s="14">
        <v>8000.0</v>
      </c>
      <c r="E5" s="14">
        <v>2.0</v>
      </c>
      <c r="F5" s="14" t="s">
        <v>8064</v>
      </c>
    </row>
    <row r="6">
      <c r="A6" s="14" t="s">
        <v>7506</v>
      </c>
      <c r="B6" s="14">
        <v>1.0</v>
      </c>
      <c r="C6" s="14" t="s">
        <v>8065</v>
      </c>
      <c r="D6" s="14">
        <v>80000.0</v>
      </c>
      <c r="E6" s="14">
        <v>2.0</v>
      </c>
    </row>
    <row r="7">
      <c r="A7" s="14" t="s">
        <v>8066</v>
      </c>
      <c r="B7" s="14">
        <v>1.0</v>
      </c>
      <c r="C7" s="14" t="s">
        <v>8067</v>
      </c>
      <c r="D7" s="14">
        <v>15000.0</v>
      </c>
      <c r="E7" s="14">
        <v>3.0</v>
      </c>
      <c r="F7" s="14" t="s">
        <v>8068</v>
      </c>
    </row>
    <row r="8">
      <c r="A8" s="14" t="s">
        <v>8069</v>
      </c>
      <c r="B8" s="14">
        <v>1.0</v>
      </c>
      <c r="C8" s="14" t="s">
        <v>8070</v>
      </c>
      <c r="D8" s="14">
        <v>16000.0</v>
      </c>
      <c r="E8" s="14">
        <v>3.0</v>
      </c>
      <c r="F8" s="14" t="s">
        <v>8071</v>
      </c>
    </row>
    <row r="9">
      <c r="A9" s="14" t="s">
        <v>8072</v>
      </c>
      <c r="B9" s="14">
        <v>2.0</v>
      </c>
      <c r="C9" s="14" t="s">
        <v>8073</v>
      </c>
      <c r="D9" s="14">
        <v>16000.0</v>
      </c>
      <c r="E9" s="14">
        <v>3.0</v>
      </c>
    </row>
    <row r="10">
      <c r="A10" s="14" t="s">
        <v>8074</v>
      </c>
      <c r="B10" s="14">
        <v>1.0</v>
      </c>
      <c r="C10" s="14" t="s">
        <v>8075</v>
      </c>
      <c r="D10" s="14">
        <v>30000.0</v>
      </c>
      <c r="E10" s="14">
        <v>4.0</v>
      </c>
      <c r="F10" s="14" t="s">
        <v>8076</v>
      </c>
    </row>
    <row r="11">
      <c r="A11" s="14" t="s">
        <v>8077</v>
      </c>
      <c r="B11" s="14">
        <v>1.0</v>
      </c>
      <c r="C11" s="14" t="s">
        <v>8075</v>
      </c>
      <c r="D11" s="14">
        <v>30000.0</v>
      </c>
      <c r="E11" s="14">
        <v>4.0</v>
      </c>
      <c r="F11" s="14" t="s">
        <v>8078</v>
      </c>
    </row>
    <row r="12">
      <c r="A12" s="14" t="s">
        <v>8079</v>
      </c>
      <c r="B12" s="14">
        <v>1.0</v>
      </c>
      <c r="C12" s="14" t="s">
        <v>8073</v>
      </c>
      <c r="D12" s="14">
        <v>80000.0</v>
      </c>
      <c r="E12" s="14">
        <v>4.0</v>
      </c>
    </row>
    <row r="13">
      <c r="A13" s="14" t="s">
        <v>8080</v>
      </c>
      <c r="B13" s="14">
        <v>1.0</v>
      </c>
      <c r="C13" s="14" t="s">
        <v>8073</v>
      </c>
      <c r="D13" s="14">
        <v>64000.0</v>
      </c>
      <c r="E13" s="14">
        <v>4.0</v>
      </c>
      <c r="F13" s="14" t="s">
        <v>8081</v>
      </c>
    </row>
    <row r="14">
      <c r="A14" s="14" t="s">
        <v>8082</v>
      </c>
      <c r="B14" s="14">
        <v>1.0</v>
      </c>
      <c r="C14" s="14" t="s">
        <v>8073</v>
      </c>
      <c r="D14" s="14">
        <v>35000.0</v>
      </c>
      <c r="E14" s="14">
        <v>5.0</v>
      </c>
      <c r="F14" s="14" t="s">
        <v>8083</v>
      </c>
    </row>
    <row r="15">
      <c r="A15" s="14" t="s">
        <v>8084</v>
      </c>
      <c r="B15" s="14">
        <v>1.0</v>
      </c>
      <c r="C15" s="14" t="s">
        <v>8073</v>
      </c>
      <c r="D15" s="14">
        <v>80000.0</v>
      </c>
      <c r="E15" s="14">
        <v>5.0</v>
      </c>
    </row>
    <row r="16">
      <c r="A16" s="14" t="s">
        <v>8085</v>
      </c>
      <c r="B16" s="14">
        <v>5.0</v>
      </c>
      <c r="C16" s="14" t="s">
        <v>8065</v>
      </c>
      <c r="D16" s="14">
        <v>80000.0</v>
      </c>
      <c r="E16" s="14">
        <v>5.0</v>
      </c>
    </row>
    <row r="17">
      <c r="A17" s="14" t="s">
        <v>8086</v>
      </c>
      <c r="B17" s="14">
        <v>1.0</v>
      </c>
      <c r="C17" s="14" t="s">
        <v>8073</v>
      </c>
      <c r="D17" s="14">
        <v>15000.0</v>
      </c>
      <c r="E17" s="14">
        <v>5.0</v>
      </c>
    </row>
    <row r="18">
      <c r="A18" s="14" t="s">
        <v>8087</v>
      </c>
      <c r="B18" s="14">
        <v>1.0</v>
      </c>
      <c r="C18" s="14" t="s">
        <v>8073</v>
      </c>
      <c r="D18" s="14">
        <v>35000.0</v>
      </c>
      <c r="E18" s="14">
        <v>6.0</v>
      </c>
      <c r="F18" s="14" t="s">
        <v>8088</v>
      </c>
    </row>
    <row r="19">
      <c r="A19" s="14" t="s">
        <v>8089</v>
      </c>
      <c r="B19" s="14">
        <v>1.0</v>
      </c>
      <c r="C19" s="14" t="s">
        <v>8073</v>
      </c>
      <c r="D19" s="14">
        <v>80000.0</v>
      </c>
      <c r="E19" s="14">
        <v>6.0</v>
      </c>
    </row>
    <row r="20">
      <c r="A20" s="14" t="s">
        <v>8090</v>
      </c>
      <c r="B20" s="14">
        <v>1.0</v>
      </c>
      <c r="C20" s="14" t="s">
        <v>8073</v>
      </c>
      <c r="D20" s="14">
        <v>80000.0</v>
      </c>
      <c r="E20" s="14">
        <v>6.0</v>
      </c>
      <c r="F20" s="14" t="s">
        <v>8091</v>
      </c>
    </row>
    <row r="21">
      <c r="A21" s="14" t="s">
        <v>8092</v>
      </c>
      <c r="B21" s="14">
        <v>5.0</v>
      </c>
      <c r="C21" s="14" t="s">
        <v>8093</v>
      </c>
      <c r="D21" s="14">
        <v>5000.0</v>
      </c>
      <c r="E21" s="14">
        <v>7.0</v>
      </c>
      <c r="F21" s="14" t="s">
        <v>8094</v>
      </c>
    </row>
    <row r="22">
      <c r="A22" s="14" t="s">
        <v>8095</v>
      </c>
      <c r="B22" s="14">
        <v>5.0</v>
      </c>
      <c r="C22" s="14" t="s">
        <v>8093</v>
      </c>
      <c r="D22" s="14">
        <v>5000.0</v>
      </c>
      <c r="E22" s="14">
        <v>7.0</v>
      </c>
      <c r="F22" s="14" t="s">
        <v>8094</v>
      </c>
    </row>
    <row r="23">
      <c r="A23" s="14" t="s">
        <v>8096</v>
      </c>
      <c r="B23" s="14">
        <v>5.0</v>
      </c>
      <c r="C23" s="14" t="s">
        <v>8093</v>
      </c>
      <c r="D23" s="14">
        <v>5000.0</v>
      </c>
      <c r="E23" s="14">
        <v>7.0</v>
      </c>
      <c r="F23" s="14" t="s">
        <v>8094</v>
      </c>
    </row>
    <row r="24">
      <c r="A24" s="14" t="s">
        <v>8097</v>
      </c>
      <c r="B24" s="14">
        <v>5.0</v>
      </c>
      <c r="C24" s="14" t="s">
        <v>8093</v>
      </c>
      <c r="D24" s="14">
        <v>5000.0</v>
      </c>
      <c r="E24" s="14">
        <v>7.0</v>
      </c>
      <c r="F24" s="14" t="s">
        <v>8094</v>
      </c>
    </row>
    <row r="25">
      <c r="A25" s="14" t="s">
        <v>8098</v>
      </c>
      <c r="B25" s="14">
        <v>5.0</v>
      </c>
      <c r="C25" s="14" t="s">
        <v>8093</v>
      </c>
      <c r="D25" s="14">
        <v>5000.0</v>
      </c>
      <c r="E25" s="14">
        <v>7.0</v>
      </c>
      <c r="F25" s="14" t="s">
        <v>8094</v>
      </c>
    </row>
    <row r="26">
      <c r="A26" s="14" t="s">
        <v>8099</v>
      </c>
      <c r="B26" s="14">
        <v>5.0</v>
      </c>
      <c r="C26" s="14" t="s">
        <v>8093</v>
      </c>
      <c r="D26" s="14">
        <v>5000.0</v>
      </c>
      <c r="E26" s="14">
        <v>7.0</v>
      </c>
      <c r="F26" s="14" t="s">
        <v>8094</v>
      </c>
    </row>
    <row r="27">
      <c r="A27" s="14" t="s">
        <v>8100</v>
      </c>
      <c r="B27" s="14">
        <v>1.0</v>
      </c>
      <c r="C27" s="14" t="s">
        <v>8093</v>
      </c>
      <c r="D27" s="14">
        <v>20000.0</v>
      </c>
      <c r="E27" s="14">
        <v>8.0</v>
      </c>
      <c r="F27" s="14" t="s">
        <v>8101</v>
      </c>
    </row>
    <row r="28">
      <c r="A28" s="14" t="s">
        <v>8102</v>
      </c>
      <c r="B28" s="14">
        <v>1.0</v>
      </c>
      <c r="C28" s="14" t="s">
        <v>8093</v>
      </c>
      <c r="D28" s="14">
        <v>20000.0</v>
      </c>
      <c r="E28" s="14">
        <v>8.0</v>
      </c>
      <c r="F28" s="14" t="s">
        <v>8101</v>
      </c>
    </row>
    <row r="29">
      <c r="A29" s="14" t="s">
        <v>8103</v>
      </c>
      <c r="B29" s="14">
        <v>1.0</v>
      </c>
      <c r="C29" s="14" t="s">
        <v>8093</v>
      </c>
      <c r="D29" s="14">
        <v>20000.0</v>
      </c>
      <c r="E29" s="14">
        <v>8.0</v>
      </c>
      <c r="F29" s="14" t="s">
        <v>8101</v>
      </c>
    </row>
    <row r="30">
      <c r="A30" s="14" t="s">
        <v>8104</v>
      </c>
      <c r="B30" s="14">
        <v>1.0</v>
      </c>
      <c r="C30" s="14" t="s">
        <v>8093</v>
      </c>
      <c r="D30" s="14">
        <v>20000.0</v>
      </c>
      <c r="E30" s="14">
        <v>8.0</v>
      </c>
      <c r="F30" s="14" t="s">
        <v>8101</v>
      </c>
    </row>
    <row r="31">
      <c r="A31" s="14" t="s">
        <v>8105</v>
      </c>
      <c r="B31" s="14">
        <v>1.0</v>
      </c>
      <c r="C31" s="14" t="s">
        <v>8093</v>
      </c>
      <c r="D31" s="14">
        <v>20000.0</v>
      </c>
      <c r="E31" s="14">
        <v>8.0</v>
      </c>
      <c r="F31" s="14" t="s">
        <v>8101</v>
      </c>
    </row>
    <row r="32">
      <c r="A32" s="14" t="s">
        <v>8106</v>
      </c>
      <c r="B32" s="14">
        <v>1.0</v>
      </c>
      <c r="C32" s="14" t="s">
        <v>8093</v>
      </c>
      <c r="D32" s="14">
        <v>20000.0</v>
      </c>
      <c r="E32" s="14">
        <v>8.0</v>
      </c>
      <c r="F32" s="14" t="s">
        <v>8101</v>
      </c>
    </row>
    <row r="33">
      <c r="A33" s="14" t="s">
        <v>8107</v>
      </c>
      <c r="B33" s="14">
        <v>1.0</v>
      </c>
      <c r="C33" s="14" t="s">
        <v>8093</v>
      </c>
      <c r="D33" s="14">
        <v>20000.0</v>
      </c>
      <c r="E33" s="14">
        <v>8.0</v>
      </c>
      <c r="F33" s="14" t="s">
        <v>8101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8108</v>
      </c>
      <c r="D1" s="2015"/>
      <c r="E1" s="2014" t="s">
        <v>8109</v>
      </c>
      <c r="Y1" s="2014"/>
      <c r="Z1" s="2014"/>
      <c r="AA1" s="2014"/>
      <c r="AB1" s="2014"/>
      <c r="AC1" s="2014"/>
    </row>
    <row r="2" ht="42.0" customHeight="1">
      <c r="A2" s="2013" t="s">
        <v>8052</v>
      </c>
      <c r="B2" s="2016" t="s">
        <v>8110</v>
      </c>
      <c r="C2" s="2016" t="s">
        <v>8111</v>
      </c>
      <c r="E2" s="2017" t="s">
        <v>8112</v>
      </c>
      <c r="F2" s="2018" t="s">
        <v>8111</v>
      </c>
      <c r="G2" s="2019"/>
      <c r="H2" s="2017" t="s">
        <v>8113</v>
      </c>
      <c r="I2" s="2020" t="s">
        <v>8111</v>
      </c>
      <c r="J2" s="2019"/>
      <c r="K2" s="2017" t="s">
        <v>8114</v>
      </c>
      <c r="L2" s="2020" t="s">
        <v>8111</v>
      </c>
      <c r="M2" s="2019"/>
      <c r="N2" s="2021" t="s">
        <v>8115</v>
      </c>
      <c r="O2" s="2020" t="s">
        <v>8111</v>
      </c>
      <c r="P2" s="2019"/>
      <c r="Q2" s="2021" t="s">
        <v>8116</v>
      </c>
      <c r="R2" s="2022" t="s">
        <v>8111</v>
      </c>
      <c r="S2" s="2019"/>
      <c r="T2" s="2021" t="s">
        <v>8117</v>
      </c>
      <c r="U2" s="2020" t="s">
        <v>8111</v>
      </c>
      <c r="V2" s="2019"/>
      <c r="W2" s="2021" t="s">
        <v>8118</v>
      </c>
      <c r="X2" s="2020" t="s">
        <v>8111</v>
      </c>
      <c r="Y2" s="2023"/>
      <c r="Z2" s="2023"/>
      <c r="AA2" s="2023"/>
      <c r="AB2" s="2023"/>
      <c r="AC2" s="2023"/>
    </row>
    <row r="3">
      <c r="A3" s="2024" t="s">
        <v>8119</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8120</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8121</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8122</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8123</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8124</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8125</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8126</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8127</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8128</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6265</v>
      </c>
      <c r="E13" s="14">
        <v>20.0</v>
      </c>
      <c r="F13" s="2025">
        <f t="shared" si="3"/>
        <v>0.01448225923</v>
      </c>
      <c r="R13" s="2027"/>
    </row>
    <row r="14">
      <c r="A14" s="2024" t="s">
        <v>8129</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8130</v>
      </c>
      <c r="F16" s="14">
        <v>585.0</v>
      </c>
      <c r="H16" s="14" t="s">
        <v>8130</v>
      </c>
      <c r="I16" s="14">
        <v>16.0</v>
      </c>
      <c r="K16" s="14" t="s">
        <v>8130</v>
      </c>
      <c r="L16" s="14">
        <v>15.0</v>
      </c>
      <c r="N16" s="14" t="s">
        <v>8131</v>
      </c>
      <c r="O16" s="14" t="s">
        <v>8132</v>
      </c>
      <c r="R16" s="2027"/>
      <c r="T16" s="14" t="s">
        <v>8130</v>
      </c>
      <c r="U16" s="14">
        <v>22.0</v>
      </c>
      <c r="W16" s="14" t="s">
        <v>8130</v>
      </c>
      <c r="X16" s="14">
        <v>20.0</v>
      </c>
    </row>
    <row r="17">
      <c r="F17" s="14">
        <v>600.0</v>
      </c>
      <c r="I17" s="14">
        <v>35.0</v>
      </c>
      <c r="L17" s="14">
        <f>L16+17</f>
        <v>32</v>
      </c>
      <c r="O17" s="14" t="s">
        <v>8132</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8133</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8127</v>
      </c>
      <c r="I22" s="14">
        <v>105.0</v>
      </c>
      <c r="L22" s="14">
        <v>117.0</v>
      </c>
      <c r="O22" s="14">
        <v>137.0</v>
      </c>
      <c r="Q22" s="14" t="s">
        <v>8130</v>
      </c>
      <c r="R22" s="14" t="s">
        <v>8134</v>
      </c>
      <c r="U22" s="14">
        <v>120.0</v>
      </c>
      <c r="X22" s="14">
        <v>126.0</v>
      </c>
    </row>
    <row r="23">
      <c r="F23" s="14">
        <v>705.0</v>
      </c>
      <c r="H23" s="14" t="s">
        <v>8127</v>
      </c>
      <c r="I23" s="14">
        <v>106.0</v>
      </c>
      <c r="L23" s="14">
        <v>131.0</v>
      </c>
      <c r="O23" s="14">
        <v>154.0</v>
      </c>
      <c r="Q23" s="2029">
        <v>95.0</v>
      </c>
      <c r="U23" s="14">
        <v>138.0</v>
      </c>
      <c r="X23" s="14">
        <v>147.0</v>
      </c>
    </row>
    <row r="24">
      <c r="F24" s="14">
        <v>728.0</v>
      </c>
      <c r="H24" s="14" t="s">
        <v>8127</v>
      </c>
      <c r="I24" s="14">
        <v>107.0</v>
      </c>
      <c r="L24" s="14">
        <v>150.0</v>
      </c>
      <c r="O24" s="14">
        <v>171.0</v>
      </c>
      <c r="Q24" s="2029">
        <v>110.0</v>
      </c>
      <c r="U24" s="14">
        <v>155.0</v>
      </c>
    </row>
    <row r="25">
      <c r="F25" s="14">
        <v>742.0</v>
      </c>
      <c r="H25" s="14" t="s">
        <v>212</v>
      </c>
      <c r="I25" s="14">
        <v>117.0</v>
      </c>
      <c r="L25" s="14">
        <v>172.0</v>
      </c>
      <c r="O25" s="14">
        <v>194.0</v>
      </c>
      <c r="Q25" s="2029">
        <v>115.0</v>
      </c>
      <c r="U25" s="2030">
        <v>182.0</v>
      </c>
    </row>
    <row r="26">
      <c r="F26" s="14">
        <v>743.0</v>
      </c>
      <c r="H26" s="14" t="s">
        <v>212</v>
      </c>
      <c r="I26" s="14">
        <v>134.0</v>
      </c>
      <c r="L26" s="14">
        <v>191.0</v>
      </c>
      <c r="Q26" s="2029">
        <v>131.0</v>
      </c>
      <c r="U26" s="14">
        <v>198.0</v>
      </c>
    </row>
    <row r="27">
      <c r="F27" s="14">
        <v>764.0</v>
      </c>
      <c r="H27" s="14" t="s">
        <v>212</v>
      </c>
      <c r="I27" s="14">
        <v>148.0</v>
      </c>
      <c r="L27" s="14">
        <v>207.0</v>
      </c>
      <c r="Q27" s="2029" t="s">
        <v>8135</v>
      </c>
      <c r="U27" s="14">
        <v>208.0</v>
      </c>
    </row>
    <row r="28">
      <c r="E28" s="14" t="s">
        <v>8136</v>
      </c>
      <c r="F28" s="14">
        <v>783.0</v>
      </c>
      <c r="H28" s="14" t="s">
        <v>8127</v>
      </c>
      <c r="I28" s="14">
        <v>161.0</v>
      </c>
      <c r="L28" s="14">
        <v>227.0</v>
      </c>
      <c r="Q28" s="2029">
        <v>162.0</v>
      </c>
      <c r="U28" s="14">
        <v>225.0</v>
      </c>
    </row>
    <row r="29">
      <c r="E29" s="14" t="s">
        <v>8136</v>
      </c>
      <c r="F29" s="14">
        <v>790.0</v>
      </c>
      <c r="H29" s="14" t="s">
        <v>212</v>
      </c>
      <c r="I29" s="14">
        <v>163.0</v>
      </c>
      <c r="L29" s="14">
        <v>247.0</v>
      </c>
      <c r="Q29" s="2029" t="s">
        <v>8137</v>
      </c>
    </row>
    <row r="30">
      <c r="E30" s="14" t="s">
        <v>8127</v>
      </c>
      <c r="F30" s="14">
        <v>797.0</v>
      </c>
      <c r="H30" s="14" t="s">
        <v>8127</v>
      </c>
      <c r="I30" s="14">
        <v>169.0</v>
      </c>
      <c r="L30" s="14">
        <v>262.0</v>
      </c>
      <c r="Q30" s="2029" t="s">
        <v>8138</v>
      </c>
    </row>
    <row r="31">
      <c r="E31" s="14" t="s">
        <v>8127</v>
      </c>
      <c r="F31" s="14">
        <v>802.0</v>
      </c>
      <c r="H31" s="14" t="s">
        <v>8127</v>
      </c>
      <c r="I31" s="14">
        <v>174.0</v>
      </c>
      <c r="L31" s="14">
        <v>280.0</v>
      </c>
      <c r="Q31" s="2029" t="s">
        <v>8139</v>
      </c>
    </row>
    <row r="32">
      <c r="E32" s="14" t="s">
        <v>8127</v>
      </c>
      <c r="F32" s="14">
        <v>804.0</v>
      </c>
      <c r="H32" s="14" t="s">
        <v>8127</v>
      </c>
      <c r="I32" s="14">
        <v>176.0</v>
      </c>
      <c r="L32" s="1535">
        <v>284.0</v>
      </c>
      <c r="Q32" s="2029" t="s">
        <v>8140</v>
      </c>
    </row>
    <row r="33">
      <c r="E33" s="14" t="s">
        <v>8127</v>
      </c>
      <c r="F33" s="14">
        <v>806.0</v>
      </c>
      <c r="H33" s="14" t="s">
        <v>212</v>
      </c>
      <c r="I33" s="14">
        <v>184.0</v>
      </c>
      <c r="L33" s="14">
        <v>305.0</v>
      </c>
      <c r="Q33" s="2029">
        <v>237.0</v>
      </c>
    </row>
    <row r="34">
      <c r="E34" s="14" t="s">
        <v>212</v>
      </c>
      <c r="F34" s="14">
        <v>809.0</v>
      </c>
      <c r="H34" s="14" t="s">
        <v>212</v>
      </c>
      <c r="I34" s="14">
        <v>201.0</v>
      </c>
      <c r="L34" s="14">
        <v>324.0</v>
      </c>
      <c r="Q34" s="2029" t="s">
        <v>8141</v>
      </c>
    </row>
    <row r="35">
      <c r="E35" s="14" t="s">
        <v>212</v>
      </c>
      <c r="F35" s="14">
        <v>829.0</v>
      </c>
      <c r="H35" s="14" t="s">
        <v>8127</v>
      </c>
      <c r="I35" s="14">
        <v>217.0</v>
      </c>
      <c r="L35" s="14">
        <v>337.0</v>
      </c>
      <c r="Q35" s="2029" t="s">
        <v>8142</v>
      </c>
      <c r="R35" s="2027"/>
    </row>
    <row r="36">
      <c r="E36" s="14" t="s">
        <v>8127</v>
      </c>
      <c r="F36" s="14">
        <v>832.0</v>
      </c>
      <c r="H36" s="14" t="s">
        <v>212</v>
      </c>
      <c r="I36" s="14">
        <v>218.0</v>
      </c>
      <c r="L36" s="14">
        <v>356.0</v>
      </c>
      <c r="Q36" s="14">
        <v>292.0</v>
      </c>
      <c r="R36" s="2029">
        <v>1.0</v>
      </c>
    </row>
    <row r="37">
      <c r="E37" s="14" t="s">
        <v>8127</v>
      </c>
      <c r="F37" s="14">
        <v>840.0</v>
      </c>
      <c r="H37" s="14" t="s">
        <v>8127</v>
      </c>
      <c r="I37" s="14">
        <v>224.0</v>
      </c>
      <c r="L37" s="14">
        <v>367.0</v>
      </c>
      <c r="Q37" s="14">
        <v>307.0</v>
      </c>
      <c r="R37" s="2029">
        <v>2.0</v>
      </c>
    </row>
    <row r="38">
      <c r="E38" s="14" t="s">
        <v>8127</v>
      </c>
      <c r="F38" s="14">
        <v>846.0</v>
      </c>
      <c r="H38" s="14" t="s">
        <v>8127</v>
      </c>
      <c r="I38" s="14">
        <v>232.0</v>
      </c>
      <c r="L38" s="14">
        <v>385.0</v>
      </c>
      <c r="Q38" s="14">
        <v>328.0</v>
      </c>
      <c r="R38" s="2029">
        <v>2.0</v>
      </c>
    </row>
    <row r="39">
      <c r="E39" s="14" t="s">
        <v>8127</v>
      </c>
      <c r="F39" s="14">
        <v>847.0</v>
      </c>
      <c r="H39" s="14" t="s">
        <v>212</v>
      </c>
      <c r="I39" s="14">
        <v>240.0</v>
      </c>
      <c r="L39" s="14">
        <v>400.0</v>
      </c>
      <c r="R39" s="2027"/>
    </row>
    <row r="40">
      <c r="E40" s="14" t="s">
        <v>8127</v>
      </c>
      <c r="F40" s="14">
        <v>848.0</v>
      </c>
      <c r="H40" s="14" t="s">
        <v>8127</v>
      </c>
      <c r="I40" s="14">
        <v>245.0</v>
      </c>
      <c r="L40" s="14">
        <v>421.0</v>
      </c>
      <c r="R40" s="2027"/>
    </row>
    <row r="41">
      <c r="E41" s="14" t="s">
        <v>8127</v>
      </c>
      <c r="F41" s="14">
        <v>849.0</v>
      </c>
      <c r="H41" s="14" t="s">
        <v>212</v>
      </c>
      <c r="I41" s="14">
        <v>260.0</v>
      </c>
      <c r="L41" s="14">
        <v>440.0</v>
      </c>
      <c r="R41" s="2027"/>
    </row>
    <row r="42">
      <c r="E42" s="14" t="s">
        <v>212</v>
      </c>
      <c r="F42" s="14">
        <v>851.0</v>
      </c>
      <c r="H42" s="14" t="s">
        <v>8127</v>
      </c>
      <c r="I42" s="14">
        <v>270.0</v>
      </c>
      <c r="L42" s="14">
        <v>454.0</v>
      </c>
      <c r="R42" s="2027"/>
    </row>
    <row r="43">
      <c r="E43" s="14" t="s">
        <v>212</v>
      </c>
      <c r="F43" s="14">
        <v>868.0</v>
      </c>
      <c r="H43" s="14" t="s">
        <v>212</v>
      </c>
      <c r="I43" s="14">
        <v>275.0</v>
      </c>
      <c r="L43" s="14">
        <v>472.0</v>
      </c>
      <c r="R43" s="2027"/>
    </row>
    <row r="44">
      <c r="E44" s="14" t="s">
        <v>8127</v>
      </c>
      <c r="F44" s="14">
        <v>878.0</v>
      </c>
      <c r="H44" s="14" t="s">
        <v>8143</v>
      </c>
      <c r="I44" s="14">
        <v>284.0</v>
      </c>
      <c r="L44" s="14">
        <v>489.0</v>
      </c>
      <c r="R44" s="2027"/>
    </row>
    <row r="45">
      <c r="E45" s="14" t="s">
        <v>8127</v>
      </c>
      <c r="F45" s="14">
        <v>885.0</v>
      </c>
      <c r="H45" s="14" t="s">
        <v>212</v>
      </c>
      <c r="I45" s="14">
        <v>291.0</v>
      </c>
      <c r="L45" s="14">
        <v>505.0</v>
      </c>
      <c r="R45" s="2027"/>
    </row>
    <row r="46">
      <c r="E46" s="14" t="s">
        <v>212</v>
      </c>
      <c r="F46" s="14">
        <v>891.0</v>
      </c>
      <c r="H46" s="14" t="s">
        <v>212</v>
      </c>
      <c r="I46" s="14">
        <v>311.0</v>
      </c>
      <c r="L46" s="14">
        <v>522.0</v>
      </c>
      <c r="R46" s="2027"/>
    </row>
    <row r="47">
      <c r="E47" s="14" t="s">
        <v>212</v>
      </c>
      <c r="F47" s="14">
        <v>907.0</v>
      </c>
      <c r="H47" s="14" t="s">
        <v>212</v>
      </c>
      <c r="I47" s="14">
        <v>331.0</v>
      </c>
      <c r="L47" s="14">
        <v>538.0</v>
      </c>
      <c r="R47" s="2027"/>
    </row>
    <row r="48">
      <c r="E48" s="14" t="s">
        <v>8127</v>
      </c>
      <c r="F48" s="14">
        <v>909.0</v>
      </c>
      <c r="H48" s="14" t="s">
        <v>8143</v>
      </c>
      <c r="I48" s="14">
        <v>342.0</v>
      </c>
      <c r="L48" s="14">
        <v>553.0</v>
      </c>
      <c r="R48" s="2027"/>
    </row>
    <row r="49">
      <c r="E49" s="14" t="s">
        <v>212</v>
      </c>
      <c r="F49" s="14">
        <v>920.0</v>
      </c>
      <c r="H49" s="14" t="s">
        <v>8143</v>
      </c>
      <c r="I49" s="14">
        <v>346.0</v>
      </c>
      <c r="L49" s="14">
        <v>571.0</v>
      </c>
      <c r="R49" s="2027"/>
    </row>
    <row r="50">
      <c r="E50" s="14" t="s">
        <v>8127</v>
      </c>
      <c r="F50" s="14">
        <v>929.0</v>
      </c>
      <c r="H50" s="14" t="s">
        <v>212</v>
      </c>
      <c r="I50" s="14">
        <v>350.0</v>
      </c>
      <c r="L50" s="14">
        <v>593.0</v>
      </c>
      <c r="R50" s="2027"/>
    </row>
    <row r="51">
      <c r="E51" s="14" t="s">
        <v>212</v>
      </c>
      <c r="F51" s="14">
        <v>935.0</v>
      </c>
      <c r="H51" s="14" t="s">
        <v>8143</v>
      </c>
      <c r="I51" s="14">
        <v>362.0</v>
      </c>
      <c r="R51" s="2027"/>
    </row>
    <row r="52">
      <c r="E52" s="14" t="s">
        <v>8127</v>
      </c>
      <c r="F52" s="14">
        <v>947.0</v>
      </c>
      <c r="H52" s="14" t="s">
        <v>212</v>
      </c>
      <c r="I52" s="14">
        <v>364.0</v>
      </c>
      <c r="R52" s="2027"/>
    </row>
    <row r="53">
      <c r="E53" s="14" t="s">
        <v>8127</v>
      </c>
      <c r="F53" s="14">
        <v>948.0</v>
      </c>
      <c r="H53" s="14" t="s">
        <v>8143</v>
      </c>
      <c r="I53" s="14">
        <v>372.0</v>
      </c>
      <c r="R53" s="2027"/>
    </row>
    <row r="54">
      <c r="E54" s="14" t="s">
        <v>8127</v>
      </c>
      <c r="F54" s="14">
        <v>951.0</v>
      </c>
      <c r="H54" s="14" t="s">
        <v>8143</v>
      </c>
      <c r="I54" s="14">
        <v>375.0</v>
      </c>
      <c r="R54" s="2027"/>
    </row>
    <row r="55">
      <c r="E55" s="14" t="s">
        <v>212</v>
      </c>
      <c r="F55" s="14">
        <v>955.0</v>
      </c>
      <c r="H55" s="14" t="s">
        <v>212</v>
      </c>
      <c r="I55" s="14">
        <v>377.0</v>
      </c>
      <c r="R55" s="2027"/>
    </row>
    <row r="56">
      <c r="E56" s="14" t="s">
        <v>8127</v>
      </c>
      <c r="F56" s="14">
        <v>958.0</v>
      </c>
      <c r="H56" s="14" t="s">
        <v>8127</v>
      </c>
      <c r="I56" s="14">
        <v>379.0</v>
      </c>
      <c r="R56" s="2027"/>
    </row>
    <row r="57">
      <c r="E57" s="14" t="s">
        <v>212</v>
      </c>
      <c r="F57" s="14">
        <v>974.0</v>
      </c>
      <c r="H57" s="14" t="s">
        <v>212</v>
      </c>
      <c r="I57" s="14">
        <v>390.0</v>
      </c>
      <c r="R57" s="2027"/>
    </row>
    <row r="58">
      <c r="E58" s="14" t="s">
        <v>8127</v>
      </c>
      <c r="F58" s="14">
        <v>986.0</v>
      </c>
      <c r="H58" s="14" t="s">
        <v>8127</v>
      </c>
      <c r="I58" s="14">
        <v>404.0</v>
      </c>
      <c r="R58" s="2027"/>
    </row>
    <row r="59">
      <c r="E59" s="14" t="s">
        <v>212</v>
      </c>
      <c r="F59" s="14">
        <v>999.0</v>
      </c>
      <c r="H59" s="14" t="s">
        <v>8127</v>
      </c>
      <c r="I59" s="14">
        <v>406.0</v>
      </c>
      <c r="R59" s="2027"/>
    </row>
    <row r="60">
      <c r="E60" s="14" t="s">
        <v>212</v>
      </c>
      <c r="F60" s="14">
        <v>1016.0</v>
      </c>
      <c r="H60" s="14" t="s">
        <v>212</v>
      </c>
      <c r="I60" s="14">
        <v>409.0</v>
      </c>
      <c r="R60" s="2027"/>
    </row>
    <row r="61">
      <c r="E61" s="14" t="s">
        <v>8143</v>
      </c>
      <c r="F61" s="14">
        <v>1018.0</v>
      </c>
      <c r="H61" s="14" t="s">
        <v>8127</v>
      </c>
      <c r="I61" s="14">
        <v>412.0</v>
      </c>
      <c r="R61" s="2027"/>
    </row>
    <row r="62">
      <c r="E62" s="14" t="s">
        <v>8143</v>
      </c>
      <c r="F62" s="14">
        <v>1022.0</v>
      </c>
      <c r="H62" s="14" t="s">
        <v>8127</v>
      </c>
      <c r="I62" s="14">
        <v>421.0</v>
      </c>
      <c r="R62" s="2027"/>
    </row>
    <row r="63">
      <c r="E63" s="14" t="s">
        <v>212</v>
      </c>
      <c r="F63" s="14">
        <v>1032.0</v>
      </c>
      <c r="H63" s="14" t="s">
        <v>212</v>
      </c>
      <c r="I63" s="14">
        <v>425.0</v>
      </c>
      <c r="R63" s="2027"/>
    </row>
    <row r="64">
      <c r="E64" s="14" t="s">
        <v>8143</v>
      </c>
      <c r="F64" s="14">
        <v>1033.0</v>
      </c>
      <c r="H64" s="14" t="s">
        <v>8127</v>
      </c>
      <c r="I64" s="14">
        <v>429.0</v>
      </c>
      <c r="R64" s="2027"/>
    </row>
    <row r="65">
      <c r="E65" s="14" t="s">
        <v>212</v>
      </c>
      <c r="F65" s="14">
        <v>1052.0</v>
      </c>
      <c r="H65" s="14" t="s">
        <v>8127</v>
      </c>
      <c r="I65" s="14">
        <v>436.0</v>
      </c>
      <c r="R65" s="2027"/>
    </row>
    <row r="66">
      <c r="E66" s="14" t="s">
        <v>212</v>
      </c>
      <c r="F66" s="14">
        <v>1055.0</v>
      </c>
      <c r="H66" s="14" t="s">
        <v>8127</v>
      </c>
      <c r="I66" s="14">
        <v>440.0</v>
      </c>
      <c r="R66" s="2027"/>
    </row>
    <row r="67">
      <c r="E67" s="14" t="s">
        <v>8143</v>
      </c>
      <c r="F67" s="14">
        <v>1058.0</v>
      </c>
      <c r="H67" s="14" t="s">
        <v>8127</v>
      </c>
      <c r="I67" s="14">
        <v>442.0</v>
      </c>
      <c r="R67" s="2027"/>
    </row>
    <row r="68">
      <c r="E68" s="14" t="s">
        <v>8143</v>
      </c>
      <c r="F68" s="14">
        <v>1064.0</v>
      </c>
      <c r="H68" s="14" t="s">
        <v>8127</v>
      </c>
      <c r="I68" s="14">
        <v>444.0</v>
      </c>
      <c r="R68" s="2027"/>
    </row>
    <row r="69">
      <c r="E69" s="14" t="s">
        <v>212</v>
      </c>
      <c r="F69" s="14">
        <v>1077.0</v>
      </c>
      <c r="H69" s="14" t="s">
        <v>212</v>
      </c>
      <c r="I69" s="14">
        <v>448.0</v>
      </c>
      <c r="R69" s="2027"/>
    </row>
    <row r="70">
      <c r="E70" s="14" t="s">
        <v>8143</v>
      </c>
      <c r="F70" s="14">
        <v>1083.0</v>
      </c>
      <c r="H70" s="14" t="s">
        <v>212</v>
      </c>
      <c r="I70" s="14">
        <v>467.0</v>
      </c>
      <c r="R70" s="2027"/>
    </row>
    <row r="71">
      <c r="E71" s="14" t="s">
        <v>8143</v>
      </c>
      <c r="F71" s="14">
        <v>1088.0</v>
      </c>
      <c r="H71" s="14" t="s">
        <v>8127</v>
      </c>
      <c r="I71" s="14">
        <v>471.0</v>
      </c>
      <c r="R71" s="2027"/>
    </row>
    <row r="72">
      <c r="E72" s="14" t="s">
        <v>8143</v>
      </c>
      <c r="F72" s="14">
        <v>1090.0</v>
      </c>
      <c r="H72" s="14" t="s">
        <v>8127</v>
      </c>
      <c r="I72" s="14">
        <v>474.0</v>
      </c>
      <c r="R72" s="2027"/>
    </row>
    <row r="73">
      <c r="E73" s="14" t="s">
        <v>8143</v>
      </c>
      <c r="F73" s="14">
        <v>1093.0</v>
      </c>
      <c r="H73" s="14" t="s">
        <v>8127</v>
      </c>
      <c r="I73" s="14">
        <v>479.0</v>
      </c>
      <c r="R73" s="2027"/>
    </row>
    <row r="74">
      <c r="E74" s="14" t="s">
        <v>212</v>
      </c>
      <c r="F74" s="14">
        <v>1100.0</v>
      </c>
      <c r="H74" s="14" t="s">
        <v>212</v>
      </c>
      <c r="I74" s="14">
        <v>483.0</v>
      </c>
      <c r="R74" s="2027"/>
    </row>
    <row r="75">
      <c r="E75" s="14" t="s">
        <v>8143</v>
      </c>
      <c r="F75" s="14">
        <v>1104.0</v>
      </c>
      <c r="H75" s="14" t="s">
        <v>8127</v>
      </c>
      <c r="I75" s="14">
        <v>485.0</v>
      </c>
      <c r="R75" s="2027"/>
    </row>
    <row r="76">
      <c r="E76" s="14" t="s">
        <v>8143</v>
      </c>
      <c r="F76" s="14">
        <v>1108.0</v>
      </c>
      <c r="H76" s="14" t="s">
        <v>8127</v>
      </c>
      <c r="I76" s="14">
        <v>487.0</v>
      </c>
      <c r="R76" s="2027"/>
    </row>
    <row r="77">
      <c r="E77" s="14" t="s">
        <v>212</v>
      </c>
      <c r="F77" s="14">
        <v>1115.0</v>
      </c>
      <c r="H77" s="14" t="s">
        <v>8127</v>
      </c>
      <c r="I77" s="14">
        <v>491.0</v>
      </c>
      <c r="R77" s="2027"/>
    </row>
    <row r="78">
      <c r="E78" s="14" t="s">
        <v>8143</v>
      </c>
      <c r="F78" s="14">
        <v>1118.0</v>
      </c>
      <c r="H78" s="14" t="s">
        <v>212</v>
      </c>
      <c r="I78" s="14">
        <v>506.0</v>
      </c>
      <c r="R78" s="2027"/>
    </row>
    <row r="79">
      <c r="E79" s="14" t="s">
        <v>212</v>
      </c>
      <c r="F79" s="14">
        <v>1132.0</v>
      </c>
      <c r="H79" s="14" t="s">
        <v>8127</v>
      </c>
      <c r="I79" s="14">
        <v>513.0</v>
      </c>
      <c r="R79" s="2027"/>
    </row>
    <row r="80">
      <c r="E80" s="14" t="s">
        <v>338</v>
      </c>
      <c r="F80" s="14">
        <v>1136.0</v>
      </c>
      <c r="H80" s="14" t="s">
        <v>8127</v>
      </c>
      <c r="I80" s="14">
        <v>520.0</v>
      </c>
      <c r="R80" s="2027"/>
    </row>
    <row r="81">
      <c r="E81" s="14" t="s">
        <v>338</v>
      </c>
      <c r="F81" s="14">
        <v>1137.0</v>
      </c>
      <c r="H81" s="14" t="s">
        <v>212</v>
      </c>
      <c r="I81" s="14">
        <v>522.0</v>
      </c>
      <c r="R81" s="2027"/>
    </row>
    <row r="82">
      <c r="E82" s="14" t="s">
        <v>8127</v>
      </c>
      <c r="F82" s="14">
        <v>1138.0</v>
      </c>
      <c r="H82" s="14" t="s">
        <v>8127</v>
      </c>
      <c r="I82" s="14">
        <v>536.0</v>
      </c>
      <c r="R82" s="2027"/>
    </row>
    <row r="83">
      <c r="E83" s="14" t="s">
        <v>8127</v>
      </c>
      <c r="F83" s="14">
        <v>1142.0</v>
      </c>
      <c r="H83" s="14" t="s">
        <v>212</v>
      </c>
      <c r="I83" s="14">
        <v>544.0</v>
      </c>
      <c r="R83" s="2027"/>
    </row>
    <row r="84">
      <c r="E84" s="14" t="s">
        <v>8127</v>
      </c>
      <c r="F84" s="14">
        <v>1149.0</v>
      </c>
      <c r="H84" s="14" t="s">
        <v>8127</v>
      </c>
      <c r="I84" s="14">
        <v>551.0</v>
      </c>
      <c r="R84" s="2027"/>
    </row>
    <row r="85">
      <c r="E85" s="14" t="s">
        <v>338</v>
      </c>
      <c r="F85" s="14">
        <v>1150.0</v>
      </c>
      <c r="H85" s="14" t="s">
        <v>212</v>
      </c>
      <c r="I85" s="14">
        <v>558.0</v>
      </c>
      <c r="R85" s="2027"/>
    </row>
    <row r="86">
      <c r="E86" s="14" t="s">
        <v>212</v>
      </c>
      <c r="F86" s="14">
        <v>1151.0</v>
      </c>
      <c r="H86" s="14" t="s">
        <v>8127</v>
      </c>
      <c r="I86" s="14">
        <v>564.0</v>
      </c>
      <c r="R86" s="2027"/>
    </row>
    <row r="87">
      <c r="E87" s="14" t="s">
        <v>8143</v>
      </c>
      <c r="F87" s="14">
        <v>1154.0</v>
      </c>
      <c r="H87" s="14" t="s">
        <v>212</v>
      </c>
      <c r="I87" s="14">
        <v>577.0</v>
      </c>
      <c r="R87" s="2027"/>
    </row>
    <row r="88">
      <c r="E88" s="14" t="s">
        <v>8143</v>
      </c>
      <c r="F88" s="14">
        <v>1164.0</v>
      </c>
      <c r="H88" s="14" t="s">
        <v>8127</v>
      </c>
      <c r="I88" s="14">
        <v>578.0</v>
      </c>
      <c r="R88" s="2027"/>
    </row>
    <row r="89">
      <c r="E89" s="14" t="s">
        <v>212</v>
      </c>
      <c r="F89" s="14">
        <v>1166.0</v>
      </c>
      <c r="H89" s="14" t="s">
        <v>8127</v>
      </c>
      <c r="I89" s="14">
        <v>591.0</v>
      </c>
      <c r="R89" s="2027"/>
    </row>
    <row r="90">
      <c r="E90" s="14" t="s">
        <v>338</v>
      </c>
      <c r="F90" s="14">
        <v>1168.0</v>
      </c>
      <c r="H90" s="14" t="s">
        <v>212</v>
      </c>
      <c r="I90" s="14">
        <v>598.0</v>
      </c>
      <c r="R90" s="2027"/>
    </row>
    <row r="91">
      <c r="E91" s="14" t="s">
        <v>338</v>
      </c>
      <c r="F91" s="14">
        <v>1172.0</v>
      </c>
      <c r="H91" s="14" t="s">
        <v>8127</v>
      </c>
      <c r="I91" s="14">
        <v>601.0</v>
      </c>
      <c r="R91" s="2027"/>
    </row>
    <row r="92">
      <c r="E92" s="14" t="s">
        <v>338</v>
      </c>
      <c r="F92" s="14">
        <v>1178.0</v>
      </c>
      <c r="H92" s="14" t="s">
        <v>8127</v>
      </c>
      <c r="I92" s="14">
        <v>609.0</v>
      </c>
      <c r="R92" s="2027"/>
    </row>
    <row r="93">
      <c r="E93" s="14" t="s">
        <v>8127</v>
      </c>
      <c r="F93" s="14">
        <v>1181.0</v>
      </c>
      <c r="H93" s="14" t="s">
        <v>212</v>
      </c>
      <c r="I93" s="14">
        <v>614.0</v>
      </c>
      <c r="R93" s="2027"/>
    </row>
    <row r="94">
      <c r="E94" s="14" t="s">
        <v>338</v>
      </c>
      <c r="F94" s="14">
        <v>1183.0</v>
      </c>
      <c r="H94" s="14" t="s">
        <v>8127</v>
      </c>
      <c r="I94" s="14">
        <v>618.0</v>
      </c>
      <c r="R94" s="2027"/>
    </row>
    <row r="95">
      <c r="E95" s="14" t="s">
        <v>338</v>
      </c>
      <c r="F95" s="14">
        <v>1188.0</v>
      </c>
      <c r="H95" s="14" t="s">
        <v>8127</v>
      </c>
      <c r="I95" s="14">
        <v>629.0</v>
      </c>
      <c r="R95" s="2027"/>
    </row>
    <row r="96">
      <c r="E96" s="14" t="s">
        <v>212</v>
      </c>
      <c r="F96" s="14">
        <v>1189.0</v>
      </c>
      <c r="H96" s="14" t="s">
        <v>212</v>
      </c>
      <c r="I96" s="14">
        <v>638.0</v>
      </c>
      <c r="R96" s="2027"/>
    </row>
    <row r="97">
      <c r="E97" s="14" t="s">
        <v>338</v>
      </c>
      <c r="F97" s="14">
        <v>1191.0</v>
      </c>
      <c r="R97" s="2027"/>
    </row>
    <row r="98">
      <c r="E98" s="14" t="s">
        <v>338</v>
      </c>
      <c r="F98" s="14">
        <v>1192.0</v>
      </c>
      <c r="R98" s="2027"/>
    </row>
    <row r="99">
      <c r="E99" s="14" t="s">
        <v>338</v>
      </c>
      <c r="F99" s="14">
        <v>1193.0</v>
      </c>
      <c r="R99" s="2027"/>
    </row>
    <row r="100">
      <c r="E100" s="14" t="s">
        <v>338</v>
      </c>
      <c r="F100" s="14">
        <v>1197.0</v>
      </c>
      <c r="R100" s="2027"/>
    </row>
    <row r="101">
      <c r="E101" s="14" t="s">
        <v>8127</v>
      </c>
      <c r="F101" s="14">
        <v>1198.0</v>
      </c>
      <c r="R101" s="2027"/>
    </row>
    <row r="102">
      <c r="E102" s="14" t="s">
        <v>338</v>
      </c>
      <c r="F102" s="14">
        <v>1200.0</v>
      </c>
      <c r="R102" s="2027"/>
    </row>
    <row r="103">
      <c r="E103" s="14" t="s">
        <v>338</v>
      </c>
      <c r="F103" s="14">
        <v>1201.0</v>
      </c>
      <c r="R103" s="2027"/>
    </row>
    <row r="104">
      <c r="E104" s="14" t="s">
        <v>212</v>
      </c>
      <c r="F104" s="14">
        <v>1203.0</v>
      </c>
      <c r="R104" s="2027"/>
    </row>
    <row r="105">
      <c r="E105" s="14" t="s">
        <v>8127</v>
      </c>
      <c r="F105" s="14">
        <v>1204.0</v>
      </c>
      <c r="R105" s="2027"/>
    </row>
    <row r="106">
      <c r="E106" s="14" t="s">
        <v>338</v>
      </c>
      <c r="F106" s="14">
        <v>1209.0</v>
      </c>
      <c r="R106" s="2027"/>
    </row>
    <row r="107">
      <c r="E107" s="14" t="s">
        <v>338</v>
      </c>
      <c r="F107" s="14">
        <v>1215.0</v>
      </c>
      <c r="R107" s="2027"/>
    </row>
    <row r="108">
      <c r="E108" s="14" t="s">
        <v>212</v>
      </c>
      <c r="F108" s="14">
        <v>1222.0</v>
      </c>
      <c r="R108" s="2027"/>
    </row>
    <row r="109">
      <c r="E109" s="14" t="s">
        <v>338</v>
      </c>
      <c r="F109" s="14">
        <v>1223.0</v>
      </c>
      <c r="R109" s="2027"/>
    </row>
    <row r="110">
      <c r="E110" s="14" t="s">
        <v>338</v>
      </c>
      <c r="F110" s="14">
        <v>1224.0</v>
      </c>
      <c r="R110" s="2027"/>
    </row>
    <row r="111">
      <c r="E111" s="14" t="s">
        <v>8127</v>
      </c>
      <c r="F111" s="14">
        <v>1225.0</v>
      </c>
      <c r="R111" s="2027"/>
    </row>
    <row r="112">
      <c r="E112" s="14" t="s">
        <v>8127</v>
      </c>
      <c r="F112" s="14">
        <v>1230.0</v>
      </c>
      <c r="R112" s="2027"/>
    </row>
    <row r="113">
      <c r="E113" s="14" t="s">
        <v>8127</v>
      </c>
      <c r="F113" s="14">
        <v>1232.0</v>
      </c>
      <c r="R113" s="2027"/>
    </row>
    <row r="114">
      <c r="E114" s="14" t="s">
        <v>338</v>
      </c>
      <c r="F114" s="14">
        <v>1233.0</v>
      </c>
      <c r="R114" s="2027"/>
    </row>
    <row r="115">
      <c r="E115" s="14" t="s">
        <v>212</v>
      </c>
      <c r="F115" s="14">
        <v>1242.0</v>
      </c>
      <c r="R115" s="2027"/>
    </row>
    <row r="116">
      <c r="E116" s="14" t="s">
        <v>8127</v>
      </c>
      <c r="F116" s="14">
        <v>1246.0</v>
      </c>
      <c r="R116" s="2027"/>
    </row>
    <row r="117">
      <c r="E117" s="14" t="s">
        <v>338</v>
      </c>
      <c r="F117" s="14">
        <v>1255.0</v>
      </c>
      <c r="R117" s="2027"/>
    </row>
    <row r="118">
      <c r="E118" s="14" t="s">
        <v>8127</v>
      </c>
      <c r="F118" s="14">
        <v>1258.0</v>
      </c>
      <c r="R118" s="2027"/>
    </row>
    <row r="119">
      <c r="E119" s="14" t="s">
        <v>212</v>
      </c>
      <c r="F119" s="14">
        <v>1261.0</v>
      </c>
      <c r="R119" s="2027"/>
    </row>
    <row r="120">
      <c r="E120" s="14" t="s">
        <v>8127</v>
      </c>
      <c r="F120" s="14">
        <v>1263.0</v>
      </c>
      <c r="R120" s="2027"/>
    </row>
    <row r="121">
      <c r="E121" s="14" t="s">
        <v>8127</v>
      </c>
      <c r="F121" s="14">
        <v>1267.0</v>
      </c>
      <c r="R121" s="2027"/>
    </row>
    <row r="122">
      <c r="E122" s="14" t="s">
        <v>212</v>
      </c>
      <c r="F122" s="14">
        <v>1277.0</v>
      </c>
      <c r="R122" s="2027"/>
    </row>
    <row r="123">
      <c r="E123" s="14" t="s">
        <v>8127</v>
      </c>
      <c r="F123" s="14">
        <v>1284.0</v>
      </c>
      <c r="R123" s="2027"/>
    </row>
    <row r="124">
      <c r="E124" s="14" t="s">
        <v>8127</v>
      </c>
      <c r="F124" s="14">
        <v>1286.0</v>
      </c>
      <c r="R124" s="2027"/>
    </row>
    <row r="125">
      <c r="E125" s="14" t="s">
        <v>212</v>
      </c>
      <c r="F125" s="14">
        <v>1292.0</v>
      </c>
      <c r="R125" s="2027"/>
    </row>
    <row r="126">
      <c r="E126" s="14" t="s">
        <v>8127</v>
      </c>
      <c r="F126" s="14">
        <v>1294.0</v>
      </c>
      <c r="R126" s="2027"/>
    </row>
    <row r="127">
      <c r="E127" s="14" t="s">
        <v>8127</v>
      </c>
      <c r="F127" s="14">
        <v>1297.0</v>
      </c>
      <c r="R127" s="2027"/>
    </row>
    <row r="128">
      <c r="E128" s="14" t="s">
        <v>212</v>
      </c>
      <c r="F128" s="14">
        <v>1309.0</v>
      </c>
      <c r="R128" s="2027"/>
    </row>
    <row r="129">
      <c r="E129" s="14" t="s">
        <v>8127</v>
      </c>
      <c r="F129" s="14">
        <v>1316.0</v>
      </c>
      <c r="R129" s="2027"/>
    </row>
    <row r="130">
      <c r="E130" s="14" t="s">
        <v>8127</v>
      </c>
      <c r="F130" s="14">
        <v>1317.0</v>
      </c>
      <c r="R130" s="2027"/>
    </row>
    <row r="131">
      <c r="E131" s="14" t="s">
        <v>8127</v>
      </c>
      <c r="F131" s="14">
        <v>1319.0</v>
      </c>
      <c r="R131" s="2027"/>
    </row>
    <row r="132">
      <c r="E132" s="14" t="s">
        <v>8127</v>
      </c>
      <c r="F132" s="14">
        <v>1321.0</v>
      </c>
      <c r="R132" s="2027"/>
    </row>
    <row r="133">
      <c r="E133" s="14" t="s">
        <v>212</v>
      </c>
      <c r="F133" s="14">
        <v>1325.0</v>
      </c>
      <c r="R133" s="2027"/>
    </row>
    <row r="134">
      <c r="E134" s="14" t="s">
        <v>8127</v>
      </c>
      <c r="F134" s="14">
        <v>1337.0</v>
      </c>
      <c r="R134" s="2027"/>
    </row>
    <row r="135">
      <c r="E135" s="14" t="s">
        <v>212</v>
      </c>
      <c r="F135" s="14">
        <v>1346.0</v>
      </c>
      <c r="R135" s="2027"/>
    </row>
    <row r="136">
      <c r="E136" s="14" t="s">
        <v>8127</v>
      </c>
      <c r="F136" s="14">
        <v>1357.0</v>
      </c>
      <c r="R136" s="2027"/>
    </row>
    <row r="137">
      <c r="E137" s="14" t="s">
        <v>212</v>
      </c>
      <c r="F137" s="14">
        <v>1364.0</v>
      </c>
      <c r="R137" s="2027"/>
    </row>
    <row r="138">
      <c r="E138" s="14" t="s">
        <v>8127</v>
      </c>
      <c r="F138" s="14">
        <v>1367.0</v>
      </c>
      <c r="R138" s="2027"/>
    </row>
    <row r="139">
      <c r="E139" s="14" t="s">
        <v>212</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8144</v>
      </c>
      <c r="B1" s="13" t="s">
        <v>8053</v>
      </c>
      <c r="C1" s="13" t="s">
        <v>8145</v>
      </c>
      <c r="D1" s="13" t="s">
        <v>8146</v>
      </c>
      <c r="E1" s="13" t="s">
        <v>8147</v>
      </c>
      <c r="F1" s="13" t="s">
        <v>8148</v>
      </c>
      <c r="G1" s="13" t="s">
        <v>8149</v>
      </c>
      <c r="H1" s="13" t="s">
        <v>8150</v>
      </c>
      <c r="I1" s="13" t="s">
        <v>8151</v>
      </c>
      <c r="J1" s="13" t="s">
        <v>98</v>
      </c>
      <c r="K1" s="1530"/>
      <c r="L1" s="1530"/>
      <c r="M1" s="1530"/>
      <c r="N1" s="1530"/>
      <c r="O1" s="1530"/>
      <c r="P1" s="1530"/>
      <c r="Q1" s="1530"/>
      <c r="R1" s="1530"/>
      <c r="S1" s="1530"/>
      <c r="T1" s="1530"/>
      <c r="U1" s="1530"/>
      <c r="V1" s="1530"/>
      <c r="W1" s="1530"/>
      <c r="X1" s="1530"/>
      <c r="Y1" s="1530"/>
      <c r="Z1" s="1530"/>
      <c r="AA1" s="1530"/>
      <c r="AB1" s="1530"/>
      <c r="AC1" s="1530"/>
    </row>
    <row r="2">
      <c r="A2" s="16" t="s">
        <v>8152</v>
      </c>
      <c r="B2" s="16" t="s">
        <v>8153</v>
      </c>
      <c r="C2" s="16">
        <v>20000.0</v>
      </c>
      <c r="D2" s="16" t="s">
        <v>8154</v>
      </c>
      <c r="E2" s="16">
        <v>8.0</v>
      </c>
      <c r="F2" s="16" t="s">
        <v>8155</v>
      </c>
      <c r="G2" s="16">
        <v>6.0</v>
      </c>
      <c r="H2" s="16" t="s">
        <v>8156</v>
      </c>
      <c r="I2" s="16">
        <v>8.0</v>
      </c>
      <c r="J2" s="16" t="s">
        <v>8157</v>
      </c>
    </row>
    <row r="3">
      <c r="A3" s="16" t="s">
        <v>8158</v>
      </c>
      <c r="B3" s="16" t="s">
        <v>8153</v>
      </c>
      <c r="C3" s="16">
        <v>15000.0</v>
      </c>
      <c r="D3" s="16" t="s">
        <v>8159</v>
      </c>
      <c r="E3" s="16">
        <v>8.0</v>
      </c>
      <c r="F3" s="16" t="s">
        <v>8160</v>
      </c>
      <c r="G3" s="16">
        <v>8.0</v>
      </c>
      <c r="H3" s="16" t="s">
        <v>8161</v>
      </c>
      <c r="I3" s="16">
        <v>6.0</v>
      </c>
      <c r="J3" s="16" t="s">
        <v>8162</v>
      </c>
    </row>
    <row r="4">
      <c r="A4" s="16" t="s">
        <v>8163</v>
      </c>
      <c r="B4" s="16" t="s">
        <v>8164</v>
      </c>
      <c r="C4" s="16">
        <v>15000.0</v>
      </c>
      <c r="D4" s="16" t="s">
        <v>8155</v>
      </c>
      <c r="E4" s="16">
        <v>8.0</v>
      </c>
      <c r="F4" s="16" t="s">
        <v>8161</v>
      </c>
      <c r="G4" s="16">
        <v>8.0</v>
      </c>
      <c r="H4" s="16" t="s">
        <v>8154</v>
      </c>
      <c r="I4" s="16">
        <v>6.0</v>
      </c>
      <c r="J4" s="16" t="s">
        <v>8165</v>
      </c>
    </row>
    <row r="5">
      <c r="A5" s="16" t="s">
        <v>8166</v>
      </c>
      <c r="B5" s="16" t="s">
        <v>8167</v>
      </c>
      <c r="C5" s="16">
        <v>30000.0</v>
      </c>
      <c r="D5" s="16" t="s">
        <v>8159</v>
      </c>
      <c r="E5" s="16">
        <v>20.0</v>
      </c>
      <c r="F5" s="16" t="s">
        <v>8160</v>
      </c>
      <c r="G5" s="16">
        <v>20.0</v>
      </c>
      <c r="H5" s="16" t="s">
        <v>8156</v>
      </c>
      <c r="I5" s="16">
        <v>20.0</v>
      </c>
      <c r="J5" s="16" t="s">
        <v>8168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8169</v>
      </c>
      <c r="B1" s="12" t="s">
        <v>8170</v>
      </c>
      <c r="C1" s="12" t="s">
        <v>8171</v>
      </c>
      <c r="D1" s="12" t="s">
        <v>8172</v>
      </c>
      <c r="E1" s="12" t="s">
        <v>8173</v>
      </c>
      <c r="F1" s="12" t="s">
        <v>8174</v>
      </c>
      <c r="H1" s="12" t="s">
        <v>8175</v>
      </c>
      <c r="I1" s="12" t="s">
        <v>8176</v>
      </c>
      <c r="J1" s="12" t="s">
        <v>8145</v>
      </c>
      <c r="L1" s="12" t="s">
        <v>8177</v>
      </c>
      <c r="R1" s="12" t="s">
        <v>8178</v>
      </c>
    </row>
    <row r="2">
      <c r="A2" s="14" t="s">
        <v>383</v>
      </c>
      <c r="B2" s="14" t="s">
        <v>8179</v>
      </c>
      <c r="C2" s="14">
        <v>40.0</v>
      </c>
      <c r="D2" s="14" t="s">
        <v>8180</v>
      </c>
      <c r="E2" s="14">
        <v>30.0</v>
      </c>
      <c r="F2" s="14" t="s">
        <v>7763</v>
      </c>
      <c r="H2" s="14">
        <v>1.0</v>
      </c>
      <c r="I2" s="14">
        <v>800000.0</v>
      </c>
      <c r="J2" s="14">
        <v>0.0</v>
      </c>
      <c r="L2" s="16" t="s">
        <v>8181</v>
      </c>
      <c r="M2" s="2031" t="s">
        <v>8169</v>
      </c>
      <c r="N2" s="14" t="s">
        <v>68</v>
      </c>
      <c r="O2" s="16" t="s">
        <v>8052</v>
      </c>
      <c r="P2" s="12" t="s">
        <v>8182</v>
      </c>
      <c r="Q2">
        <f>countif(N3:N10000,"SR")</f>
        <v>239</v>
      </c>
      <c r="R2" s="16" t="s">
        <v>8181</v>
      </c>
      <c r="S2" s="2031" t="s">
        <v>8169</v>
      </c>
      <c r="T2" s="14" t="s">
        <v>68</v>
      </c>
      <c r="U2" s="16" t="s">
        <v>8052</v>
      </c>
      <c r="V2" s="12" t="s">
        <v>8182</v>
      </c>
      <c r="W2">
        <f>countif(T3:T10000,"SR")</f>
        <v>264</v>
      </c>
    </row>
    <row r="3">
      <c r="A3" s="14" t="s">
        <v>207</v>
      </c>
      <c r="B3" s="14" t="s">
        <v>8179</v>
      </c>
      <c r="C3" s="14">
        <v>20.0</v>
      </c>
      <c r="D3" s="14" t="s">
        <v>8183</v>
      </c>
      <c r="E3" s="14">
        <v>50.0</v>
      </c>
      <c r="F3" s="14" t="s">
        <v>7762</v>
      </c>
      <c r="H3" s="14">
        <v>2.0</v>
      </c>
      <c r="I3" s="14">
        <v>1100000.0</v>
      </c>
      <c r="J3" s="14">
        <v>0.0</v>
      </c>
      <c r="L3" s="2032">
        <v>44626.0</v>
      </c>
      <c r="M3" s="16" t="s">
        <v>383</v>
      </c>
      <c r="N3" s="14" t="s">
        <v>386</v>
      </c>
      <c r="O3" s="16" t="s">
        <v>8184</v>
      </c>
      <c r="P3" s="12" t="s">
        <v>8185</v>
      </c>
      <c r="Q3">
        <f>countif(N3:N10001,"SSR")</f>
        <v>51</v>
      </c>
      <c r="R3" s="2033">
        <v>44647.0</v>
      </c>
      <c r="S3" s="14" t="s">
        <v>249</v>
      </c>
      <c r="T3" s="14" t="s">
        <v>212</v>
      </c>
      <c r="U3" s="14" t="s">
        <v>6748</v>
      </c>
      <c r="V3" s="12" t="s">
        <v>8185</v>
      </c>
      <c r="W3">
        <f>countif(T3:T10001,"SSR")</f>
        <v>69</v>
      </c>
    </row>
    <row r="4">
      <c r="A4" s="14" t="s">
        <v>275</v>
      </c>
      <c r="B4" s="14" t="s">
        <v>8180</v>
      </c>
      <c r="C4" s="14">
        <v>30.0</v>
      </c>
      <c r="D4" s="14" t="s">
        <v>8183</v>
      </c>
      <c r="E4" s="14">
        <v>40.0</v>
      </c>
      <c r="F4" s="14" t="s">
        <v>7762</v>
      </c>
      <c r="H4" s="14">
        <v>3.0</v>
      </c>
      <c r="I4" s="14">
        <v>1400000.0</v>
      </c>
      <c r="J4" s="14">
        <v>0.0</v>
      </c>
      <c r="L4" s="2032">
        <v>44626.0</v>
      </c>
      <c r="M4" s="16" t="s">
        <v>383</v>
      </c>
      <c r="N4" s="14" t="s">
        <v>212</v>
      </c>
      <c r="O4" s="16" t="s">
        <v>6614</v>
      </c>
      <c r="P4" s="12" t="s">
        <v>8186</v>
      </c>
      <c r="Q4">
        <f>(Q3/(Q2+Q3))*100</f>
        <v>17.5862069</v>
      </c>
      <c r="R4" s="2033">
        <v>44647.0</v>
      </c>
      <c r="S4" s="14" t="s">
        <v>249</v>
      </c>
      <c r="T4" s="14" t="s">
        <v>386</v>
      </c>
      <c r="U4" s="14" t="s">
        <v>8187</v>
      </c>
      <c r="V4" s="12" t="s">
        <v>8186</v>
      </c>
      <c r="W4">
        <f>(W3/(W2+W3))*100</f>
        <v>20.72072072</v>
      </c>
    </row>
    <row r="5">
      <c r="A5" s="14" t="s">
        <v>384</v>
      </c>
      <c r="B5" s="14" t="s">
        <v>8179</v>
      </c>
      <c r="C5" s="14">
        <v>20.0</v>
      </c>
      <c r="D5" s="14" t="s">
        <v>8188</v>
      </c>
      <c r="E5" s="14">
        <v>50.0</v>
      </c>
      <c r="F5" s="14" t="s">
        <v>7763</v>
      </c>
      <c r="H5" s="14">
        <v>4.0</v>
      </c>
      <c r="I5" s="14">
        <v>1800000.0</v>
      </c>
      <c r="J5" s="14">
        <v>0.0</v>
      </c>
      <c r="L5" s="2032">
        <v>44626.0</v>
      </c>
      <c r="M5" s="16" t="s">
        <v>383</v>
      </c>
      <c r="N5" s="14" t="s">
        <v>212</v>
      </c>
      <c r="O5" s="16" t="s">
        <v>6599</v>
      </c>
      <c r="R5" s="2033">
        <v>44647.0</v>
      </c>
      <c r="S5" s="14" t="s">
        <v>249</v>
      </c>
      <c r="T5" s="14" t="s">
        <v>386</v>
      </c>
      <c r="U5" s="14" t="s">
        <v>8189</v>
      </c>
    </row>
    <row r="6">
      <c r="A6" s="14" t="s">
        <v>249</v>
      </c>
      <c r="B6" s="14" t="s">
        <v>8188</v>
      </c>
      <c r="C6" s="14">
        <v>35.0</v>
      </c>
      <c r="D6" s="14" t="s">
        <v>8183</v>
      </c>
      <c r="E6" s="14">
        <v>35.0</v>
      </c>
      <c r="F6" s="14" t="s">
        <v>7761</v>
      </c>
      <c r="H6" s="14">
        <v>5.0</v>
      </c>
      <c r="I6" s="14">
        <v>2400000.0</v>
      </c>
      <c r="J6" s="14">
        <v>50000.0</v>
      </c>
      <c r="L6" s="2032">
        <v>44626.0</v>
      </c>
      <c r="M6" s="16" t="s">
        <v>383</v>
      </c>
      <c r="N6" s="14" t="s">
        <v>386</v>
      </c>
      <c r="O6" s="16" t="s">
        <v>8184</v>
      </c>
      <c r="R6" s="2033">
        <v>44647.0</v>
      </c>
      <c r="S6" s="14" t="s">
        <v>249</v>
      </c>
      <c r="T6" s="14" t="s">
        <v>386</v>
      </c>
      <c r="U6" s="14" t="s">
        <v>8190</v>
      </c>
    </row>
    <row r="7">
      <c r="A7" s="14" t="s">
        <v>453</v>
      </c>
      <c r="B7" s="14" t="s">
        <v>8179</v>
      </c>
      <c r="C7" s="14">
        <v>40.0</v>
      </c>
      <c r="D7" s="14" t="s">
        <v>8180</v>
      </c>
      <c r="E7" s="14">
        <v>30.0</v>
      </c>
      <c r="F7" s="14" t="s">
        <v>7761</v>
      </c>
      <c r="H7" s="14">
        <v>6.0</v>
      </c>
      <c r="I7" s="14">
        <v>3000000.0</v>
      </c>
      <c r="J7" s="14">
        <v>50000.0</v>
      </c>
      <c r="L7" s="2032">
        <v>44626.0</v>
      </c>
      <c r="M7" s="16" t="s">
        <v>453</v>
      </c>
      <c r="N7" s="14" t="s">
        <v>386</v>
      </c>
      <c r="O7" s="16" t="s">
        <v>8191</v>
      </c>
      <c r="R7" s="2033">
        <v>44649.0</v>
      </c>
      <c r="S7" s="14" t="s">
        <v>207</v>
      </c>
      <c r="T7" s="14" t="s">
        <v>386</v>
      </c>
      <c r="U7" s="14" t="s">
        <v>8192</v>
      </c>
    </row>
    <row r="8">
      <c r="A8" s="14" t="s">
        <v>208</v>
      </c>
      <c r="B8" s="14" t="s">
        <v>8188</v>
      </c>
      <c r="C8" s="14">
        <v>40.0</v>
      </c>
      <c r="D8" s="14" t="s">
        <v>8180</v>
      </c>
      <c r="E8" s="14">
        <v>30.0</v>
      </c>
      <c r="F8" s="14" t="s">
        <v>7762</v>
      </c>
      <c r="H8" s="14">
        <v>7.0</v>
      </c>
      <c r="I8" s="14">
        <v>3600000.0</v>
      </c>
      <c r="J8" s="14">
        <v>50000.0</v>
      </c>
      <c r="L8" s="2032">
        <v>44626.0</v>
      </c>
      <c r="M8" s="16" t="s">
        <v>453</v>
      </c>
      <c r="N8" s="14" t="s">
        <v>386</v>
      </c>
      <c r="O8" s="16" t="s">
        <v>8191</v>
      </c>
      <c r="R8" s="2033">
        <v>44649.0</v>
      </c>
      <c r="S8" s="14" t="s">
        <v>384</v>
      </c>
      <c r="T8" s="14" t="s">
        <v>386</v>
      </c>
      <c r="U8" s="14" t="s">
        <v>8193</v>
      </c>
    </row>
    <row r="9">
      <c r="H9" s="14" t="s">
        <v>8194</v>
      </c>
      <c r="I9" s="14">
        <v>4200000.0</v>
      </c>
      <c r="J9" s="14">
        <v>50000.0</v>
      </c>
      <c r="L9" s="2032">
        <v>44626.0</v>
      </c>
      <c r="M9" s="16" t="s">
        <v>453</v>
      </c>
      <c r="N9" s="14" t="s">
        <v>386</v>
      </c>
      <c r="O9" s="16" t="s">
        <v>8191</v>
      </c>
      <c r="R9" s="2033">
        <v>44650.0</v>
      </c>
      <c r="S9" s="14" t="s">
        <v>207</v>
      </c>
      <c r="T9" s="14" t="s">
        <v>386</v>
      </c>
      <c r="U9" s="14" t="s">
        <v>8195</v>
      </c>
    </row>
    <row r="10">
      <c r="L10" s="2032">
        <v>44626.0</v>
      </c>
      <c r="M10" s="16" t="s">
        <v>453</v>
      </c>
      <c r="N10" s="14" t="s">
        <v>386</v>
      </c>
      <c r="O10" s="16" t="s">
        <v>8196</v>
      </c>
      <c r="R10" s="2033">
        <v>44650.0</v>
      </c>
      <c r="S10" s="14" t="s">
        <v>384</v>
      </c>
      <c r="T10" s="14" t="s">
        <v>386</v>
      </c>
      <c r="U10" s="14" t="s">
        <v>8197</v>
      </c>
    </row>
    <row r="11">
      <c r="L11" s="2033">
        <v>44627.0</v>
      </c>
      <c r="M11" s="14" t="s">
        <v>275</v>
      </c>
      <c r="N11" s="14" t="s">
        <v>386</v>
      </c>
      <c r="O11" s="14" t="s">
        <v>8198</v>
      </c>
      <c r="R11" s="2033">
        <v>44650.0</v>
      </c>
      <c r="S11" s="14" t="s">
        <v>207</v>
      </c>
      <c r="T11" s="14" t="s">
        <v>386</v>
      </c>
      <c r="U11" s="14" t="s">
        <v>8192</v>
      </c>
    </row>
    <row r="12">
      <c r="L12" s="2033">
        <v>44627.0</v>
      </c>
      <c r="M12" s="14" t="s">
        <v>275</v>
      </c>
      <c r="N12" s="14" t="s">
        <v>386</v>
      </c>
      <c r="O12" s="14" t="s">
        <v>8198</v>
      </c>
      <c r="R12" s="2033">
        <v>44651.0</v>
      </c>
      <c r="S12" s="14" t="s">
        <v>384</v>
      </c>
      <c r="T12" s="14" t="s">
        <v>212</v>
      </c>
      <c r="U12" s="14" t="s">
        <v>6561</v>
      </c>
    </row>
    <row r="13">
      <c r="L13" s="2033">
        <v>44627.0</v>
      </c>
      <c r="M13" s="14" t="s">
        <v>275</v>
      </c>
      <c r="N13" s="14" t="s">
        <v>386</v>
      </c>
      <c r="O13" s="14" t="s">
        <v>8198</v>
      </c>
      <c r="R13" s="2033">
        <v>44651.0</v>
      </c>
      <c r="S13" s="14" t="s">
        <v>384</v>
      </c>
      <c r="T13" s="14" t="s">
        <v>386</v>
      </c>
      <c r="U13" s="14" t="s">
        <v>8199</v>
      </c>
    </row>
    <row r="14">
      <c r="L14" s="2033">
        <v>44627.0</v>
      </c>
      <c r="M14" s="14" t="s">
        <v>275</v>
      </c>
      <c r="N14" s="14" t="s">
        <v>386</v>
      </c>
      <c r="O14" s="14" t="s">
        <v>8200</v>
      </c>
      <c r="R14" s="2033">
        <v>44651.0</v>
      </c>
      <c r="S14" s="14" t="s">
        <v>453</v>
      </c>
      <c r="T14" s="14" t="s">
        <v>212</v>
      </c>
      <c r="U14" s="14" t="s">
        <v>6530</v>
      </c>
    </row>
    <row r="15">
      <c r="L15" s="2033">
        <v>44630.0</v>
      </c>
      <c r="M15" s="14" t="s">
        <v>208</v>
      </c>
      <c r="N15" s="14" t="s">
        <v>386</v>
      </c>
      <c r="O15" s="14" t="s">
        <v>8201</v>
      </c>
      <c r="R15" s="2033">
        <v>44657.0</v>
      </c>
      <c r="S15" s="14" t="s">
        <v>249</v>
      </c>
      <c r="T15" s="14" t="s">
        <v>386</v>
      </c>
      <c r="U15" s="14" t="s">
        <v>8202</v>
      </c>
    </row>
    <row r="16">
      <c r="L16" s="2033">
        <v>44630.0</v>
      </c>
      <c r="M16" s="14" t="s">
        <v>208</v>
      </c>
      <c r="N16" s="14" t="s">
        <v>212</v>
      </c>
      <c r="O16" s="14" t="s">
        <v>6651</v>
      </c>
      <c r="R16" s="2033">
        <v>44657.0</v>
      </c>
      <c r="S16" s="14" t="s">
        <v>249</v>
      </c>
      <c r="T16" s="14" t="s">
        <v>386</v>
      </c>
      <c r="U16" s="14" t="s">
        <v>8187</v>
      </c>
    </row>
    <row r="17">
      <c r="L17" s="2033">
        <v>44630.0</v>
      </c>
      <c r="M17" s="14" t="s">
        <v>208</v>
      </c>
      <c r="N17" s="14" t="s">
        <v>212</v>
      </c>
      <c r="O17" s="14" t="s">
        <v>6679</v>
      </c>
      <c r="R17" s="2033">
        <v>44657.0</v>
      </c>
      <c r="S17" s="14" t="s">
        <v>249</v>
      </c>
      <c r="T17" s="14" t="s">
        <v>212</v>
      </c>
      <c r="U17" s="14" t="s">
        <v>6748</v>
      </c>
    </row>
    <row r="18">
      <c r="L18" s="2033">
        <v>44630.0</v>
      </c>
      <c r="M18" s="14" t="s">
        <v>208</v>
      </c>
      <c r="N18" s="14" t="s">
        <v>386</v>
      </c>
      <c r="O18" s="14" t="s">
        <v>8203</v>
      </c>
      <c r="R18" s="2033">
        <v>44657.0</v>
      </c>
      <c r="S18" s="14" t="s">
        <v>249</v>
      </c>
      <c r="T18" s="14" t="s">
        <v>386</v>
      </c>
      <c r="U18" s="14" t="s">
        <v>8189</v>
      </c>
    </row>
    <row r="19">
      <c r="L19" s="2033">
        <v>44631.0</v>
      </c>
      <c r="M19" s="14" t="s">
        <v>249</v>
      </c>
      <c r="N19" s="14" t="s">
        <v>386</v>
      </c>
      <c r="O19" s="14" t="s">
        <v>8202</v>
      </c>
      <c r="R19" s="2033">
        <v>44657.0</v>
      </c>
      <c r="S19" s="14" t="s">
        <v>383</v>
      </c>
      <c r="T19" s="14" t="s">
        <v>386</v>
      </c>
      <c r="U19" s="14" t="s">
        <v>8204</v>
      </c>
    </row>
    <row r="20">
      <c r="L20" s="2033">
        <v>44631.0</v>
      </c>
      <c r="M20" s="14" t="s">
        <v>249</v>
      </c>
      <c r="N20" s="14" t="s">
        <v>212</v>
      </c>
      <c r="O20" s="14" t="s">
        <v>6785</v>
      </c>
      <c r="R20" s="2033">
        <v>44657.0</v>
      </c>
      <c r="S20" s="14" t="s">
        <v>384</v>
      </c>
      <c r="T20" s="14" t="s">
        <v>386</v>
      </c>
      <c r="U20" s="14" t="s">
        <v>8197</v>
      </c>
    </row>
    <row r="21">
      <c r="L21" s="2033">
        <v>44631.0</v>
      </c>
      <c r="M21" s="14" t="s">
        <v>384</v>
      </c>
      <c r="N21" s="14" t="s">
        <v>386</v>
      </c>
      <c r="O21" s="14" t="s">
        <v>8199</v>
      </c>
      <c r="R21" s="2033">
        <v>44657.0</v>
      </c>
      <c r="S21" s="14" t="s">
        <v>453</v>
      </c>
      <c r="T21" s="14" t="s">
        <v>386</v>
      </c>
      <c r="U21" s="14" t="s">
        <v>8196</v>
      </c>
    </row>
    <row r="22">
      <c r="L22" s="2033">
        <v>44631.0</v>
      </c>
      <c r="M22" s="14" t="s">
        <v>384</v>
      </c>
      <c r="N22" s="14" t="s">
        <v>386</v>
      </c>
      <c r="O22" s="14" t="s">
        <v>8199</v>
      </c>
      <c r="R22" s="2033">
        <v>44657.0</v>
      </c>
      <c r="S22" s="14" t="s">
        <v>453</v>
      </c>
      <c r="T22" s="14" t="s">
        <v>386</v>
      </c>
      <c r="U22" s="14" t="s">
        <v>8196</v>
      </c>
    </row>
    <row r="23">
      <c r="L23" s="2033">
        <v>44637.0</v>
      </c>
      <c r="M23" s="14" t="s">
        <v>249</v>
      </c>
      <c r="N23" s="14" t="s">
        <v>386</v>
      </c>
      <c r="O23" s="14" t="s">
        <v>8190</v>
      </c>
      <c r="R23" s="2033">
        <v>44657.0</v>
      </c>
      <c r="S23" s="14" t="s">
        <v>453</v>
      </c>
      <c r="T23" s="14" t="s">
        <v>386</v>
      </c>
      <c r="U23" s="14" t="s">
        <v>8205</v>
      </c>
    </row>
    <row r="24">
      <c r="L24" s="2033">
        <v>44637.0</v>
      </c>
      <c r="M24" s="14" t="s">
        <v>249</v>
      </c>
      <c r="N24" s="14" t="s">
        <v>212</v>
      </c>
      <c r="O24" s="14" t="s">
        <v>6791</v>
      </c>
      <c r="R24" s="2033">
        <v>44659.0</v>
      </c>
      <c r="S24" s="14" t="s">
        <v>384</v>
      </c>
      <c r="T24" s="14" t="s">
        <v>386</v>
      </c>
      <c r="U24" s="14" t="s">
        <v>8199</v>
      </c>
    </row>
    <row r="25">
      <c r="L25" s="2033">
        <v>44637.0</v>
      </c>
      <c r="M25" s="14" t="s">
        <v>384</v>
      </c>
      <c r="N25" s="14" t="s">
        <v>386</v>
      </c>
      <c r="O25" s="14" t="s">
        <v>8199</v>
      </c>
      <c r="R25" s="2033">
        <v>44660.0</v>
      </c>
      <c r="S25" s="14" t="s">
        <v>384</v>
      </c>
      <c r="T25" s="14" t="s">
        <v>212</v>
      </c>
      <c r="U25" s="14" t="s">
        <v>6561</v>
      </c>
    </row>
    <row r="26">
      <c r="L26" s="2033">
        <v>44637.0</v>
      </c>
      <c r="M26" s="14" t="s">
        <v>207</v>
      </c>
      <c r="N26" s="14" t="s">
        <v>386</v>
      </c>
      <c r="O26" s="14" t="s">
        <v>8206</v>
      </c>
      <c r="R26" s="2033">
        <v>44663.0</v>
      </c>
      <c r="S26" s="14" t="s">
        <v>384</v>
      </c>
      <c r="T26" s="14" t="s">
        <v>386</v>
      </c>
      <c r="U26" s="14" t="s">
        <v>8207</v>
      </c>
    </row>
    <row r="27">
      <c r="L27" s="2033">
        <v>44637.0</v>
      </c>
      <c r="M27" s="14" t="s">
        <v>207</v>
      </c>
      <c r="N27" s="14" t="s">
        <v>386</v>
      </c>
      <c r="O27" s="14" t="s">
        <v>8208</v>
      </c>
      <c r="R27" s="2033">
        <v>44663.0</v>
      </c>
      <c r="S27" s="14" t="s">
        <v>383</v>
      </c>
      <c r="T27" s="14" t="s">
        <v>386</v>
      </c>
      <c r="U27" s="14" t="s">
        <v>8204</v>
      </c>
    </row>
    <row r="28">
      <c r="L28" s="2033">
        <v>44640.0</v>
      </c>
      <c r="M28" s="14" t="s">
        <v>384</v>
      </c>
      <c r="N28" s="14" t="s">
        <v>386</v>
      </c>
      <c r="O28" s="14" t="s">
        <v>8199</v>
      </c>
      <c r="R28" s="2033">
        <v>44663.0</v>
      </c>
      <c r="S28" s="14" t="s">
        <v>383</v>
      </c>
      <c r="T28" s="14" t="s">
        <v>212</v>
      </c>
      <c r="U28" s="14" t="s">
        <v>6614</v>
      </c>
    </row>
    <row r="29">
      <c r="L29" s="2033">
        <v>44640.0</v>
      </c>
      <c r="M29" s="14" t="s">
        <v>207</v>
      </c>
      <c r="N29" s="14" t="s">
        <v>386</v>
      </c>
      <c r="O29" s="14" t="s">
        <v>8208</v>
      </c>
      <c r="R29" s="2033">
        <v>44663.0</v>
      </c>
      <c r="S29" s="14" t="s">
        <v>383</v>
      </c>
      <c r="T29" s="14" t="s">
        <v>386</v>
      </c>
      <c r="U29" s="14" t="s">
        <v>8209</v>
      </c>
    </row>
    <row r="30">
      <c r="L30" s="2033">
        <v>44642.0</v>
      </c>
      <c r="M30" s="14" t="s">
        <v>249</v>
      </c>
      <c r="N30" s="14" t="s">
        <v>386</v>
      </c>
      <c r="O30" s="14" t="s">
        <v>8210</v>
      </c>
      <c r="R30" s="2033">
        <v>44663.0</v>
      </c>
      <c r="S30" s="14" t="s">
        <v>207</v>
      </c>
      <c r="T30" s="14" t="s">
        <v>386</v>
      </c>
      <c r="U30" s="14" t="s">
        <v>8195</v>
      </c>
    </row>
    <row r="31">
      <c r="L31" s="2033">
        <v>44646.0</v>
      </c>
      <c r="M31" s="14" t="s">
        <v>384</v>
      </c>
      <c r="N31" s="14" t="s">
        <v>386</v>
      </c>
      <c r="O31" s="14" t="s">
        <v>8193</v>
      </c>
      <c r="R31" s="2033">
        <v>44663.0</v>
      </c>
      <c r="S31" s="14" t="s">
        <v>207</v>
      </c>
      <c r="T31" s="14" t="s">
        <v>212</v>
      </c>
      <c r="U31" s="14" t="s">
        <v>6621</v>
      </c>
    </row>
    <row r="32">
      <c r="L32" s="2033">
        <v>44647.0</v>
      </c>
      <c r="M32" s="14" t="s">
        <v>249</v>
      </c>
      <c r="N32" s="14" t="s">
        <v>386</v>
      </c>
      <c r="O32" s="14" t="s">
        <v>8210</v>
      </c>
      <c r="R32" s="2033">
        <v>44663.0</v>
      </c>
      <c r="S32" s="14" t="s">
        <v>207</v>
      </c>
      <c r="T32" s="14" t="s">
        <v>386</v>
      </c>
      <c r="U32" s="14" t="s">
        <v>8195</v>
      </c>
    </row>
    <row r="33">
      <c r="L33" s="2033">
        <v>44647.0</v>
      </c>
      <c r="M33" s="14" t="s">
        <v>384</v>
      </c>
      <c r="N33" s="14" t="s">
        <v>386</v>
      </c>
      <c r="O33" s="14" t="s">
        <v>8193</v>
      </c>
      <c r="R33" s="2033">
        <v>44663.0</v>
      </c>
      <c r="S33" s="14" t="s">
        <v>207</v>
      </c>
      <c r="T33" s="14" t="s">
        <v>386</v>
      </c>
      <c r="U33" s="14" t="s">
        <v>8195</v>
      </c>
    </row>
    <row r="34">
      <c r="L34" s="2033">
        <v>44647.0</v>
      </c>
      <c r="M34" s="14" t="s">
        <v>207</v>
      </c>
      <c r="N34" s="14" t="s">
        <v>386</v>
      </c>
      <c r="O34" s="14" t="s">
        <v>8208</v>
      </c>
      <c r="R34" s="2033">
        <v>44664.0</v>
      </c>
      <c r="S34" s="2034" t="s">
        <v>453</v>
      </c>
      <c r="T34" s="2034" t="s">
        <v>386</v>
      </c>
      <c r="U34" s="2035" t="s">
        <v>8211</v>
      </c>
    </row>
    <row r="35">
      <c r="L35" s="2033">
        <v>44649.0</v>
      </c>
      <c r="M35" s="14" t="s">
        <v>207</v>
      </c>
      <c r="N35" s="14" t="s">
        <v>386</v>
      </c>
      <c r="O35" s="14" t="s">
        <v>8206</v>
      </c>
      <c r="R35" s="2033">
        <v>44667.0</v>
      </c>
      <c r="S35" s="14" t="s">
        <v>249</v>
      </c>
      <c r="T35" s="14" t="s">
        <v>386</v>
      </c>
      <c r="U35" s="14" t="s">
        <v>8202</v>
      </c>
    </row>
    <row r="36">
      <c r="L36" s="2033">
        <v>44651.0</v>
      </c>
      <c r="M36" s="14" t="s">
        <v>249</v>
      </c>
      <c r="N36" s="14" t="s">
        <v>386</v>
      </c>
      <c r="O36" s="14" t="s">
        <v>8212</v>
      </c>
      <c r="R36" s="2033">
        <v>44667.0</v>
      </c>
      <c r="S36" s="14" t="s">
        <v>249</v>
      </c>
      <c r="T36" s="14" t="s">
        <v>386</v>
      </c>
      <c r="U36" s="14" t="s">
        <v>8187</v>
      </c>
    </row>
    <row r="37">
      <c r="L37" s="2033">
        <v>44655.0</v>
      </c>
      <c r="M37" s="14" t="s">
        <v>384</v>
      </c>
      <c r="N37" s="14" t="s">
        <v>212</v>
      </c>
      <c r="O37" s="14" t="s">
        <v>1226</v>
      </c>
      <c r="R37" s="2033">
        <v>44667.0</v>
      </c>
      <c r="S37" s="14" t="s">
        <v>249</v>
      </c>
      <c r="T37" s="14" t="s">
        <v>212</v>
      </c>
      <c r="U37" s="14" t="s">
        <v>6798</v>
      </c>
    </row>
    <row r="38">
      <c r="L38" s="2033">
        <v>44655.0</v>
      </c>
      <c r="M38" s="14" t="s">
        <v>384</v>
      </c>
      <c r="N38" s="14" t="s">
        <v>212</v>
      </c>
      <c r="O38" s="14" t="s">
        <v>6567</v>
      </c>
      <c r="R38" s="2033">
        <v>44667.0</v>
      </c>
      <c r="S38" s="14" t="s">
        <v>208</v>
      </c>
      <c r="T38" s="14" t="s">
        <v>386</v>
      </c>
      <c r="U38" s="14" t="s">
        <v>8203</v>
      </c>
    </row>
    <row r="39">
      <c r="L39" s="2033">
        <v>44655.0</v>
      </c>
      <c r="M39" s="14" t="s">
        <v>384</v>
      </c>
      <c r="N39" s="14" t="s">
        <v>386</v>
      </c>
      <c r="O39" s="14" t="s">
        <v>8199</v>
      </c>
      <c r="R39" s="2033">
        <v>44667.0</v>
      </c>
      <c r="S39" s="14" t="s">
        <v>208</v>
      </c>
      <c r="T39" s="14" t="s">
        <v>386</v>
      </c>
      <c r="U39" s="14" t="s">
        <v>8213</v>
      </c>
    </row>
    <row r="40">
      <c r="L40" s="2033">
        <v>44655.0</v>
      </c>
      <c r="M40" s="14" t="s">
        <v>384</v>
      </c>
      <c r="N40" s="14" t="s">
        <v>212</v>
      </c>
      <c r="O40" s="14" t="s">
        <v>6567</v>
      </c>
      <c r="R40" s="2033">
        <v>44667.0</v>
      </c>
      <c r="S40" s="14" t="s">
        <v>208</v>
      </c>
      <c r="T40" s="14" t="s">
        <v>386</v>
      </c>
      <c r="U40" s="14" t="s">
        <v>8201</v>
      </c>
    </row>
    <row r="41">
      <c r="L41" s="2033">
        <v>44655.0</v>
      </c>
      <c r="M41" s="14" t="s">
        <v>207</v>
      </c>
      <c r="N41" s="14" t="s">
        <v>386</v>
      </c>
      <c r="O41" s="14" t="s">
        <v>8206</v>
      </c>
      <c r="R41" s="2033">
        <v>44669.0</v>
      </c>
      <c r="S41" s="14" t="s">
        <v>384</v>
      </c>
      <c r="T41" s="14" t="s">
        <v>386</v>
      </c>
      <c r="U41" s="14" t="s">
        <v>8207</v>
      </c>
    </row>
    <row r="42">
      <c r="L42" s="2033">
        <v>44655.0</v>
      </c>
      <c r="M42" s="14" t="s">
        <v>207</v>
      </c>
      <c r="N42" s="14" t="s">
        <v>386</v>
      </c>
      <c r="O42" s="14" t="s">
        <v>8192</v>
      </c>
      <c r="R42" s="2033">
        <v>44672.0</v>
      </c>
      <c r="S42" s="14" t="s">
        <v>275</v>
      </c>
      <c r="T42" s="14" t="s">
        <v>386</v>
      </c>
      <c r="U42" s="14" t="s">
        <v>8214</v>
      </c>
    </row>
    <row r="43">
      <c r="L43" s="2033">
        <v>44655.0</v>
      </c>
      <c r="M43" s="14" t="s">
        <v>207</v>
      </c>
      <c r="N43" s="14" t="s">
        <v>386</v>
      </c>
      <c r="O43" s="14" t="s">
        <v>8195</v>
      </c>
      <c r="R43" s="2033">
        <v>44672.0</v>
      </c>
      <c r="S43" s="14" t="s">
        <v>275</v>
      </c>
      <c r="T43" s="14" t="s">
        <v>212</v>
      </c>
      <c r="U43" s="14" t="s">
        <v>6697</v>
      </c>
    </row>
    <row r="44">
      <c r="L44" s="2033">
        <v>44655.0</v>
      </c>
      <c r="M44" s="14" t="s">
        <v>207</v>
      </c>
      <c r="N44" s="14" t="s">
        <v>386</v>
      </c>
      <c r="O44" s="14" t="s">
        <v>8195</v>
      </c>
      <c r="R44" s="2033">
        <v>44672.0</v>
      </c>
      <c r="S44" s="14" t="s">
        <v>275</v>
      </c>
      <c r="T44" s="14" t="s">
        <v>386</v>
      </c>
      <c r="U44" s="14" t="s">
        <v>8215</v>
      </c>
    </row>
    <row r="45">
      <c r="L45" s="2033">
        <v>44655.0</v>
      </c>
      <c r="M45" s="14" t="s">
        <v>249</v>
      </c>
      <c r="N45" s="14" t="s">
        <v>386</v>
      </c>
      <c r="O45" s="14" t="s">
        <v>8212</v>
      </c>
      <c r="R45" s="2033">
        <v>44672.0</v>
      </c>
      <c r="S45" s="14" t="s">
        <v>275</v>
      </c>
      <c r="T45" s="14" t="s">
        <v>386</v>
      </c>
      <c r="U45" s="14" t="s">
        <v>8216</v>
      </c>
    </row>
    <row r="46">
      <c r="L46" s="2033">
        <v>44655.0</v>
      </c>
      <c r="M46" s="14" t="s">
        <v>249</v>
      </c>
      <c r="N46" s="14" t="s">
        <v>386</v>
      </c>
      <c r="O46" s="14" t="s">
        <v>8190</v>
      </c>
      <c r="R46" s="2033">
        <v>44672.0</v>
      </c>
      <c r="S46" s="14" t="s">
        <v>384</v>
      </c>
      <c r="T46" s="14" t="s">
        <v>386</v>
      </c>
      <c r="U46" s="14" t="s">
        <v>8207</v>
      </c>
    </row>
    <row r="47">
      <c r="L47" s="2033">
        <v>44655.0</v>
      </c>
      <c r="M47" s="14" t="s">
        <v>249</v>
      </c>
      <c r="N47" s="14" t="s">
        <v>386</v>
      </c>
      <c r="O47" s="14" t="s">
        <v>8190</v>
      </c>
      <c r="R47" s="2033">
        <v>44680.0</v>
      </c>
      <c r="S47" s="14" t="s">
        <v>384</v>
      </c>
      <c r="T47" s="14" t="s">
        <v>386</v>
      </c>
      <c r="U47" s="14" t="s">
        <v>8197</v>
      </c>
    </row>
    <row r="48">
      <c r="L48" s="2033">
        <v>44661.0</v>
      </c>
      <c r="M48" s="14" t="s">
        <v>249</v>
      </c>
      <c r="N48" s="14" t="s">
        <v>386</v>
      </c>
      <c r="O48" s="14" t="s">
        <v>8217</v>
      </c>
      <c r="R48" s="2033">
        <v>44680.0</v>
      </c>
      <c r="S48" s="14" t="s">
        <v>249</v>
      </c>
      <c r="T48" s="14" t="s">
        <v>386</v>
      </c>
      <c r="U48" s="14" t="s">
        <v>8218</v>
      </c>
    </row>
    <row r="49">
      <c r="L49" s="2033">
        <v>44661.0</v>
      </c>
      <c r="M49" s="14" t="s">
        <v>453</v>
      </c>
      <c r="N49" s="14" t="s">
        <v>386</v>
      </c>
      <c r="O49" s="14" t="s">
        <v>8205</v>
      </c>
      <c r="R49" s="2033">
        <v>44682.0</v>
      </c>
      <c r="S49" s="14" t="s">
        <v>275</v>
      </c>
      <c r="T49" s="14" t="s">
        <v>386</v>
      </c>
      <c r="U49" s="14" t="s">
        <v>8214</v>
      </c>
    </row>
    <row r="50">
      <c r="L50" s="2033">
        <v>44661.0</v>
      </c>
      <c r="M50" s="16" t="s">
        <v>453</v>
      </c>
      <c r="N50" s="14" t="s">
        <v>386</v>
      </c>
      <c r="O50" s="16" t="s">
        <v>8191</v>
      </c>
      <c r="R50" s="2033">
        <v>44682.0</v>
      </c>
      <c r="S50" s="14" t="s">
        <v>275</v>
      </c>
      <c r="T50" s="14" t="s">
        <v>212</v>
      </c>
      <c r="U50" s="14" t="s">
        <v>6698</v>
      </c>
    </row>
    <row r="51">
      <c r="L51" s="2033">
        <v>44661.0</v>
      </c>
      <c r="M51" s="16" t="s">
        <v>453</v>
      </c>
      <c r="N51" s="14" t="s">
        <v>212</v>
      </c>
      <c r="O51" s="14" t="s">
        <v>6530</v>
      </c>
      <c r="R51" s="2033">
        <v>44682.0</v>
      </c>
      <c r="S51" s="14" t="s">
        <v>275</v>
      </c>
      <c r="T51" s="14" t="s">
        <v>212</v>
      </c>
      <c r="U51" s="14" t="s">
        <v>6697</v>
      </c>
    </row>
    <row r="52">
      <c r="L52" s="2033">
        <v>44661.0</v>
      </c>
      <c r="M52" s="16" t="s">
        <v>275</v>
      </c>
      <c r="N52" s="14" t="s">
        <v>386</v>
      </c>
      <c r="O52" s="14" t="s">
        <v>8215</v>
      </c>
      <c r="R52" s="2033">
        <v>44682.0</v>
      </c>
      <c r="S52" s="14" t="s">
        <v>275</v>
      </c>
      <c r="T52" s="14" t="s">
        <v>386</v>
      </c>
      <c r="U52" s="14" t="s">
        <v>8198</v>
      </c>
    </row>
    <row r="53">
      <c r="L53" s="2033">
        <v>44661.0</v>
      </c>
      <c r="M53" s="16" t="s">
        <v>275</v>
      </c>
      <c r="N53" s="14" t="s">
        <v>212</v>
      </c>
      <c r="O53" s="14" t="s">
        <v>6697</v>
      </c>
      <c r="R53" s="2033">
        <v>44682.0</v>
      </c>
      <c r="S53" s="14" t="s">
        <v>249</v>
      </c>
      <c r="T53" s="14" t="s">
        <v>386</v>
      </c>
      <c r="U53" s="14" t="s">
        <v>8190</v>
      </c>
    </row>
    <row r="54">
      <c r="L54" s="2033">
        <v>44661.0</v>
      </c>
      <c r="M54" s="16" t="s">
        <v>275</v>
      </c>
      <c r="N54" s="14" t="s">
        <v>386</v>
      </c>
      <c r="O54" s="14" t="s">
        <v>8215</v>
      </c>
      <c r="R54" s="2033">
        <v>44682.0</v>
      </c>
      <c r="S54" s="14" t="s">
        <v>249</v>
      </c>
      <c r="T54" s="14" t="s">
        <v>386</v>
      </c>
      <c r="U54" s="14" t="s">
        <v>8217</v>
      </c>
    </row>
    <row r="55">
      <c r="L55" s="2033">
        <v>44661.0</v>
      </c>
      <c r="M55" s="16" t="s">
        <v>275</v>
      </c>
      <c r="N55" s="14" t="s">
        <v>386</v>
      </c>
      <c r="O55" s="14" t="s">
        <v>8215</v>
      </c>
      <c r="R55" s="2033">
        <v>44682.0</v>
      </c>
      <c r="S55" s="14" t="s">
        <v>249</v>
      </c>
      <c r="T55" s="14" t="s">
        <v>212</v>
      </c>
      <c r="U55" s="14" t="s">
        <v>6748</v>
      </c>
    </row>
    <row r="56">
      <c r="L56" s="2033">
        <v>44661.0</v>
      </c>
      <c r="M56" s="16" t="s">
        <v>383</v>
      </c>
      <c r="N56" s="14" t="s">
        <v>386</v>
      </c>
      <c r="O56" s="14" t="s">
        <v>8204</v>
      </c>
      <c r="R56" s="2033">
        <v>44682.0</v>
      </c>
      <c r="S56" s="14" t="s">
        <v>249</v>
      </c>
      <c r="T56" s="14" t="s">
        <v>386</v>
      </c>
      <c r="U56" s="14" t="s">
        <v>8190</v>
      </c>
    </row>
    <row r="57">
      <c r="L57" s="2033">
        <v>44661.0</v>
      </c>
      <c r="M57" s="16" t="s">
        <v>383</v>
      </c>
      <c r="N57" s="14" t="s">
        <v>386</v>
      </c>
      <c r="O57" s="14" t="s">
        <v>8209</v>
      </c>
      <c r="R57" s="2033">
        <v>44682.0</v>
      </c>
      <c r="S57" s="14" t="s">
        <v>384</v>
      </c>
      <c r="T57" s="14" t="s">
        <v>386</v>
      </c>
      <c r="U57" s="14" t="s">
        <v>8207</v>
      </c>
    </row>
    <row r="58">
      <c r="L58" s="2033">
        <v>44661.0</v>
      </c>
      <c r="M58" s="16" t="s">
        <v>383</v>
      </c>
      <c r="N58" s="14" t="s">
        <v>386</v>
      </c>
      <c r="O58" s="14" t="s">
        <v>8209</v>
      </c>
      <c r="R58" s="2033">
        <v>44682.0</v>
      </c>
      <c r="S58" s="14" t="s">
        <v>384</v>
      </c>
      <c r="T58" s="14" t="s">
        <v>386</v>
      </c>
      <c r="U58" s="14" t="s">
        <v>8193</v>
      </c>
    </row>
    <row r="59">
      <c r="L59" s="2033">
        <v>44661.0</v>
      </c>
      <c r="M59" s="16" t="s">
        <v>383</v>
      </c>
      <c r="N59" s="14" t="s">
        <v>386</v>
      </c>
      <c r="O59" s="14" t="s">
        <v>8209</v>
      </c>
      <c r="R59" s="2033">
        <v>44682.0</v>
      </c>
      <c r="S59" s="14" t="s">
        <v>384</v>
      </c>
      <c r="T59" s="14" t="s">
        <v>386</v>
      </c>
      <c r="U59" s="14" t="s">
        <v>8193</v>
      </c>
    </row>
    <row r="60">
      <c r="L60" s="2033">
        <v>44666.0</v>
      </c>
      <c r="M60" s="14" t="s">
        <v>384</v>
      </c>
      <c r="N60" s="14" t="s">
        <v>386</v>
      </c>
      <c r="O60" s="14" t="s">
        <v>8193</v>
      </c>
      <c r="R60" s="2033">
        <v>44682.0</v>
      </c>
      <c r="S60" s="14" t="s">
        <v>384</v>
      </c>
      <c r="T60" s="14" t="s">
        <v>386</v>
      </c>
      <c r="U60" s="14" t="s">
        <v>8193</v>
      </c>
    </row>
    <row r="61">
      <c r="L61" s="2033">
        <v>44666.0</v>
      </c>
      <c r="M61" s="16" t="s">
        <v>453</v>
      </c>
      <c r="N61" s="14" t="s">
        <v>386</v>
      </c>
      <c r="O61" s="16" t="s">
        <v>8191</v>
      </c>
      <c r="R61" s="2033">
        <v>44682.0</v>
      </c>
      <c r="S61" s="14" t="s">
        <v>383</v>
      </c>
      <c r="T61" s="14" t="s">
        <v>212</v>
      </c>
      <c r="U61" s="14" t="s">
        <v>6598</v>
      </c>
    </row>
    <row r="62">
      <c r="L62" s="2033">
        <v>44666.0</v>
      </c>
      <c r="M62" s="14" t="s">
        <v>208</v>
      </c>
      <c r="N62" s="14" t="s">
        <v>386</v>
      </c>
      <c r="O62" s="14" t="s">
        <v>8213</v>
      </c>
      <c r="R62" s="2033">
        <v>44682.0</v>
      </c>
      <c r="S62" s="14" t="s">
        <v>383</v>
      </c>
      <c r="T62" s="14" t="s">
        <v>386</v>
      </c>
      <c r="U62" s="14" t="s">
        <v>8219</v>
      </c>
    </row>
    <row r="63">
      <c r="L63" s="2033">
        <v>44666.0</v>
      </c>
      <c r="M63" s="14" t="s">
        <v>208</v>
      </c>
      <c r="N63" s="14" t="s">
        <v>386</v>
      </c>
      <c r="O63" s="14" t="s">
        <v>8213</v>
      </c>
      <c r="R63" s="2033">
        <v>44682.0</v>
      </c>
      <c r="S63" s="14" t="s">
        <v>453</v>
      </c>
      <c r="T63" s="14" t="s">
        <v>386</v>
      </c>
      <c r="U63" s="14" t="s">
        <v>8196</v>
      </c>
    </row>
    <row r="64">
      <c r="L64" s="2033">
        <v>44666.0</v>
      </c>
      <c r="M64" s="14" t="s">
        <v>208</v>
      </c>
      <c r="N64" s="14" t="s">
        <v>386</v>
      </c>
      <c r="O64" s="14" t="s">
        <v>8220</v>
      </c>
      <c r="R64" s="2033">
        <v>44682.0</v>
      </c>
      <c r="S64" s="14" t="s">
        <v>207</v>
      </c>
      <c r="T64" s="14" t="s">
        <v>386</v>
      </c>
      <c r="U64" s="14" t="s">
        <v>8195</v>
      </c>
    </row>
    <row r="65">
      <c r="L65" s="2033">
        <v>44666.0</v>
      </c>
      <c r="M65" s="14" t="s">
        <v>208</v>
      </c>
      <c r="N65" s="14" t="s">
        <v>386</v>
      </c>
      <c r="O65" s="14" t="s">
        <v>8203</v>
      </c>
      <c r="R65" s="2033">
        <v>44682.0</v>
      </c>
      <c r="S65" s="14" t="s">
        <v>207</v>
      </c>
      <c r="T65" s="14" t="s">
        <v>212</v>
      </c>
      <c r="U65" s="14" t="s">
        <v>6627</v>
      </c>
    </row>
    <row r="66">
      <c r="L66" s="2033">
        <v>44666.0</v>
      </c>
      <c r="M66" s="14" t="s">
        <v>384</v>
      </c>
      <c r="N66" s="14" t="s">
        <v>386</v>
      </c>
      <c r="O66" s="14" t="s">
        <v>8197</v>
      </c>
      <c r="R66" s="2033">
        <v>44682.0</v>
      </c>
      <c r="S66" s="14" t="s">
        <v>207</v>
      </c>
      <c r="T66" s="14" t="s">
        <v>386</v>
      </c>
      <c r="U66" s="14" t="s">
        <v>8195</v>
      </c>
    </row>
    <row r="67">
      <c r="L67" s="2033">
        <v>44666.0</v>
      </c>
      <c r="M67" s="14" t="s">
        <v>249</v>
      </c>
      <c r="N67" s="14" t="s">
        <v>386</v>
      </c>
      <c r="O67" s="14" t="s">
        <v>8217</v>
      </c>
      <c r="R67" s="2033">
        <v>44691.0</v>
      </c>
      <c r="S67" s="2034" t="s">
        <v>453</v>
      </c>
      <c r="T67" s="14" t="s">
        <v>212</v>
      </c>
      <c r="U67" s="14" t="s">
        <v>6517</v>
      </c>
    </row>
    <row r="68">
      <c r="L68" s="2033">
        <v>44672.0</v>
      </c>
      <c r="M68" s="14" t="s">
        <v>384</v>
      </c>
      <c r="N68" s="14" t="s">
        <v>386</v>
      </c>
      <c r="O68" s="14" t="s">
        <v>8193</v>
      </c>
      <c r="R68" s="2033">
        <v>44691.0</v>
      </c>
      <c r="S68" s="2034" t="s">
        <v>453</v>
      </c>
      <c r="T68" s="14" t="s">
        <v>386</v>
      </c>
      <c r="U68" s="14" t="s">
        <v>8211</v>
      </c>
    </row>
    <row r="69">
      <c r="L69" s="2033">
        <v>44672.0</v>
      </c>
      <c r="M69" s="2034" t="s">
        <v>384</v>
      </c>
      <c r="N69" s="2034" t="s">
        <v>386</v>
      </c>
      <c r="O69" s="2035" t="s">
        <v>8199</v>
      </c>
      <c r="R69" s="2033">
        <v>44691.0</v>
      </c>
      <c r="S69" s="2034" t="s">
        <v>453</v>
      </c>
      <c r="T69" s="14" t="s">
        <v>386</v>
      </c>
      <c r="U69" s="14" t="s">
        <v>8205</v>
      </c>
    </row>
    <row r="70">
      <c r="L70" s="2033">
        <v>44672.0</v>
      </c>
      <c r="M70" s="14" t="s">
        <v>207</v>
      </c>
      <c r="N70" s="14" t="s">
        <v>212</v>
      </c>
      <c r="O70" s="14" t="s">
        <v>6621</v>
      </c>
      <c r="R70" s="2033">
        <v>44691.0</v>
      </c>
      <c r="S70" s="14" t="s">
        <v>249</v>
      </c>
      <c r="T70" s="14" t="s">
        <v>386</v>
      </c>
      <c r="U70" s="14" t="s">
        <v>8187</v>
      </c>
    </row>
    <row r="71">
      <c r="L71" s="2033">
        <v>44672.0</v>
      </c>
      <c r="M71" s="14" t="s">
        <v>207</v>
      </c>
      <c r="N71" s="14" t="s">
        <v>386</v>
      </c>
      <c r="O71" s="14" t="s">
        <v>8195</v>
      </c>
      <c r="R71" s="2033">
        <v>44691.0</v>
      </c>
      <c r="S71" s="14" t="s">
        <v>207</v>
      </c>
      <c r="T71" s="14" t="s">
        <v>386</v>
      </c>
      <c r="U71" s="14" t="s">
        <v>8208</v>
      </c>
    </row>
    <row r="72">
      <c r="L72" s="2033">
        <v>44672.0</v>
      </c>
      <c r="M72" s="14" t="s">
        <v>249</v>
      </c>
      <c r="N72" s="14" t="s">
        <v>386</v>
      </c>
      <c r="O72" s="14" t="s">
        <v>8210</v>
      </c>
      <c r="R72" s="2033">
        <v>44691.0</v>
      </c>
      <c r="S72" s="14" t="s">
        <v>208</v>
      </c>
      <c r="T72" s="14" t="s">
        <v>386</v>
      </c>
      <c r="U72" s="14" t="s">
        <v>8213</v>
      </c>
    </row>
    <row r="73">
      <c r="L73" s="2033">
        <v>44672.0</v>
      </c>
      <c r="M73" s="14" t="s">
        <v>249</v>
      </c>
      <c r="N73" s="14" t="s">
        <v>212</v>
      </c>
      <c r="O73" s="14" t="s">
        <v>6772</v>
      </c>
      <c r="R73" s="2033">
        <v>44691.0</v>
      </c>
      <c r="S73" s="14" t="s">
        <v>208</v>
      </c>
      <c r="T73" s="14" t="s">
        <v>386</v>
      </c>
      <c r="U73" s="14" t="s">
        <v>8201</v>
      </c>
    </row>
    <row r="74">
      <c r="L74" s="2033">
        <v>44679.0</v>
      </c>
      <c r="M74" s="14" t="s">
        <v>207</v>
      </c>
      <c r="N74" s="14" t="s">
        <v>386</v>
      </c>
      <c r="O74" s="14" t="s">
        <v>8208</v>
      </c>
      <c r="R74" s="2033">
        <v>44691.0</v>
      </c>
      <c r="S74" s="14" t="s">
        <v>208</v>
      </c>
      <c r="T74" s="14" t="s">
        <v>212</v>
      </c>
      <c r="U74" s="14" t="s">
        <v>6679</v>
      </c>
    </row>
    <row r="75">
      <c r="L75" s="2033">
        <v>44679.0</v>
      </c>
      <c r="M75" s="14" t="s">
        <v>207</v>
      </c>
      <c r="N75" s="14" t="s">
        <v>386</v>
      </c>
      <c r="O75" s="14" t="s">
        <v>8208</v>
      </c>
      <c r="R75" s="2033">
        <v>44691.0</v>
      </c>
      <c r="S75" s="14" t="s">
        <v>208</v>
      </c>
      <c r="T75" s="14" t="s">
        <v>386</v>
      </c>
      <c r="U75" s="14" t="s">
        <v>8213</v>
      </c>
    </row>
    <row r="76">
      <c r="L76" s="2033">
        <v>44679.0</v>
      </c>
      <c r="M76" s="14" t="s">
        <v>384</v>
      </c>
      <c r="N76" s="14" t="s">
        <v>386</v>
      </c>
      <c r="O76" s="14" t="s">
        <v>8197</v>
      </c>
      <c r="R76" s="2033">
        <v>44691.0</v>
      </c>
      <c r="S76" s="14" t="s">
        <v>383</v>
      </c>
      <c r="T76" s="14" t="s">
        <v>386</v>
      </c>
      <c r="U76" s="14" t="s">
        <v>8221</v>
      </c>
    </row>
    <row r="77">
      <c r="L77" s="2033">
        <v>44679.0</v>
      </c>
      <c r="M77" s="14" t="s">
        <v>249</v>
      </c>
      <c r="N77" s="14" t="s">
        <v>386</v>
      </c>
      <c r="O77" s="14" t="s">
        <v>8210</v>
      </c>
      <c r="R77" s="2033">
        <v>44691.0</v>
      </c>
      <c r="S77" s="14" t="s">
        <v>383</v>
      </c>
      <c r="T77" s="14" t="s">
        <v>386</v>
      </c>
      <c r="U77" s="14" t="s">
        <v>8221</v>
      </c>
    </row>
    <row r="78">
      <c r="L78" s="2033">
        <v>44688.0</v>
      </c>
      <c r="M78" s="14" t="s">
        <v>249</v>
      </c>
      <c r="N78" s="14" t="s">
        <v>386</v>
      </c>
      <c r="O78" s="14" t="s">
        <v>8210</v>
      </c>
      <c r="R78" s="2033">
        <v>44691.0</v>
      </c>
      <c r="S78" s="14" t="s">
        <v>384</v>
      </c>
      <c r="T78" s="14" t="s">
        <v>386</v>
      </c>
      <c r="U78" s="14" t="s">
        <v>8207</v>
      </c>
    </row>
    <row r="79">
      <c r="L79" s="2033">
        <v>44688.0</v>
      </c>
      <c r="M79" s="14" t="s">
        <v>249</v>
      </c>
      <c r="N79" s="14" t="s">
        <v>212</v>
      </c>
      <c r="O79" s="14" t="s">
        <v>6754</v>
      </c>
      <c r="R79" s="2033">
        <v>44699.0</v>
      </c>
      <c r="S79" s="14" t="s">
        <v>275</v>
      </c>
      <c r="T79" s="14" t="s">
        <v>386</v>
      </c>
      <c r="U79" s="14" t="s">
        <v>8216</v>
      </c>
    </row>
    <row r="80">
      <c r="L80" s="2033">
        <v>44688.0</v>
      </c>
      <c r="M80" s="14" t="s">
        <v>249</v>
      </c>
      <c r="N80" s="14" t="s">
        <v>386</v>
      </c>
      <c r="O80" s="14" t="s">
        <v>8202</v>
      </c>
      <c r="R80" s="2033">
        <v>44699.0</v>
      </c>
      <c r="S80" s="14" t="s">
        <v>275</v>
      </c>
      <c r="T80" s="14" t="s">
        <v>386</v>
      </c>
      <c r="U80" s="14" t="s">
        <v>8215</v>
      </c>
    </row>
    <row r="81">
      <c r="L81" s="2033">
        <v>44688.0</v>
      </c>
      <c r="M81" s="14" t="s">
        <v>249</v>
      </c>
      <c r="N81" s="14" t="s">
        <v>386</v>
      </c>
      <c r="O81" s="14" t="s">
        <v>8189</v>
      </c>
      <c r="R81" s="2033">
        <v>44699.0</v>
      </c>
      <c r="S81" s="14" t="s">
        <v>249</v>
      </c>
      <c r="T81" s="14" t="s">
        <v>386</v>
      </c>
      <c r="U81" s="14" t="s">
        <v>8210</v>
      </c>
    </row>
    <row r="82">
      <c r="L82" s="2033">
        <v>44688.0</v>
      </c>
      <c r="M82" s="14" t="s">
        <v>384</v>
      </c>
      <c r="N82" s="14" t="s">
        <v>386</v>
      </c>
      <c r="O82" s="14" t="s">
        <v>8207</v>
      </c>
      <c r="R82" s="2033">
        <v>44699.0</v>
      </c>
      <c r="S82" s="14" t="s">
        <v>249</v>
      </c>
      <c r="T82" s="14" t="s">
        <v>386</v>
      </c>
      <c r="U82" s="14" t="s">
        <v>8202</v>
      </c>
    </row>
    <row r="83">
      <c r="L83" s="2033">
        <v>44688.0</v>
      </c>
      <c r="M83" s="14" t="s">
        <v>384</v>
      </c>
      <c r="N83" s="14" t="s">
        <v>212</v>
      </c>
      <c r="O83" s="14" t="s">
        <v>1226</v>
      </c>
      <c r="R83" s="2033">
        <v>44699.0</v>
      </c>
      <c r="S83" s="14" t="s">
        <v>384</v>
      </c>
      <c r="T83" s="14" t="s">
        <v>386</v>
      </c>
      <c r="U83" s="14" t="s">
        <v>8197</v>
      </c>
    </row>
    <row r="84">
      <c r="L84" s="2033">
        <v>44688.0</v>
      </c>
      <c r="M84" s="14" t="s">
        <v>384</v>
      </c>
      <c r="N84" s="14" t="s">
        <v>212</v>
      </c>
      <c r="O84" s="14" t="s">
        <v>1226</v>
      </c>
      <c r="R84" s="2033">
        <v>44699.0</v>
      </c>
      <c r="S84" s="14" t="s">
        <v>384</v>
      </c>
      <c r="T84" s="14" t="s">
        <v>386</v>
      </c>
      <c r="U84" s="14" t="s">
        <v>8207</v>
      </c>
    </row>
    <row r="85">
      <c r="L85" s="2033">
        <v>44688.0</v>
      </c>
      <c r="M85" s="14" t="s">
        <v>384</v>
      </c>
      <c r="N85" s="14" t="s">
        <v>212</v>
      </c>
      <c r="O85" s="14" t="s">
        <v>1226</v>
      </c>
      <c r="R85" s="2033">
        <v>44705.0</v>
      </c>
      <c r="S85" s="14" t="s">
        <v>384</v>
      </c>
      <c r="T85" s="14" t="s">
        <v>386</v>
      </c>
      <c r="U85" s="14" t="s">
        <v>8199</v>
      </c>
    </row>
    <row r="86">
      <c r="L86" s="2033">
        <v>44688.0</v>
      </c>
      <c r="M86" s="16" t="s">
        <v>383</v>
      </c>
      <c r="N86" s="14" t="s">
        <v>386</v>
      </c>
      <c r="O86" s="14" t="s">
        <v>8204</v>
      </c>
      <c r="R86" s="2033">
        <v>44708.0</v>
      </c>
      <c r="S86" s="14" t="s">
        <v>275</v>
      </c>
      <c r="T86" s="14" t="s">
        <v>386</v>
      </c>
      <c r="U86" s="14" t="s">
        <v>8215</v>
      </c>
    </row>
    <row r="87">
      <c r="L87" s="2033">
        <v>44688.0</v>
      </c>
      <c r="M87" s="16" t="s">
        <v>383</v>
      </c>
      <c r="N87" s="14" t="s">
        <v>386</v>
      </c>
      <c r="O87" s="14" t="s">
        <v>8204</v>
      </c>
      <c r="R87" s="2033">
        <v>44708.0</v>
      </c>
      <c r="S87" s="14" t="s">
        <v>249</v>
      </c>
      <c r="T87" s="14" t="s">
        <v>212</v>
      </c>
      <c r="U87" s="14" t="s">
        <v>6754</v>
      </c>
    </row>
    <row r="88">
      <c r="L88" s="2033">
        <v>44688.0</v>
      </c>
      <c r="M88" s="14" t="s">
        <v>207</v>
      </c>
      <c r="N88" s="14" t="s">
        <v>212</v>
      </c>
      <c r="O88" s="14" t="s">
        <v>6639</v>
      </c>
      <c r="R88" s="2033">
        <v>44711.0</v>
      </c>
      <c r="S88" s="14" t="s">
        <v>384</v>
      </c>
      <c r="T88" s="14" t="s">
        <v>386</v>
      </c>
      <c r="U88" s="14" t="s">
        <v>8197</v>
      </c>
    </row>
    <row r="89">
      <c r="L89" s="2033">
        <v>44688.0</v>
      </c>
      <c r="M89" s="14" t="s">
        <v>207</v>
      </c>
      <c r="N89" s="14" t="s">
        <v>386</v>
      </c>
      <c r="O89" s="14" t="s">
        <v>8206</v>
      </c>
      <c r="R89" s="2033">
        <v>44711.0</v>
      </c>
      <c r="S89" s="14" t="s">
        <v>275</v>
      </c>
      <c r="T89" s="14" t="s">
        <v>386</v>
      </c>
      <c r="U89" s="14" t="s">
        <v>8216</v>
      </c>
    </row>
    <row r="90">
      <c r="L90" s="2033">
        <v>44688.0</v>
      </c>
      <c r="M90" s="14" t="s">
        <v>207</v>
      </c>
      <c r="N90" s="14" t="s">
        <v>212</v>
      </c>
      <c r="O90" s="14" t="s">
        <v>6621</v>
      </c>
      <c r="R90" s="2033">
        <v>44711.0</v>
      </c>
      <c r="S90" s="14" t="s">
        <v>249</v>
      </c>
      <c r="T90" s="14" t="s">
        <v>212</v>
      </c>
      <c r="U90" s="14" t="s">
        <v>6785</v>
      </c>
    </row>
    <row r="91">
      <c r="L91" s="2033">
        <v>44688.0</v>
      </c>
      <c r="M91" s="14" t="s">
        <v>207</v>
      </c>
      <c r="N91" s="14" t="s">
        <v>386</v>
      </c>
      <c r="O91" s="14" t="s">
        <v>8208</v>
      </c>
      <c r="R91" s="2033">
        <v>44715.0</v>
      </c>
      <c r="S91" s="14" t="s">
        <v>249</v>
      </c>
      <c r="T91" s="14" t="s">
        <v>386</v>
      </c>
      <c r="U91" s="14" t="s">
        <v>8218</v>
      </c>
    </row>
    <row r="92">
      <c r="L92" s="2033">
        <v>44688.0</v>
      </c>
      <c r="M92" s="16" t="s">
        <v>453</v>
      </c>
      <c r="N92" s="14" t="s">
        <v>386</v>
      </c>
      <c r="O92" s="14" t="s">
        <v>8211</v>
      </c>
      <c r="R92" s="2033">
        <v>44715.0</v>
      </c>
      <c r="S92" s="14" t="s">
        <v>249</v>
      </c>
      <c r="T92" s="14" t="s">
        <v>386</v>
      </c>
      <c r="U92" s="14" t="s">
        <v>8210</v>
      </c>
    </row>
    <row r="93">
      <c r="L93" s="2033">
        <v>44688.0</v>
      </c>
      <c r="M93" s="16" t="s">
        <v>453</v>
      </c>
      <c r="N93" s="14" t="s">
        <v>386</v>
      </c>
      <c r="O93" s="14" t="s">
        <v>8211</v>
      </c>
      <c r="R93" s="2033">
        <v>44715.0</v>
      </c>
      <c r="S93" s="14" t="s">
        <v>249</v>
      </c>
      <c r="T93" s="14" t="s">
        <v>386</v>
      </c>
      <c r="U93" s="14" t="s">
        <v>8189</v>
      </c>
    </row>
    <row r="94">
      <c r="L94" s="2033">
        <v>44698.0</v>
      </c>
      <c r="M94" s="16" t="s">
        <v>383</v>
      </c>
      <c r="N94" s="14" t="s">
        <v>386</v>
      </c>
      <c r="O94" s="14" t="s">
        <v>8209</v>
      </c>
      <c r="R94" s="2033">
        <v>44715.0</v>
      </c>
      <c r="S94" s="14" t="s">
        <v>249</v>
      </c>
      <c r="T94" s="14" t="s">
        <v>386</v>
      </c>
      <c r="U94" s="14" t="s">
        <v>8217</v>
      </c>
    </row>
    <row r="95">
      <c r="L95" s="2033">
        <v>44698.0</v>
      </c>
      <c r="M95" s="16" t="s">
        <v>383</v>
      </c>
      <c r="N95" s="14" t="s">
        <v>386</v>
      </c>
      <c r="O95" s="14" t="s">
        <v>8219</v>
      </c>
      <c r="R95" s="2033">
        <v>44715.0</v>
      </c>
      <c r="S95" s="14" t="s">
        <v>275</v>
      </c>
      <c r="T95" s="14" t="s">
        <v>386</v>
      </c>
      <c r="U95" s="14" t="s">
        <v>8198</v>
      </c>
    </row>
    <row r="96">
      <c r="L96" s="2033">
        <v>44698.0</v>
      </c>
      <c r="M96" s="16" t="s">
        <v>275</v>
      </c>
      <c r="N96" s="14" t="s">
        <v>386</v>
      </c>
      <c r="O96" s="14" t="s">
        <v>8214</v>
      </c>
      <c r="R96" s="2033">
        <v>44715.0</v>
      </c>
      <c r="S96" s="14" t="s">
        <v>275</v>
      </c>
      <c r="T96" s="14" t="s">
        <v>386</v>
      </c>
      <c r="U96" s="14" t="s">
        <v>8216</v>
      </c>
    </row>
    <row r="97">
      <c r="L97" s="2033">
        <v>44698.0</v>
      </c>
      <c r="M97" s="16" t="s">
        <v>275</v>
      </c>
      <c r="N97" s="14" t="s">
        <v>386</v>
      </c>
      <c r="O97" s="14" t="s">
        <v>8215</v>
      </c>
      <c r="R97" s="2033">
        <v>44715.0</v>
      </c>
      <c r="S97" s="14" t="s">
        <v>275</v>
      </c>
      <c r="T97" s="14" t="s">
        <v>386</v>
      </c>
      <c r="U97" s="14" t="s">
        <v>8198</v>
      </c>
    </row>
    <row r="98">
      <c r="L98" s="2033">
        <v>44698.0</v>
      </c>
      <c r="M98" s="16" t="s">
        <v>275</v>
      </c>
      <c r="N98" s="14" t="s">
        <v>212</v>
      </c>
      <c r="O98" s="14" t="s">
        <v>6697</v>
      </c>
      <c r="R98" s="2033">
        <v>44715.0</v>
      </c>
      <c r="S98" s="14" t="s">
        <v>275</v>
      </c>
      <c r="T98" s="14" t="s">
        <v>386</v>
      </c>
      <c r="U98" s="14" t="s">
        <v>8216</v>
      </c>
    </row>
    <row r="99">
      <c r="L99" s="2033">
        <v>44698.0</v>
      </c>
      <c r="M99" s="16" t="s">
        <v>275</v>
      </c>
      <c r="N99" s="14" t="s">
        <v>386</v>
      </c>
      <c r="O99" s="14" t="s">
        <v>8215</v>
      </c>
      <c r="R99" s="2033">
        <v>44715.0</v>
      </c>
      <c r="S99" s="14" t="s">
        <v>384</v>
      </c>
      <c r="T99" s="14" t="s">
        <v>212</v>
      </c>
      <c r="U99" s="14" t="s">
        <v>8222</v>
      </c>
    </row>
    <row r="100">
      <c r="L100" s="2033">
        <v>44698.0</v>
      </c>
      <c r="M100" s="16" t="s">
        <v>453</v>
      </c>
      <c r="N100" s="14" t="s">
        <v>386</v>
      </c>
      <c r="O100" s="14" t="s">
        <v>8211</v>
      </c>
      <c r="R100" s="2033">
        <v>44715.0</v>
      </c>
      <c r="S100" s="14" t="s">
        <v>384</v>
      </c>
      <c r="T100" s="14" t="s">
        <v>386</v>
      </c>
      <c r="U100" s="14" t="s">
        <v>8193</v>
      </c>
    </row>
    <row r="101">
      <c r="L101" s="2033">
        <v>44698.0</v>
      </c>
      <c r="M101" s="16" t="s">
        <v>453</v>
      </c>
      <c r="N101" s="14" t="s">
        <v>386</v>
      </c>
      <c r="O101" s="14" t="s">
        <v>8191</v>
      </c>
      <c r="R101" s="2033">
        <v>44715.0</v>
      </c>
      <c r="S101" s="14" t="s">
        <v>384</v>
      </c>
      <c r="T101" s="14" t="s">
        <v>386</v>
      </c>
      <c r="U101" s="14" t="s">
        <v>8197</v>
      </c>
    </row>
    <row r="102">
      <c r="L102" s="2033">
        <v>44698.0</v>
      </c>
      <c r="M102" s="14" t="s">
        <v>208</v>
      </c>
      <c r="N102" s="14" t="s">
        <v>386</v>
      </c>
      <c r="O102" s="14" t="s">
        <v>8203</v>
      </c>
      <c r="R102" s="2033">
        <v>44715.0</v>
      </c>
      <c r="S102" s="14" t="s">
        <v>384</v>
      </c>
      <c r="T102" s="14" t="s">
        <v>212</v>
      </c>
      <c r="U102" s="14" t="s">
        <v>1226</v>
      </c>
    </row>
    <row r="103">
      <c r="L103" s="2033">
        <v>44698.0</v>
      </c>
      <c r="M103" s="14" t="s">
        <v>208</v>
      </c>
      <c r="N103" s="14" t="s">
        <v>386</v>
      </c>
      <c r="O103" s="14" t="s">
        <v>8201</v>
      </c>
      <c r="R103" s="2033">
        <v>44720.0</v>
      </c>
      <c r="S103" s="14" t="s">
        <v>453</v>
      </c>
      <c r="T103" s="14" t="s">
        <v>386</v>
      </c>
      <c r="U103" s="14" t="s">
        <v>8205</v>
      </c>
    </row>
    <row r="104">
      <c r="L104" s="2033">
        <v>44698.0</v>
      </c>
      <c r="M104" s="14" t="s">
        <v>384</v>
      </c>
      <c r="N104" s="14" t="s">
        <v>386</v>
      </c>
      <c r="O104" s="14" t="s">
        <v>8207</v>
      </c>
      <c r="R104" s="2033">
        <v>44720.0</v>
      </c>
      <c r="S104" s="14" t="s">
        <v>453</v>
      </c>
      <c r="T104" s="14" t="s">
        <v>386</v>
      </c>
      <c r="U104" s="14" t="s">
        <v>8211</v>
      </c>
    </row>
    <row r="105">
      <c r="L105" s="2033">
        <v>44698.0</v>
      </c>
      <c r="M105" s="14" t="s">
        <v>249</v>
      </c>
      <c r="N105" s="14" t="s">
        <v>386</v>
      </c>
      <c r="O105" s="14" t="s">
        <v>8190</v>
      </c>
      <c r="R105" s="2033">
        <v>44720.0</v>
      </c>
      <c r="S105" s="14" t="s">
        <v>453</v>
      </c>
      <c r="T105" s="14" t="s">
        <v>386</v>
      </c>
      <c r="U105" s="14" t="s">
        <v>8211</v>
      </c>
    </row>
    <row r="106">
      <c r="L106" s="2033">
        <v>44706.0</v>
      </c>
      <c r="M106" s="14" t="s">
        <v>208</v>
      </c>
      <c r="N106" s="14" t="s">
        <v>386</v>
      </c>
      <c r="O106" s="14" t="s">
        <v>8220</v>
      </c>
      <c r="R106" s="2033">
        <v>44720.0</v>
      </c>
      <c r="S106" s="14" t="s">
        <v>453</v>
      </c>
      <c r="T106" s="14" t="s">
        <v>386</v>
      </c>
      <c r="U106" s="14" t="s">
        <v>8191</v>
      </c>
    </row>
    <row r="107">
      <c r="L107" s="2033">
        <v>44706.0</v>
      </c>
      <c r="M107" s="14" t="s">
        <v>208</v>
      </c>
      <c r="N107" s="14" t="s">
        <v>386</v>
      </c>
      <c r="O107" s="14" t="s">
        <v>8203</v>
      </c>
      <c r="R107" s="2033">
        <v>44720.0</v>
      </c>
      <c r="S107" s="14" t="s">
        <v>383</v>
      </c>
      <c r="T107" s="14" t="s">
        <v>212</v>
      </c>
      <c r="U107" s="14" t="s">
        <v>6614</v>
      </c>
    </row>
    <row r="108">
      <c r="L108" s="2033">
        <v>44706.0</v>
      </c>
      <c r="M108" s="14" t="s">
        <v>249</v>
      </c>
      <c r="N108" s="14" t="s">
        <v>386</v>
      </c>
      <c r="O108" s="14" t="s">
        <v>8187</v>
      </c>
      <c r="R108" s="2033">
        <v>44720.0</v>
      </c>
      <c r="S108" s="14" t="s">
        <v>383</v>
      </c>
      <c r="T108" s="14" t="s">
        <v>386</v>
      </c>
      <c r="U108" s="14" t="s">
        <v>8219</v>
      </c>
    </row>
    <row r="109">
      <c r="L109" s="2033">
        <v>44706.0</v>
      </c>
      <c r="M109" s="14" t="s">
        <v>249</v>
      </c>
      <c r="N109" s="14" t="s">
        <v>386</v>
      </c>
      <c r="O109" s="14" t="s">
        <v>8217</v>
      </c>
      <c r="R109" s="2033">
        <v>44720.0</v>
      </c>
      <c r="S109" s="14" t="s">
        <v>383</v>
      </c>
      <c r="T109" s="14" t="s">
        <v>386</v>
      </c>
      <c r="U109" s="14" t="s">
        <v>8219</v>
      </c>
    </row>
    <row r="110">
      <c r="L110" s="2033">
        <v>44706.0</v>
      </c>
      <c r="M110" s="14" t="s">
        <v>207</v>
      </c>
      <c r="N110" s="14" t="s">
        <v>386</v>
      </c>
      <c r="O110" s="14" t="s">
        <v>8192</v>
      </c>
      <c r="R110" s="2033">
        <v>44720.0</v>
      </c>
      <c r="S110" s="14" t="s">
        <v>383</v>
      </c>
      <c r="T110" s="14" t="s">
        <v>386</v>
      </c>
      <c r="U110" s="14" t="s">
        <v>8221</v>
      </c>
    </row>
    <row r="111">
      <c r="L111" s="2033">
        <v>44706.0</v>
      </c>
      <c r="M111" s="14" t="s">
        <v>384</v>
      </c>
      <c r="N111" s="14" t="s">
        <v>386</v>
      </c>
      <c r="O111" s="14" t="s">
        <v>8197</v>
      </c>
      <c r="R111" s="2033">
        <v>44720.0</v>
      </c>
      <c r="S111" s="14" t="s">
        <v>207</v>
      </c>
      <c r="T111" s="14" t="s">
        <v>212</v>
      </c>
      <c r="U111" s="14" t="s">
        <v>6627</v>
      </c>
    </row>
    <row r="112">
      <c r="L112" s="2033">
        <v>44706.0</v>
      </c>
      <c r="M112" s="14" t="s">
        <v>384</v>
      </c>
      <c r="N112" s="14" t="s">
        <v>386</v>
      </c>
      <c r="O112" s="14" t="s">
        <v>8197</v>
      </c>
      <c r="R112" s="2033">
        <v>44720.0</v>
      </c>
      <c r="S112" s="14" t="s">
        <v>207</v>
      </c>
      <c r="T112" s="14" t="s">
        <v>386</v>
      </c>
      <c r="U112" s="14" t="s">
        <v>8192</v>
      </c>
    </row>
    <row r="113">
      <c r="L113" s="2033">
        <v>44712.0</v>
      </c>
      <c r="M113" s="14" t="s">
        <v>384</v>
      </c>
      <c r="N113" s="14" t="s">
        <v>386</v>
      </c>
      <c r="O113" s="14" t="s">
        <v>8197</v>
      </c>
      <c r="R113" s="2033">
        <v>44720.0</v>
      </c>
      <c r="S113" s="14" t="s">
        <v>207</v>
      </c>
      <c r="T113" s="14" t="s">
        <v>386</v>
      </c>
      <c r="U113" s="14" t="s">
        <v>8195</v>
      </c>
    </row>
    <row r="114">
      <c r="L114" s="2033">
        <v>44712.0</v>
      </c>
      <c r="M114" s="14" t="s">
        <v>207</v>
      </c>
      <c r="N114" s="14" t="s">
        <v>386</v>
      </c>
      <c r="O114" s="14" t="s">
        <v>8206</v>
      </c>
      <c r="R114" s="2033">
        <v>44720.0</v>
      </c>
      <c r="S114" s="14" t="s">
        <v>207</v>
      </c>
      <c r="T114" s="14" t="s">
        <v>386</v>
      </c>
      <c r="U114" s="14" t="s">
        <v>8192</v>
      </c>
    </row>
    <row r="115">
      <c r="L115" s="2033">
        <v>44712.0</v>
      </c>
      <c r="M115" s="14" t="s">
        <v>249</v>
      </c>
      <c r="N115" s="14" t="s">
        <v>386</v>
      </c>
      <c r="O115" s="14" t="s">
        <v>8212</v>
      </c>
      <c r="R115" s="2033">
        <v>44724.0</v>
      </c>
      <c r="S115" s="14" t="s">
        <v>208</v>
      </c>
      <c r="T115" s="14" t="s">
        <v>386</v>
      </c>
      <c r="U115" s="14" t="s">
        <v>8203</v>
      </c>
    </row>
    <row r="116">
      <c r="L116" s="2033">
        <v>44719.0</v>
      </c>
      <c r="M116" s="14" t="s">
        <v>275</v>
      </c>
      <c r="N116" s="14" t="s">
        <v>386</v>
      </c>
      <c r="O116" s="14" t="s">
        <v>8214</v>
      </c>
      <c r="R116" s="2033">
        <v>44724.0</v>
      </c>
      <c r="S116" s="14" t="s">
        <v>208</v>
      </c>
      <c r="T116" s="14" t="s">
        <v>386</v>
      </c>
      <c r="U116" s="14" t="s">
        <v>8203</v>
      </c>
    </row>
    <row r="117">
      <c r="L117" s="2033">
        <v>44719.0</v>
      </c>
      <c r="M117" s="14" t="s">
        <v>275</v>
      </c>
      <c r="N117" s="14" t="s">
        <v>386</v>
      </c>
      <c r="O117" s="14" t="s">
        <v>8214</v>
      </c>
      <c r="R117" s="2033">
        <v>44724.0</v>
      </c>
      <c r="S117" s="14" t="s">
        <v>208</v>
      </c>
      <c r="T117" s="14" t="s">
        <v>386</v>
      </c>
      <c r="U117" s="14" t="s">
        <v>8220</v>
      </c>
    </row>
    <row r="118">
      <c r="L118" s="2033">
        <v>44719.0</v>
      </c>
      <c r="M118" s="14" t="s">
        <v>275</v>
      </c>
      <c r="N118" s="14" t="s">
        <v>386</v>
      </c>
      <c r="O118" s="14" t="s">
        <v>8215</v>
      </c>
      <c r="R118" s="2033">
        <v>44724.0</v>
      </c>
      <c r="S118" s="14" t="s">
        <v>208</v>
      </c>
      <c r="T118" s="14" t="s">
        <v>212</v>
      </c>
      <c r="U118" s="14" t="s">
        <v>6679</v>
      </c>
    </row>
    <row r="119">
      <c r="L119" s="2033">
        <v>44719.0</v>
      </c>
      <c r="M119" s="14" t="s">
        <v>275</v>
      </c>
      <c r="N119" s="14" t="s">
        <v>386</v>
      </c>
      <c r="O119" s="14" t="s">
        <v>8215</v>
      </c>
      <c r="R119" s="2033">
        <v>44724.0</v>
      </c>
      <c r="S119" s="14" t="s">
        <v>275</v>
      </c>
      <c r="T119" s="14" t="s">
        <v>386</v>
      </c>
      <c r="U119" s="14" t="s">
        <v>8214</v>
      </c>
    </row>
    <row r="120">
      <c r="L120" s="2033">
        <v>44719.0</v>
      </c>
      <c r="M120" s="14" t="s">
        <v>384</v>
      </c>
      <c r="N120" s="14" t="s">
        <v>212</v>
      </c>
      <c r="O120" s="14" t="s">
        <v>1226</v>
      </c>
      <c r="R120" s="2033">
        <v>44724.0</v>
      </c>
      <c r="S120" s="14" t="s">
        <v>384</v>
      </c>
      <c r="T120" s="14" t="s">
        <v>386</v>
      </c>
      <c r="U120" s="14" t="s">
        <v>8197</v>
      </c>
    </row>
    <row r="121">
      <c r="L121" s="2033">
        <v>44719.0</v>
      </c>
      <c r="M121" s="14" t="s">
        <v>384</v>
      </c>
      <c r="N121" s="14" t="s">
        <v>386</v>
      </c>
      <c r="O121" s="14" t="s">
        <v>8197</v>
      </c>
      <c r="R121" s="2033">
        <v>44724.0</v>
      </c>
      <c r="S121" s="14" t="s">
        <v>384</v>
      </c>
      <c r="T121" s="14" t="s">
        <v>386</v>
      </c>
      <c r="U121" s="14" t="s">
        <v>8197</v>
      </c>
    </row>
    <row r="122">
      <c r="L122" s="2033">
        <v>44719.0</v>
      </c>
      <c r="M122" s="14" t="s">
        <v>384</v>
      </c>
      <c r="N122" s="14" t="s">
        <v>386</v>
      </c>
      <c r="O122" s="14" t="s">
        <v>8199</v>
      </c>
      <c r="R122" s="2033">
        <v>44724.0</v>
      </c>
      <c r="S122" s="14" t="s">
        <v>249</v>
      </c>
      <c r="T122" s="14" t="s">
        <v>386</v>
      </c>
      <c r="U122" s="14" t="s">
        <v>8212</v>
      </c>
    </row>
    <row r="123">
      <c r="L123" s="2033">
        <v>44719.0</v>
      </c>
      <c r="M123" s="14" t="s">
        <v>384</v>
      </c>
      <c r="N123" s="14" t="s">
        <v>386</v>
      </c>
      <c r="O123" s="14" t="s">
        <v>8207</v>
      </c>
      <c r="R123" s="2033">
        <v>44724.0</v>
      </c>
      <c r="S123" s="14" t="s">
        <v>249</v>
      </c>
      <c r="T123" s="14" t="s">
        <v>386</v>
      </c>
      <c r="U123" s="14" t="s">
        <v>8187</v>
      </c>
    </row>
    <row r="124">
      <c r="L124" s="2033">
        <v>44719.0</v>
      </c>
      <c r="M124" s="14" t="s">
        <v>249</v>
      </c>
      <c r="N124" s="14" t="s">
        <v>386</v>
      </c>
      <c r="O124" s="14" t="s">
        <v>8212</v>
      </c>
      <c r="R124" s="2033">
        <v>44729.0</v>
      </c>
      <c r="S124" s="14" t="s">
        <v>384</v>
      </c>
      <c r="T124" s="14" t="s">
        <v>386</v>
      </c>
      <c r="U124" s="14" t="s">
        <v>8199</v>
      </c>
    </row>
    <row r="125">
      <c r="L125" s="2033">
        <v>44719.0</v>
      </c>
      <c r="M125" s="14" t="s">
        <v>249</v>
      </c>
      <c r="N125" s="14" t="s">
        <v>212</v>
      </c>
      <c r="O125" s="14" t="s">
        <v>8223</v>
      </c>
      <c r="R125" s="2033">
        <v>44729.0</v>
      </c>
      <c r="S125" s="14" t="s">
        <v>384</v>
      </c>
      <c r="T125" s="14" t="s">
        <v>212</v>
      </c>
      <c r="U125" s="14" t="s">
        <v>1226</v>
      </c>
    </row>
    <row r="126">
      <c r="L126" s="2033">
        <v>44719.0</v>
      </c>
      <c r="M126" s="14" t="s">
        <v>249</v>
      </c>
      <c r="N126" s="14" t="s">
        <v>386</v>
      </c>
      <c r="O126" s="14" t="s">
        <v>8202</v>
      </c>
      <c r="R126" s="2033">
        <v>44729.0</v>
      </c>
      <c r="S126" s="14" t="s">
        <v>249</v>
      </c>
      <c r="T126" s="14" t="s">
        <v>386</v>
      </c>
      <c r="U126" s="14" t="s">
        <v>8187</v>
      </c>
    </row>
    <row r="127">
      <c r="L127" s="2033">
        <v>44719.0</v>
      </c>
      <c r="M127" s="14" t="s">
        <v>249</v>
      </c>
      <c r="N127" s="14" t="s">
        <v>386</v>
      </c>
      <c r="O127" s="14" t="s">
        <v>8187</v>
      </c>
      <c r="R127" s="2033">
        <v>44729.0</v>
      </c>
      <c r="S127" s="14" t="s">
        <v>249</v>
      </c>
      <c r="T127" s="14" t="s">
        <v>386</v>
      </c>
      <c r="U127" s="14" t="s">
        <v>8202</v>
      </c>
    </row>
    <row r="128">
      <c r="L128" s="2033">
        <v>44725.0</v>
      </c>
      <c r="M128" s="16" t="s">
        <v>383</v>
      </c>
      <c r="N128" s="14" t="s">
        <v>386</v>
      </c>
      <c r="O128" s="14" t="s">
        <v>8209</v>
      </c>
      <c r="R128" s="2033">
        <v>44729.0</v>
      </c>
      <c r="S128" s="14" t="s">
        <v>275</v>
      </c>
      <c r="T128" s="14" t="s">
        <v>386</v>
      </c>
      <c r="U128" s="14" t="s">
        <v>8215</v>
      </c>
    </row>
    <row r="129">
      <c r="L129" s="2033">
        <v>44725.0</v>
      </c>
      <c r="M129" s="16" t="s">
        <v>383</v>
      </c>
      <c r="N129" s="14" t="s">
        <v>386</v>
      </c>
      <c r="O129" s="14" t="s">
        <v>8221</v>
      </c>
      <c r="R129" s="2033">
        <v>44729.0</v>
      </c>
      <c r="S129" s="14" t="s">
        <v>275</v>
      </c>
      <c r="T129" s="14" t="s">
        <v>386</v>
      </c>
      <c r="U129" s="14" t="s">
        <v>8216</v>
      </c>
    </row>
    <row r="130">
      <c r="L130" s="2033">
        <v>44725.0</v>
      </c>
      <c r="M130" s="16" t="s">
        <v>383</v>
      </c>
      <c r="N130" s="14" t="s">
        <v>386</v>
      </c>
      <c r="O130" s="14" t="s">
        <v>8219</v>
      </c>
      <c r="R130" s="2033">
        <v>44735.0</v>
      </c>
      <c r="S130" s="14" t="s">
        <v>275</v>
      </c>
      <c r="T130" s="14" t="s">
        <v>212</v>
      </c>
      <c r="U130" s="14" t="s">
        <v>6697</v>
      </c>
    </row>
    <row r="131">
      <c r="L131" s="2033">
        <v>44725.0</v>
      </c>
      <c r="M131" s="16" t="s">
        <v>383</v>
      </c>
      <c r="N131" s="14" t="s">
        <v>386</v>
      </c>
      <c r="O131" s="14" t="s">
        <v>8221</v>
      </c>
      <c r="R131" s="2033">
        <v>44735.0</v>
      </c>
      <c r="S131" s="14" t="s">
        <v>384</v>
      </c>
      <c r="T131" s="14" t="s">
        <v>212</v>
      </c>
      <c r="U131" s="14" t="s">
        <v>6561</v>
      </c>
    </row>
    <row r="132">
      <c r="L132" s="2033">
        <v>44725.0</v>
      </c>
      <c r="M132" s="14" t="s">
        <v>207</v>
      </c>
      <c r="N132" s="14" t="s">
        <v>386</v>
      </c>
      <c r="O132" s="14" t="s">
        <v>8195</v>
      </c>
      <c r="R132" s="2033">
        <v>44735.0</v>
      </c>
      <c r="S132" s="14" t="s">
        <v>249</v>
      </c>
      <c r="T132" s="14" t="s">
        <v>386</v>
      </c>
      <c r="U132" s="14" t="s">
        <v>8218</v>
      </c>
    </row>
    <row r="133">
      <c r="L133" s="2033">
        <v>44725.0</v>
      </c>
      <c r="M133" s="14" t="s">
        <v>207</v>
      </c>
      <c r="N133" s="14" t="s">
        <v>386</v>
      </c>
      <c r="O133" s="14" t="s">
        <v>8206</v>
      </c>
      <c r="R133" s="2033">
        <v>44739.0</v>
      </c>
      <c r="S133" s="14" t="s">
        <v>275</v>
      </c>
      <c r="T133" s="14" t="s">
        <v>386</v>
      </c>
      <c r="U133" s="14" t="s">
        <v>8198</v>
      </c>
    </row>
    <row r="134">
      <c r="L134" s="2033">
        <v>44725.0</v>
      </c>
      <c r="M134" s="14" t="s">
        <v>207</v>
      </c>
      <c r="N134" s="14" t="s">
        <v>386</v>
      </c>
      <c r="O134" s="14" t="s">
        <v>8206</v>
      </c>
      <c r="R134" s="2033">
        <v>44739.0</v>
      </c>
      <c r="S134" s="14" t="s">
        <v>384</v>
      </c>
      <c r="T134" s="14" t="s">
        <v>386</v>
      </c>
      <c r="U134" s="14" t="s">
        <v>8193</v>
      </c>
    </row>
    <row r="135">
      <c r="L135" s="2033">
        <v>44725.0</v>
      </c>
      <c r="M135" s="14" t="s">
        <v>207</v>
      </c>
      <c r="N135" s="14" t="s">
        <v>386</v>
      </c>
      <c r="O135" s="14" t="s">
        <v>8195</v>
      </c>
      <c r="R135" s="2033">
        <v>44739.0</v>
      </c>
      <c r="S135" s="14" t="s">
        <v>384</v>
      </c>
      <c r="T135" s="14" t="s">
        <v>212</v>
      </c>
      <c r="U135" s="14" t="s">
        <v>1226</v>
      </c>
    </row>
    <row r="136">
      <c r="L136" s="2033">
        <v>44725.0</v>
      </c>
      <c r="M136" s="16" t="s">
        <v>453</v>
      </c>
      <c r="N136" s="14" t="s">
        <v>386</v>
      </c>
      <c r="O136" s="14" t="s">
        <v>8211</v>
      </c>
      <c r="R136" s="2033">
        <v>44739.0</v>
      </c>
      <c r="S136" s="14" t="s">
        <v>249</v>
      </c>
      <c r="T136" s="14" t="s">
        <v>386</v>
      </c>
      <c r="U136" s="14" t="s">
        <v>8190</v>
      </c>
    </row>
    <row r="137">
      <c r="L137" s="2033">
        <v>44725.0</v>
      </c>
      <c r="M137" s="16" t="s">
        <v>453</v>
      </c>
      <c r="N137" s="14" t="s">
        <v>212</v>
      </c>
      <c r="O137" s="14" t="s">
        <v>6530</v>
      </c>
      <c r="R137" s="2033">
        <v>44739.0</v>
      </c>
      <c r="S137" s="14" t="s">
        <v>249</v>
      </c>
      <c r="T137" s="14" t="s">
        <v>212</v>
      </c>
      <c r="U137" s="14" t="s">
        <v>6798</v>
      </c>
    </row>
    <row r="138">
      <c r="L138" s="2033">
        <v>44725.0</v>
      </c>
      <c r="M138" s="16" t="s">
        <v>453</v>
      </c>
      <c r="N138" s="14" t="s">
        <v>386</v>
      </c>
      <c r="O138" s="14" t="s">
        <v>8205</v>
      </c>
      <c r="R138" s="2033">
        <v>44742.0</v>
      </c>
      <c r="S138" s="14" t="s">
        <v>249</v>
      </c>
      <c r="T138" s="14" t="s">
        <v>386</v>
      </c>
      <c r="U138" s="14" t="s">
        <v>8189</v>
      </c>
    </row>
    <row r="139">
      <c r="L139" s="2033">
        <v>44725.0</v>
      </c>
      <c r="M139" s="16" t="s">
        <v>453</v>
      </c>
      <c r="N139" s="14" t="s">
        <v>386</v>
      </c>
      <c r="O139" s="14" t="s">
        <v>8196</v>
      </c>
      <c r="R139" s="2033">
        <v>44742.0</v>
      </c>
      <c r="S139" s="14" t="s">
        <v>384</v>
      </c>
      <c r="T139" s="14" t="s">
        <v>386</v>
      </c>
      <c r="U139" s="14" t="s">
        <v>8197</v>
      </c>
    </row>
    <row r="140">
      <c r="L140" s="2033">
        <v>44731.0</v>
      </c>
      <c r="M140" s="14" t="s">
        <v>208</v>
      </c>
      <c r="N140" s="14" t="s">
        <v>386</v>
      </c>
      <c r="O140" s="14" t="s">
        <v>8203</v>
      </c>
      <c r="R140" s="2033">
        <v>44742.0</v>
      </c>
      <c r="S140" s="14" t="s">
        <v>275</v>
      </c>
      <c r="T140" s="14" t="s">
        <v>386</v>
      </c>
      <c r="U140" s="14" t="s">
        <v>8198</v>
      </c>
    </row>
    <row r="141">
      <c r="L141" s="2033">
        <v>44731.0</v>
      </c>
      <c r="M141" s="14" t="s">
        <v>208</v>
      </c>
      <c r="N141" s="14" t="s">
        <v>386</v>
      </c>
      <c r="O141" s="14" t="s">
        <v>8201</v>
      </c>
      <c r="R141" s="2033">
        <v>44747.0</v>
      </c>
      <c r="S141" s="14" t="s">
        <v>383</v>
      </c>
      <c r="T141" s="14" t="s">
        <v>386</v>
      </c>
      <c r="U141" s="14" t="s">
        <v>8209</v>
      </c>
    </row>
    <row r="142">
      <c r="L142" s="2033">
        <v>44731.0</v>
      </c>
      <c r="M142" s="14" t="s">
        <v>208</v>
      </c>
      <c r="N142" s="14" t="s">
        <v>386</v>
      </c>
      <c r="O142" s="14" t="s">
        <v>8201</v>
      </c>
      <c r="R142" s="2033">
        <v>44747.0</v>
      </c>
      <c r="S142" s="14" t="s">
        <v>383</v>
      </c>
      <c r="T142" s="14" t="s">
        <v>386</v>
      </c>
      <c r="U142" s="14" t="s">
        <v>8209</v>
      </c>
    </row>
    <row r="143">
      <c r="L143" s="2033">
        <v>44731.0</v>
      </c>
      <c r="M143" s="14" t="s">
        <v>208</v>
      </c>
      <c r="N143" s="14" t="s">
        <v>386</v>
      </c>
      <c r="O143" s="14" t="s">
        <v>8201</v>
      </c>
      <c r="R143" s="2033">
        <v>44747.0</v>
      </c>
      <c r="S143" s="14" t="s">
        <v>383</v>
      </c>
      <c r="T143" s="14" t="s">
        <v>386</v>
      </c>
      <c r="U143" s="14" t="s">
        <v>8221</v>
      </c>
    </row>
    <row r="144">
      <c r="L144" s="2033">
        <v>44731.0</v>
      </c>
      <c r="M144" s="14" t="s">
        <v>249</v>
      </c>
      <c r="N144" s="14" t="s">
        <v>386</v>
      </c>
      <c r="O144" s="14" t="s">
        <v>8187</v>
      </c>
      <c r="R144" s="2033">
        <v>44747.0</v>
      </c>
      <c r="S144" s="14" t="s">
        <v>383</v>
      </c>
      <c r="T144" s="14" t="s">
        <v>386</v>
      </c>
      <c r="U144" s="14" t="s">
        <v>8221</v>
      </c>
    </row>
    <row r="145">
      <c r="L145" s="2033">
        <v>44731.0</v>
      </c>
      <c r="M145" s="14" t="s">
        <v>249</v>
      </c>
      <c r="N145" s="14" t="s">
        <v>386</v>
      </c>
      <c r="O145" s="14" t="s">
        <v>6748</v>
      </c>
      <c r="R145" s="2033">
        <v>44747.0</v>
      </c>
      <c r="S145" s="14" t="s">
        <v>453</v>
      </c>
      <c r="T145" s="14" t="s">
        <v>386</v>
      </c>
      <c r="U145" s="14" t="s">
        <v>8205</v>
      </c>
    </row>
    <row r="146">
      <c r="L146" s="2033">
        <v>44731.0</v>
      </c>
      <c r="M146" s="14" t="s">
        <v>384</v>
      </c>
      <c r="N146" s="14" t="s">
        <v>386</v>
      </c>
      <c r="O146" s="14" t="s">
        <v>8199</v>
      </c>
      <c r="R146" s="2033">
        <v>44747.0</v>
      </c>
      <c r="S146" s="14" t="s">
        <v>453</v>
      </c>
      <c r="T146" s="14" t="s">
        <v>386</v>
      </c>
      <c r="U146" s="14" t="s">
        <v>8191</v>
      </c>
    </row>
    <row r="147">
      <c r="L147" s="2033">
        <v>44731.0</v>
      </c>
      <c r="M147" s="14" t="s">
        <v>384</v>
      </c>
      <c r="N147" s="14" t="s">
        <v>386</v>
      </c>
      <c r="O147" s="14" t="s">
        <v>8199</v>
      </c>
      <c r="R147" s="2033">
        <v>44747.0</v>
      </c>
      <c r="S147" s="14" t="s">
        <v>453</v>
      </c>
      <c r="T147" s="14" t="s">
        <v>386</v>
      </c>
      <c r="U147" s="14" t="s">
        <v>8196</v>
      </c>
    </row>
    <row r="148">
      <c r="L148" s="2033">
        <v>44737.0</v>
      </c>
      <c r="M148" s="14" t="s">
        <v>384</v>
      </c>
      <c r="N148" s="14" t="s">
        <v>386</v>
      </c>
      <c r="O148" s="14" t="s">
        <v>8197</v>
      </c>
      <c r="R148" s="2033">
        <v>44747.0</v>
      </c>
      <c r="S148" s="14" t="s">
        <v>453</v>
      </c>
      <c r="T148" s="14" t="s">
        <v>212</v>
      </c>
      <c r="U148" s="14" t="s">
        <v>6517</v>
      </c>
    </row>
    <row r="149">
      <c r="L149" s="2033">
        <v>44737.0</v>
      </c>
      <c r="M149" s="14" t="s">
        <v>207</v>
      </c>
      <c r="N149" s="14" t="s">
        <v>386</v>
      </c>
      <c r="O149" s="14" t="s">
        <v>8192</v>
      </c>
      <c r="R149" s="2033">
        <v>44747.0</v>
      </c>
      <c r="S149" s="14" t="s">
        <v>207</v>
      </c>
      <c r="T149" s="14" t="s">
        <v>212</v>
      </c>
      <c r="U149" s="14" t="s">
        <v>6621</v>
      </c>
    </row>
    <row r="150">
      <c r="L150" s="2033">
        <v>44737.0</v>
      </c>
      <c r="M150" s="14" t="s">
        <v>249</v>
      </c>
      <c r="N150" s="14" t="s">
        <v>386</v>
      </c>
      <c r="O150" s="14" t="s">
        <v>8187</v>
      </c>
      <c r="R150" s="2033">
        <v>44747.0</v>
      </c>
      <c r="S150" s="14" t="s">
        <v>207</v>
      </c>
      <c r="T150" s="14" t="s">
        <v>386</v>
      </c>
      <c r="U150" s="14" t="s">
        <v>8206</v>
      </c>
    </row>
    <row r="151">
      <c r="L151" s="2033">
        <v>44750.0</v>
      </c>
      <c r="M151" s="14" t="s">
        <v>383</v>
      </c>
      <c r="N151" s="14" t="s">
        <v>212</v>
      </c>
      <c r="O151" s="14" t="s">
        <v>6606</v>
      </c>
      <c r="R151" s="2033">
        <v>44747.0</v>
      </c>
      <c r="S151" s="14" t="s">
        <v>207</v>
      </c>
      <c r="T151" s="14" t="s">
        <v>212</v>
      </c>
      <c r="U151" s="14" t="s">
        <v>6627</v>
      </c>
    </row>
    <row r="152">
      <c r="L152" s="2033">
        <v>44750.0</v>
      </c>
      <c r="M152" s="14" t="s">
        <v>383</v>
      </c>
      <c r="N152" s="14" t="s">
        <v>386</v>
      </c>
      <c r="O152" s="14" t="s">
        <v>8204</v>
      </c>
      <c r="R152" s="2033">
        <v>44747.0</v>
      </c>
      <c r="S152" s="14" t="s">
        <v>207</v>
      </c>
      <c r="T152" s="14" t="s">
        <v>212</v>
      </c>
      <c r="U152" s="14" t="s">
        <v>6621</v>
      </c>
    </row>
    <row r="153">
      <c r="L153" s="2033">
        <v>44750.0</v>
      </c>
      <c r="M153" s="14" t="s">
        <v>383</v>
      </c>
      <c r="N153" s="14" t="s">
        <v>386</v>
      </c>
      <c r="O153" s="14" t="s">
        <v>8219</v>
      </c>
      <c r="R153" s="2033">
        <v>44747.0</v>
      </c>
      <c r="S153" s="14" t="s">
        <v>208</v>
      </c>
      <c r="T153" s="14" t="s">
        <v>212</v>
      </c>
      <c r="U153" s="14" t="s">
        <v>6679</v>
      </c>
    </row>
    <row r="154">
      <c r="L154" s="2033">
        <v>44750.0</v>
      </c>
      <c r="M154" s="14" t="s">
        <v>383</v>
      </c>
      <c r="N154" s="14" t="s">
        <v>212</v>
      </c>
      <c r="O154" s="14" t="s">
        <v>6614</v>
      </c>
      <c r="R154" s="2033">
        <v>44747.0</v>
      </c>
      <c r="S154" s="14" t="s">
        <v>208</v>
      </c>
      <c r="T154" s="14" t="s">
        <v>386</v>
      </c>
      <c r="U154" s="14" t="s">
        <v>8220</v>
      </c>
    </row>
    <row r="155">
      <c r="L155" s="2033">
        <v>44750.0</v>
      </c>
      <c r="M155" s="14" t="s">
        <v>453</v>
      </c>
      <c r="N155" s="14" t="s">
        <v>386</v>
      </c>
      <c r="O155" s="14" t="s">
        <v>8205</v>
      </c>
      <c r="R155" s="2033">
        <v>44747.0</v>
      </c>
      <c r="S155" s="14" t="s">
        <v>208</v>
      </c>
      <c r="T155" s="14" t="s">
        <v>386</v>
      </c>
      <c r="U155" s="14" t="s">
        <v>8201</v>
      </c>
    </row>
    <row r="156">
      <c r="L156" s="2033">
        <v>44750.0</v>
      </c>
      <c r="M156" s="14" t="s">
        <v>453</v>
      </c>
      <c r="N156" s="14" t="s">
        <v>212</v>
      </c>
      <c r="O156" s="14" t="s">
        <v>6517</v>
      </c>
      <c r="R156" s="2033">
        <v>44753.0</v>
      </c>
      <c r="S156" s="14" t="s">
        <v>249</v>
      </c>
      <c r="T156" s="14" t="s">
        <v>212</v>
      </c>
      <c r="U156" s="14" t="s">
        <v>8223</v>
      </c>
    </row>
    <row r="157">
      <c r="L157" s="2033">
        <v>44750.0</v>
      </c>
      <c r="M157" s="14" t="s">
        <v>453</v>
      </c>
      <c r="N157" s="14" t="s">
        <v>386</v>
      </c>
      <c r="O157" s="14" t="s">
        <v>8211</v>
      </c>
      <c r="R157" s="2033">
        <v>44753.0</v>
      </c>
      <c r="S157" s="14" t="s">
        <v>249</v>
      </c>
      <c r="T157" s="14" t="s">
        <v>386</v>
      </c>
      <c r="U157" s="14" t="s">
        <v>8210</v>
      </c>
    </row>
    <row r="158">
      <c r="L158" s="2033">
        <v>44750.0</v>
      </c>
      <c r="M158" s="14" t="s">
        <v>453</v>
      </c>
      <c r="N158" s="14" t="s">
        <v>386</v>
      </c>
      <c r="O158" s="14" t="s">
        <v>8191</v>
      </c>
      <c r="R158" s="2033">
        <v>44753.0</v>
      </c>
      <c r="S158" s="14" t="s">
        <v>249</v>
      </c>
      <c r="T158" s="14" t="s">
        <v>386</v>
      </c>
      <c r="U158" s="14" t="s">
        <v>8212</v>
      </c>
    </row>
    <row r="159">
      <c r="L159" s="2033">
        <v>44750.0</v>
      </c>
      <c r="M159" s="14" t="s">
        <v>208</v>
      </c>
      <c r="N159" s="14" t="s">
        <v>386</v>
      </c>
      <c r="O159" s="14" t="s">
        <v>8220</v>
      </c>
      <c r="R159" s="2033">
        <v>44753.0</v>
      </c>
      <c r="S159" s="14" t="s">
        <v>249</v>
      </c>
      <c r="T159" s="14" t="s">
        <v>212</v>
      </c>
      <c r="U159" s="14" t="s">
        <v>6748</v>
      </c>
    </row>
    <row r="160">
      <c r="L160" s="2033">
        <v>44750.0</v>
      </c>
      <c r="M160" s="14" t="s">
        <v>208</v>
      </c>
      <c r="N160" s="14" t="s">
        <v>212</v>
      </c>
      <c r="O160" s="14" t="s">
        <v>6679</v>
      </c>
      <c r="R160" s="2033">
        <v>44753.0</v>
      </c>
      <c r="S160" s="14" t="s">
        <v>208</v>
      </c>
      <c r="T160" s="14" t="s">
        <v>212</v>
      </c>
      <c r="U160" s="14" t="s">
        <v>6679</v>
      </c>
    </row>
    <row r="161">
      <c r="L161" s="2033">
        <v>44750.0</v>
      </c>
      <c r="M161" s="14" t="s">
        <v>208</v>
      </c>
      <c r="N161" s="14" t="s">
        <v>212</v>
      </c>
      <c r="O161" s="14" t="s">
        <v>6679</v>
      </c>
      <c r="R161" s="2033">
        <v>44753.0</v>
      </c>
      <c r="S161" s="14" t="s">
        <v>384</v>
      </c>
      <c r="T161" s="14" t="s">
        <v>386</v>
      </c>
      <c r="U161" s="14" t="s">
        <v>8193</v>
      </c>
    </row>
    <row r="162">
      <c r="L162" s="2033">
        <v>44750.0</v>
      </c>
      <c r="M162" s="14" t="s">
        <v>208</v>
      </c>
      <c r="N162" s="14" t="s">
        <v>386</v>
      </c>
      <c r="O162" s="14" t="s">
        <v>8203</v>
      </c>
      <c r="R162" s="2033">
        <v>44753.0</v>
      </c>
      <c r="S162" s="14" t="s">
        <v>384</v>
      </c>
      <c r="T162" s="14" t="s">
        <v>386</v>
      </c>
      <c r="U162" s="14" t="s">
        <v>8199</v>
      </c>
    </row>
    <row r="163">
      <c r="L163" s="2033">
        <v>44757.0</v>
      </c>
      <c r="M163" s="14" t="s">
        <v>384</v>
      </c>
      <c r="N163" s="14" t="s">
        <v>212</v>
      </c>
      <c r="O163" s="14" t="s">
        <v>6561</v>
      </c>
      <c r="R163" s="2033">
        <v>44753.0</v>
      </c>
      <c r="S163" s="14" t="s">
        <v>384</v>
      </c>
      <c r="T163" s="14" t="s">
        <v>386</v>
      </c>
      <c r="U163" s="14" t="s">
        <v>8199</v>
      </c>
    </row>
    <row r="164">
      <c r="L164" s="2033">
        <v>44757.0</v>
      </c>
      <c r="M164" s="14" t="s">
        <v>384</v>
      </c>
      <c r="N164" s="14" t="s">
        <v>212</v>
      </c>
      <c r="O164" s="14" t="s">
        <v>1226</v>
      </c>
      <c r="R164" s="2033">
        <v>44753.0</v>
      </c>
      <c r="S164" s="14" t="s">
        <v>384</v>
      </c>
      <c r="T164" s="14" t="s">
        <v>386</v>
      </c>
      <c r="U164" s="14" t="s">
        <v>8193</v>
      </c>
    </row>
    <row r="165">
      <c r="L165" s="2033">
        <v>44757.0</v>
      </c>
      <c r="M165" s="14" t="s">
        <v>384</v>
      </c>
      <c r="N165" s="14" t="s">
        <v>386</v>
      </c>
      <c r="O165" s="14" t="s">
        <v>8207</v>
      </c>
      <c r="R165" s="2033">
        <v>44753.0</v>
      </c>
      <c r="S165" s="14" t="s">
        <v>275</v>
      </c>
      <c r="T165" s="14" t="s">
        <v>386</v>
      </c>
      <c r="U165" s="14" t="s">
        <v>8214</v>
      </c>
    </row>
    <row r="166">
      <c r="L166" s="2033">
        <v>44757.0</v>
      </c>
      <c r="M166" s="14" t="s">
        <v>384</v>
      </c>
      <c r="N166" s="14" t="s">
        <v>212</v>
      </c>
      <c r="O166" s="14" t="s">
        <v>6561</v>
      </c>
      <c r="R166" s="2033">
        <v>44753.0</v>
      </c>
      <c r="S166" s="14" t="s">
        <v>275</v>
      </c>
      <c r="T166" s="14" t="s">
        <v>212</v>
      </c>
      <c r="U166" s="14" t="s">
        <v>6697</v>
      </c>
    </row>
    <row r="167">
      <c r="L167" s="2033">
        <v>44757.0</v>
      </c>
      <c r="M167" s="14" t="s">
        <v>249</v>
      </c>
      <c r="N167" s="14" t="s">
        <v>386</v>
      </c>
      <c r="O167" s="14" t="s">
        <v>8212</v>
      </c>
      <c r="R167" s="2033">
        <v>44753.0</v>
      </c>
      <c r="S167" s="14" t="s">
        <v>275</v>
      </c>
      <c r="T167" s="14" t="s">
        <v>386</v>
      </c>
      <c r="U167" s="14" t="s">
        <v>8216</v>
      </c>
    </row>
    <row r="168">
      <c r="L168" s="2033">
        <v>44757.0</v>
      </c>
      <c r="M168" s="14" t="s">
        <v>249</v>
      </c>
      <c r="N168" s="14" t="s">
        <v>386</v>
      </c>
      <c r="O168" s="14" t="s">
        <v>8212</v>
      </c>
      <c r="R168" s="2033">
        <v>44753.0</v>
      </c>
      <c r="S168" s="14" t="s">
        <v>275</v>
      </c>
      <c r="T168" s="14" t="s">
        <v>386</v>
      </c>
      <c r="U168" s="14" t="s">
        <v>8216</v>
      </c>
    </row>
    <row r="169">
      <c r="L169" s="2033">
        <v>44757.0</v>
      </c>
      <c r="M169" s="14" t="s">
        <v>249</v>
      </c>
      <c r="N169" s="14" t="s">
        <v>212</v>
      </c>
      <c r="O169" s="14" t="s">
        <v>6798</v>
      </c>
      <c r="R169" s="2033">
        <v>44753.0</v>
      </c>
      <c r="S169" s="14" t="s">
        <v>384</v>
      </c>
      <c r="T169" s="14" t="s">
        <v>386</v>
      </c>
      <c r="U169" s="14" t="s">
        <v>8199</v>
      </c>
    </row>
    <row r="170">
      <c r="L170" s="2033">
        <v>44757.0</v>
      </c>
      <c r="M170" s="14" t="s">
        <v>249</v>
      </c>
      <c r="N170" s="14" t="s">
        <v>386</v>
      </c>
      <c r="O170" s="14" t="s">
        <v>8212</v>
      </c>
      <c r="R170" s="2033">
        <v>44753.0</v>
      </c>
      <c r="S170" s="14" t="s">
        <v>249</v>
      </c>
      <c r="T170" s="14" t="s">
        <v>212</v>
      </c>
      <c r="U170" s="14" t="s">
        <v>6791</v>
      </c>
    </row>
    <row r="171">
      <c r="L171" s="2033">
        <v>44757.0</v>
      </c>
      <c r="M171" s="14" t="s">
        <v>275</v>
      </c>
      <c r="N171" s="14" t="s">
        <v>386</v>
      </c>
      <c r="O171" s="14" t="s">
        <v>8216</v>
      </c>
      <c r="R171" s="2033">
        <v>44760.0</v>
      </c>
      <c r="S171" s="14" t="s">
        <v>275</v>
      </c>
      <c r="T171" s="14" t="s">
        <v>386</v>
      </c>
      <c r="U171" s="14" t="s">
        <v>8215</v>
      </c>
    </row>
    <row r="172">
      <c r="L172" s="2033">
        <v>44757.0</v>
      </c>
      <c r="M172" s="14" t="s">
        <v>275</v>
      </c>
      <c r="N172" s="14" t="s">
        <v>386</v>
      </c>
      <c r="O172" s="14" t="s">
        <v>8214</v>
      </c>
      <c r="R172" s="2033">
        <v>44760.0</v>
      </c>
      <c r="S172" s="14" t="s">
        <v>275</v>
      </c>
      <c r="T172" s="14" t="s">
        <v>386</v>
      </c>
      <c r="U172" s="14" t="s">
        <v>8216</v>
      </c>
    </row>
    <row r="173">
      <c r="L173" s="2033">
        <v>44757.0</v>
      </c>
      <c r="M173" s="14" t="s">
        <v>275</v>
      </c>
      <c r="N173" s="14" t="s">
        <v>386</v>
      </c>
      <c r="O173" s="14" t="s">
        <v>8198</v>
      </c>
      <c r="R173" s="2033">
        <v>44760.0</v>
      </c>
      <c r="S173" s="14" t="s">
        <v>384</v>
      </c>
      <c r="T173" s="14" t="s">
        <v>386</v>
      </c>
      <c r="U173" s="14" t="s">
        <v>8197</v>
      </c>
    </row>
    <row r="174">
      <c r="L174" s="2033">
        <v>44757.0</v>
      </c>
      <c r="M174" s="14" t="s">
        <v>275</v>
      </c>
      <c r="N174" s="14" t="s">
        <v>386</v>
      </c>
      <c r="O174" s="14" t="s">
        <v>8215</v>
      </c>
      <c r="R174" s="2033">
        <v>44760.0</v>
      </c>
      <c r="S174" s="14" t="s">
        <v>384</v>
      </c>
      <c r="T174" s="14" t="s">
        <v>386</v>
      </c>
      <c r="U174" s="14" t="s">
        <v>8199</v>
      </c>
    </row>
    <row r="175">
      <c r="L175" s="2033">
        <v>44765.0</v>
      </c>
      <c r="M175" s="14" t="s">
        <v>384</v>
      </c>
      <c r="N175" s="14" t="s">
        <v>386</v>
      </c>
      <c r="O175" s="14" t="s">
        <v>8197</v>
      </c>
      <c r="R175" s="2033">
        <v>44760.0</v>
      </c>
      <c r="S175" s="14" t="s">
        <v>249</v>
      </c>
      <c r="T175" s="14" t="s">
        <v>386</v>
      </c>
      <c r="U175" s="14" t="s">
        <v>8210</v>
      </c>
    </row>
    <row r="176">
      <c r="L176" s="2033">
        <v>44765.0</v>
      </c>
      <c r="M176" s="14" t="s">
        <v>384</v>
      </c>
      <c r="N176" s="14" t="s">
        <v>386</v>
      </c>
      <c r="O176" s="14" t="s">
        <v>8199</v>
      </c>
      <c r="R176" s="2033">
        <v>44760.0</v>
      </c>
      <c r="S176" s="14" t="s">
        <v>249</v>
      </c>
      <c r="T176" s="14" t="s">
        <v>386</v>
      </c>
      <c r="U176" s="14" t="s">
        <v>8218</v>
      </c>
    </row>
    <row r="177">
      <c r="L177" s="2033">
        <v>44765.0</v>
      </c>
      <c r="M177" s="14" t="s">
        <v>249</v>
      </c>
      <c r="N177" s="14" t="s">
        <v>386</v>
      </c>
      <c r="O177" s="14" t="s">
        <v>8202</v>
      </c>
      <c r="R177" s="2033">
        <v>44765.0</v>
      </c>
      <c r="S177" s="14" t="s">
        <v>249</v>
      </c>
      <c r="T177" s="14" t="s">
        <v>386</v>
      </c>
      <c r="U177" s="14" t="s">
        <v>8202</v>
      </c>
    </row>
    <row r="178">
      <c r="L178" s="2033">
        <v>44765.0</v>
      </c>
      <c r="M178" s="14" t="s">
        <v>249</v>
      </c>
      <c r="N178" s="14" t="s">
        <v>386</v>
      </c>
      <c r="O178" s="14" t="s">
        <v>8212</v>
      </c>
      <c r="R178" s="2033">
        <v>44765.0</v>
      </c>
      <c r="S178" s="14" t="s">
        <v>249</v>
      </c>
      <c r="T178" s="14" t="s">
        <v>386</v>
      </c>
      <c r="U178" s="14" t="s">
        <v>8212</v>
      </c>
    </row>
    <row r="179">
      <c r="L179" s="2033">
        <v>44765.0</v>
      </c>
      <c r="M179" s="14" t="s">
        <v>207</v>
      </c>
      <c r="N179" s="14" t="s">
        <v>386</v>
      </c>
      <c r="O179" s="14" t="s">
        <v>8195</v>
      </c>
      <c r="R179" s="2033">
        <v>44765.0</v>
      </c>
      <c r="S179" s="14" t="s">
        <v>275</v>
      </c>
      <c r="T179" s="14" t="s">
        <v>386</v>
      </c>
      <c r="U179" s="14" t="s">
        <v>8214</v>
      </c>
    </row>
    <row r="180">
      <c r="L180" s="2033">
        <v>44765.0</v>
      </c>
      <c r="M180" s="14" t="s">
        <v>207</v>
      </c>
      <c r="N180" s="14" t="s">
        <v>386</v>
      </c>
      <c r="O180" s="14" t="s">
        <v>8192</v>
      </c>
      <c r="R180" s="2033">
        <v>44765.0</v>
      </c>
      <c r="S180" s="14" t="s">
        <v>275</v>
      </c>
      <c r="T180" s="14" t="s">
        <v>212</v>
      </c>
      <c r="U180" s="14" t="s">
        <v>6697</v>
      </c>
    </row>
    <row r="181">
      <c r="L181" s="2033">
        <v>44765.0</v>
      </c>
      <c r="M181" s="14" t="s">
        <v>207</v>
      </c>
      <c r="N181" s="14" t="s">
        <v>386</v>
      </c>
      <c r="O181" s="14" t="s">
        <v>8206</v>
      </c>
      <c r="R181" s="2033">
        <v>44765.0</v>
      </c>
      <c r="S181" s="14" t="s">
        <v>384</v>
      </c>
      <c r="T181" s="14" t="s">
        <v>212</v>
      </c>
      <c r="U181" s="14" t="s">
        <v>6561</v>
      </c>
    </row>
    <row r="182">
      <c r="L182" s="2033">
        <v>44765.0</v>
      </c>
      <c r="M182" s="14" t="s">
        <v>207</v>
      </c>
      <c r="N182" s="14" t="s">
        <v>386</v>
      </c>
      <c r="O182" s="14" t="s">
        <v>8208</v>
      </c>
      <c r="R182" s="2033">
        <v>44765.0</v>
      </c>
      <c r="S182" s="14" t="s">
        <v>384</v>
      </c>
      <c r="T182" s="14" t="s">
        <v>386</v>
      </c>
      <c r="U182" s="14" t="s">
        <v>8193</v>
      </c>
    </row>
    <row r="183">
      <c r="L183" s="2033">
        <v>44772.0</v>
      </c>
      <c r="M183" s="14" t="s">
        <v>384</v>
      </c>
      <c r="N183" s="14" t="s">
        <v>386</v>
      </c>
      <c r="O183" s="14" t="s">
        <v>8193</v>
      </c>
      <c r="R183" s="2033">
        <v>44772.0</v>
      </c>
      <c r="S183" s="14" t="s">
        <v>384</v>
      </c>
      <c r="T183" s="14" t="s">
        <v>386</v>
      </c>
      <c r="U183" s="14" t="s">
        <v>8207</v>
      </c>
    </row>
    <row r="184">
      <c r="L184" s="2033">
        <v>44772.0</v>
      </c>
      <c r="M184" s="14" t="s">
        <v>207</v>
      </c>
      <c r="N184" s="14" t="s">
        <v>212</v>
      </c>
      <c r="O184" s="14" t="s">
        <v>6621</v>
      </c>
      <c r="R184" s="2033">
        <v>44772.0</v>
      </c>
      <c r="S184" s="14" t="s">
        <v>249</v>
      </c>
      <c r="T184" s="14" t="s">
        <v>212</v>
      </c>
      <c r="U184" s="14" t="s">
        <v>6754</v>
      </c>
    </row>
    <row r="185">
      <c r="L185" s="2033">
        <v>44772.0</v>
      </c>
      <c r="M185" s="14" t="s">
        <v>249</v>
      </c>
      <c r="N185" s="14" t="s">
        <v>386</v>
      </c>
      <c r="O185" s="14" t="s">
        <v>8218</v>
      </c>
      <c r="R185" s="2033">
        <v>44772.0</v>
      </c>
      <c r="S185" s="14" t="s">
        <v>275</v>
      </c>
      <c r="T185" s="14" t="s">
        <v>212</v>
      </c>
      <c r="U185" s="14" t="s">
        <v>6697</v>
      </c>
    </row>
    <row r="186">
      <c r="L186" s="2033">
        <v>44772.0</v>
      </c>
      <c r="M186" s="14" t="s">
        <v>249</v>
      </c>
      <c r="N186" s="14" t="s">
        <v>386</v>
      </c>
      <c r="O186" s="14" t="s">
        <v>8190</v>
      </c>
      <c r="R186" s="2033">
        <v>44772.0</v>
      </c>
      <c r="S186" s="14" t="s">
        <v>275</v>
      </c>
      <c r="T186" s="14" t="s">
        <v>212</v>
      </c>
      <c r="U186" s="14" t="s">
        <v>6697</v>
      </c>
    </row>
    <row r="187">
      <c r="L187" s="2033">
        <v>44772.0</v>
      </c>
      <c r="M187" s="14" t="s">
        <v>207</v>
      </c>
      <c r="N187" s="14" t="s">
        <v>386</v>
      </c>
      <c r="O187" s="14" t="s">
        <v>8195</v>
      </c>
      <c r="R187" s="2033">
        <v>44772.0</v>
      </c>
      <c r="S187" s="14" t="s">
        <v>384</v>
      </c>
      <c r="T187" s="14" t="s">
        <v>386</v>
      </c>
      <c r="U187" s="14" t="s">
        <v>8197</v>
      </c>
    </row>
    <row r="188">
      <c r="L188" s="2033">
        <v>44778.0</v>
      </c>
      <c r="M188" s="14" t="s">
        <v>453</v>
      </c>
      <c r="N188" s="14" t="s">
        <v>386</v>
      </c>
      <c r="O188" s="14" t="s">
        <v>8191</v>
      </c>
      <c r="R188" s="2033">
        <v>44772.0</v>
      </c>
      <c r="S188" s="14" t="s">
        <v>249</v>
      </c>
      <c r="T188" s="14" t="s">
        <v>386</v>
      </c>
      <c r="U188" s="14" t="s">
        <v>8212</v>
      </c>
    </row>
    <row r="189">
      <c r="L189" s="2033">
        <v>44778.0</v>
      </c>
      <c r="M189" s="14" t="s">
        <v>453</v>
      </c>
      <c r="N189" s="14" t="s">
        <v>386</v>
      </c>
      <c r="O189" s="14" t="s">
        <v>8196</v>
      </c>
      <c r="R189" s="2033">
        <v>44780.0</v>
      </c>
      <c r="S189" s="14" t="s">
        <v>383</v>
      </c>
      <c r="T189" s="14" t="s">
        <v>212</v>
      </c>
      <c r="U189" s="14" t="s">
        <v>6614</v>
      </c>
    </row>
    <row r="190">
      <c r="L190" s="2033">
        <v>44778.0</v>
      </c>
      <c r="M190" s="14" t="s">
        <v>453</v>
      </c>
      <c r="N190" s="14" t="s">
        <v>386</v>
      </c>
      <c r="O190" s="14" t="s">
        <v>8211</v>
      </c>
      <c r="R190" s="2033">
        <v>44780.0</v>
      </c>
      <c r="S190" s="14" t="s">
        <v>383</v>
      </c>
      <c r="T190" s="14" t="s">
        <v>386</v>
      </c>
      <c r="U190" s="14" t="s">
        <v>8209</v>
      </c>
    </row>
    <row r="191">
      <c r="L191" s="2033">
        <v>44778.0</v>
      </c>
      <c r="M191" s="14" t="s">
        <v>453</v>
      </c>
      <c r="N191" s="14" t="s">
        <v>212</v>
      </c>
      <c r="O191" s="14" t="s">
        <v>6530</v>
      </c>
      <c r="R191" s="2033">
        <v>44780.0</v>
      </c>
      <c r="S191" s="14" t="s">
        <v>383</v>
      </c>
      <c r="T191" s="14" t="s">
        <v>386</v>
      </c>
      <c r="U191" s="14" t="s">
        <v>8221</v>
      </c>
    </row>
    <row r="192">
      <c r="L192" s="2033">
        <v>44778.0</v>
      </c>
      <c r="M192" s="14" t="s">
        <v>383</v>
      </c>
      <c r="N192" s="14" t="s">
        <v>386</v>
      </c>
      <c r="O192" s="14" t="s">
        <v>8204</v>
      </c>
      <c r="R192" s="2033">
        <v>44780.0</v>
      </c>
      <c r="S192" s="14" t="s">
        <v>383</v>
      </c>
      <c r="T192" s="14" t="s">
        <v>386</v>
      </c>
      <c r="U192" s="14" t="s">
        <v>8209</v>
      </c>
    </row>
    <row r="193">
      <c r="L193" s="2033">
        <v>44778.0</v>
      </c>
      <c r="M193" s="14" t="s">
        <v>383</v>
      </c>
      <c r="N193" s="14" t="s">
        <v>386</v>
      </c>
      <c r="O193" s="14" t="s">
        <v>8209</v>
      </c>
      <c r="R193" s="2033">
        <v>44780.0</v>
      </c>
      <c r="S193" s="14" t="s">
        <v>208</v>
      </c>
      <c r="T193" s="14" t="s">
        <v>386</v>
      </c>
      <c r="U193" s="14" t="s">
        <v>8213</v>
      </c>
    </row>
    <row r="194">
      <c r="L194" s="2033">
        <v>44778.0</v>
      </c>
      <c r="M194" s="14" t="s">
        <v>383</v>
      </c>
      <c r="N194" s="14" t="s">
        <v>386</v>
      </c>
      <c r="O194" s="14" t="s">
        <v>8221</v>
      </c>
      <c r="R194" s="2033">
        <v>44780.0</v>
      </c>
      <c r="S194" s="14" t="s">
        <v>208</v>
      </c>
      <c r="T194" s="14" t="s">
        <v>386</v>
      </c>
      <c r="U194" s="14" t="s">
        <v>8220</v>
      </c>
    </row>
    <row r="195">
      <c r="L195" s="2033">
        <v>44778.0</v>
      </c>
      <c r="M195" s="14" t="s">
        <v>383</v>
      </c>
      <c r="N195" s="14" t="s">
        <v>212</v>
      </c>
      <c r="O195" s="14" t="s">
        <v>6606</v>
      </c>
      <c r="R195" s="2033">
        <v>44780.0</v>
      </c>
      <c r="S195" s="14" t="s">
        <v>208</v>
      </c>
      <c r="T195" s="14" t="s">
        <v>212</v>
      </c>
      <c r="U195" s="14" t="s">
        <v>6679</v>
      </c>
    </row>
    <row r="196">
      <c r="L196" s="2033">
        <v>44778.0</v>
      </c>
      <c r="M196" s="14" t="s">
        <v>275</v>
      </c>
      <c r="N196" s="14" t="s">
        <v>386</v>
      </c>
      <c r="O196" s="14" t="s">
        <v>8214</v>
      </c>
      <c r="R196" s="2033">
        <v>44780.0</v>
      </c>
      <c r="S196" s="14" t="s">
        <v>208</v>
      </c>
      <c r="T196" s="14" t="s">
        <v>386</v>
      </c>
      <c r="U196" s="14" t="s">
        <v>8220</v>
      </c>
    </row>
    <row r="197">
      <c r="L197" s="2033">
        <v>44778.0</v>
      </c>
      <c r="M197" s="14" t="s">
        <v>275</v>
      </c>
      <c r="N197" s="14" t="s">
        <v>386</v>
      </c>
      <c r="O197" s="14" t="s">
        <v>8215</v>
      </c>
      <c r="R197" s="2033">
        <v>44780.0</v>
      </c>
      <c r="S197" s="14" t="s">
        <v>453</v>
      </c>
      <c r="T197" s="14" t="s">
        <v>386</v>
      </c>
      <c r="U197" s="14" t="s">
        <v>8205</v>
      </c>
    </row>
    <row r="198">
      <c r="L198" s="2033">
        <v>44778.0</v>
      </c>
      <c r="M198" s="14" t="s">
        <v>275</v>
      </c>
      <c r="N198" s="14" t="s">
        <v>386</v>
      </c>
      <c r="O198" s="14" t="s">
        <v>8216</v>
      </c>
      <c r="R198" s="2033">
        <v>44780.0</v>
      </c>
      <c r="S198" s="14" t="s">
        <v>453</v>
      </c>
      <c r="T198" s="14" t="s">
        <v>386</v>
      </c>
      <c r="U198" s="14" t="s">
        <v>8211</v>
      </c>
    </row>
    <row r="199">
      <c r="L199" s="2033">
        <v>44778.0</v>
      </c>
      <c r="M199" s="14" t="s">
        <v>275</v>
      </c>
      <c r="N199" s="14" t="s">
        <v>212</v>
      </c>
      <c r="O199" s="14" t="s">
        <v>6697</v>
      </c>
      <c r="R199" s="2033">
        <v>44780.0</v>
      </c>
      <c r="S199" s="14" t="s">
        <v>453</v>
      </c>
      <c r="T199" s="14" t="s">
        <v>386</v>
      </c>
      <c r="U199" s="14" t="s">
        <v>8211</v>
      </c>
    </row>
    <row r="200">
      <c r="L200" s="2033">
        <v>44799.0</v>
      </c>
      <c r="M200" s="14" t="s">
        <v>384</v>
      </c>
      <c r="N200" s="14" t="s">
        <v>386</v>
      </c>
      <c r="O200" s="14" t="s">
        <v>8193</v>
      </c>
      <c r="R200" s="2033">
        <v>44780.0</v>
      </c>
      <c r="S200" s="14" t="s">
        <v>453</v>
      </c>
      <c r="T200" s="14" t="s">
        <v>386</v>
      </c>
      <c r="U200" s="14" t="s">
        <v>8211</v>
      </c>
    </row>
    <row r="201">
      <c r="L201" s="2033">
        <v>44799.0</v>
      </c>
      <c r="M201" s="14" t="s">
        <v>384</v>
      </c>
      <c r="N201" s="14" t="s">
        <v>386</v>
      </c>
      <c r="O201" s="14" t="s">
        <v>6561</v>
      </c>
      <c r="R201" s="2033">
        <v>44780.0</v>
      </c>
      <c r="S201" s="14" t="s">
        <v>384</v>
      </c>
      <c r="T201" s="14" t="s">
        <v>386</v>
      </c>
      <c r="U201" s="14" t="s">
        <v>8207</v>
      </c>
    </row>
    <row r="202">
      <c r="L202" s="2033">
        <v>44799.0</v>
      </c>
      <c r="M202" s="14" t="s">
        <v>384</v>
      </c>
      <c r="N202" s="14" t="s">
        <v>386</v>
      </c>
      <c r="O202" s="14" t="s">
        <v>8207</v>
      </c>
      <c r="R202" s="2033">
        <v>44780.0</v>
      </c>
      <c r="S202" s="14" t="s">
        <v>384</v>
      </c>
      <c r="T202" s="14" t="s">
        <v>386</v>
      </c>
      <c r="U202" s="14" t="s">
        <v>8197</v>
      </c>
    </row>
    <row r="203">
      <c r="L203" s="2033">
        <v>44799.0</v>
      </c>
      <c r="M203" s="14" t="s">
        <v>384</v>
      </c>
      <c r="N203" s="14" t="s">
        <v>386</v>
      </c>
      <c r="O203" s="14" t="s">
        <v>8197</v>
      </c>
      <c r="R203" s="2033">
        <v>44780.0</v>
      </c>
      <c r="S203" s="14" t="s">
        <v>207</v>
      </c>
      <c r="T203" s="14" t="s">
        <v>386</v>
      </c>
      <c r="U203" s="14" t="s">
        <v>8208</v>
      </c>
    </row>
    <row r="204">
      <c r="L204" s="2033">
        <v>44799.0</v>
      </c>
      <c r="M204" s="14" t="s">
        <v>383</v>
      </c>
      <c r="N204" s="14" t="s">
        <v>212</v>
      </c>
      <c r="O204" s="14" t="s">
        <v>6606</v>
      </c>
      <c r="R204" s="2033">
        <v>44780.0</v>
      </c>
      <c r="S204" s="14" t="s">
        <v>207</v>
      </c>
      <c r="T204" s="14" t="s">
        <v>386</v>
      </c>
      <c r="U204" s="14" t="s">
        <v>8206</v>
      </c>
    </row>
    <row r="205">
      <c r="L205" s="2033">
        <v>44799.0</v>
      </c>
      <c r="M205" s="14" t="s">
        <v>383</v>
      </c>
      <c r="N205" s="14" t="s">
        <v>386</v>
      </c>
      <c r="O205" s="14" t="s">
        <v>8221</v>
      </c>
      <c r="R205" s="2033">
        <v>44780.0</v>
      </c>
      <c r="S205" s="14" t="s">
        <v>207</v>
      </c>
      <c r="T205" s="14" t="s">
        <v>212</v>
      </c>
      <c r="U205" s="14" t="s">
        <v>6627</v>
      </c>
    </row>
    <row r="206">
      <c r="L206" s="2033">
        <v>44799.0</v>
      </c>
      <c r="M206" s="14" t="s">
        <v>207</v>
      </c>
      <c r="N206" s="14" t="s">
        <v>386</v>
      </c>
      <c r="O206" s="14" t="s">
        <v>8208</v>
      </c>
      <c r="R206" s="2033">
        <v>44780.0</v>
      </c>
      <c r="S206" s="14" t="s">
        <v>249</v>
      </c>
      <c r="T206" s="14" t="s">
        <v>386</v>
      </c>
      <c r="U206" s="14" t="s">
        <v>8218</v>
      </c>
    </row>
    <row r="207">
      <c r="L207" s="2033">
        <v>44799.0</v>
      </c>
      <c r="M207" s="14" t="s">
        <v>207</v>
      </c>
      <c r="N207" s="14" t="s">
        <v>386</v>
      </c>
      <c r="O207" s="14" t="s">
        <v>8208</v>
      </c>
      <c r="R207" s="2033">
        <v>44780.0</v>
      </c>
      <c r="S207" s="14" t="s">
        <v>249</v>
      </c>
      <c r="T207" s="14" t="s">
        <v>386</v>
      </c>
      <c r="U207" s="14" t="s">
        <v>8212</v>
      </c>
    </row>
    <row r="208">
      <c r="L208" s="2033">
        <v>44799.0</v>
      </c>
      <c r="M208" s="14" t="s">
        <v>207</v>
      </c>
      <c r="N208" s="14" t="s">
        <v>386</v>
      </c>
      <c r="O208" s="14" t="s">
        <v>8195</v>
      </c>
      <c r="R208" s="2033">
        <v>44787.0</v>
      </c>
      <c r="S208" s="14" t="s">
        <v>207</v>
      </c>
      <c r="T208" s="14" t="s">
        <v>386</v>
      </c>
      <c r="U208" s="14" t="s">
        <v>8192</v>
      </c>
    </row>
    <row r="209">
      <c r="L209" s="2033">
        <v>44799.0</v>
      </c>
      <c r="M209" s="14" t="s">
        <v>207</v>
      </c>
      <c r="N209" s="14" t="s">
        <v>386</v>
      </c>
      <c r="O209" s="14" t="s">
        <v>8195</v>
      </c>
      <c r="R209" s="2033">
        <v>44787.0</v>
      </c>
      <c r="S209" s="14" t="s">
        <v>384</v>
      </c>
      <c r="T209" s="14" t="s">
        <v>386</v>
      </c>
      <c r="U209" s="14" t="s">
        <v>8207</v>
      </c>
    </row>
    <row r="210">
      <c r="L210" s="2033">
        <v>44799.0</v>
      </c>
      <c r="M210" s="14" t="s">
        <v>208</v>
      </c>
      <c r="N210" s="14" t="s">
        <v>212</v>
      </c>
      <c r="O210" s="14" t="s">
        <v>6679</v>
      </c>
      <c r="R210" s="2033">
        <v>44787.0</v>
      </c>
      <c r="S210" s="14" t="s">
        <v>384</v>
      </c>
      <c r="T210" s="14" t="s">
        <v>212</v>
      </c>
      <c r="U210" s="14" t="s">
        <v>1226</v>
      </c>
    </row>
    <row r="211">
      <c r="L211" s="2033">
        <v>44799.0</v>
      </c>
      <c r="M211" s="14" t="s">
        <v>208</v>
      </c>
      <c r="N211" s="14" t="s">
        <v>386</v>
      </c>
      <c r="O211" s="14" t="s">
        <v>8201</v>
      </c>
      <c r="R211" s="2033">
        <v>44787.0</v>
      </c>
      <c r="S211" s="14" t="s">
        <v>275</v>
      </c>
      <c r="T211" s="14" t="s">
        <v>386</v>
      </c>
      <c r="U211" s="14" t="s">
        <v>8215</v>
      </c>
    </row>
    <row r="212">
      <c r="L212" s="2033">
        <v>44799.0</v>
      </c>
      <c r="M212" s="14" t="s">
        <v>208</v>
      </c>
      <c r="N212" s="14" t="s">
        <v>386</v>
      </c>
      <c r="O212" s="14" t="s">
        <v>8213</v>
      </c>
      <c r="R212" s="2033">
        <v>44787.0</v>
      </c>
      <c r="S212" s="14" t="s">
        <v>275</v>
      </c>
      <c r="T212" s="14" t="s">
        <v>212</v>
      </c>
      <c r="U212" s="14" t="s">
        <v>6697</v>
      </c>
    </row>
    <row r="213">
      <c r="L213" s="2033">
        <v>44799.0</v>
      </c>
      <c r="M213" s="14" t="s">
        <v>208</v>
      </c>
      <c r="N213" s="14" t="s">
        <v>386</v>
      </c>
      <c r="O213" s="14" t="s">
        <v>8203</v>
      </c>
      <c r="R213" s="2033">
        <v>44787.0</v>
      </c>
      <c r="S213" s="14" t="s">
        <v>275</v>
      </c>
      <c r="T213" s="14" t="s">
        <v>386</v>
      </c>
      <c r="U213" s="14" t="s">
        <v>8216</v>
      </c>
    </row>
    <row r="214">
      <c r="L214" s="2033">
        <v>44799.0</v>
      </c>
      <c r="M214" s="14" t="s">
        <v>249</v>
      </c>
      <c r="N214" s="14" t="s">
        <v>212</v>
      </c>
      <c r="O214" s="14" t="s">
        <v>6798</v>
      </c>
      <c r="R214" s="2033">
        <v>44787.0</v>
      </c>
      <c r="S214" s="14" t="s">
        <v>275</v>
      </c>
      <c r="T214" s="14" t="s">
        <v>386</v>
      </c>
      <c r="U214" s="14" t="s">
        <v>8198</v>
      </c>
    </row>
    <row r="215">
      <c r="L215" s="2033">
        <v>44799.0</v>
      </c>
      <c r="M215" s="14" t="s">
        <v>249</v>
      </c>
      <c r="N215" s="14" t="s">
        <v>386</v>
      </c>
      <c r="O215" s="14" t="s">
        <v>8190</v>
      </c>
      <c r="R215" s="2033">
        <v>44787.0</v>
      </c>
      <c r="S215" s="14" t="s">
        <v>249</v>
      </c>
      <c r="T215" s="14" t="s">
        <v>386</v>
      </c>
      <c r="U215" s="14" t="s">
        <v>8218</v>
      </c>
    </row>
    <row r="216">
      <c r="L216" s="2033">
        <v>44799.0</v>
      </c>
      <c r="M216" s="14" t="s">
        <v>249</v>
      </c>
      <c r="N216" s="14" t="s">
        <v>386</v>
      </c>
      <c r="O216" s="14" t="s">
        <v>8189</v>
      </c>
      <c r="R216" s="2033">
        <v>44787.0</v>
      </c>
      <c r="S216" s="14" t="s">
        <v>249</v>
      </c>
      <c r="T216" s="14" t="s">
        <v>386</v>
      </c>
      <c r="U216" s="14" t="s">
        <v>8218</v>
      </c>
    </row>
    <row r="217">
      <c r="L217" s="2033">
        <v>44799.0</v>
      </c>
      <c r="M217" s="14" t="s">
        <v>249</v>
      </c>
      <c r="N217" s="14" t="s">
        <v>386</v>
      </c>
      <c r="O217" s="14" t="s">
        <v>8217</v>
      </c>
      <c r="R217" s="2033">
        <v>44787.0</v>
      </c>
      <c r="S217" s="14" t="s">
        <v>249</v>
      </c>
      <c r="T217" s="14" t="s">
        <v>212</v>
      </c>
      <c r="U217" s="14" t="s">
        <v>6798</v>
      </c>
    </row>
    <row r="218">
      <c r="L218" s="2033">
        <v>44799.0</v>
      </c>
      <c r="M218" s="14" t="s">
        <v>249</v>
      </c>
      <c r="N218" s="14" t="s">
        <v>212</v>
      </c>
      <c r="O218" s="14" t="s">
        <v>6748</v>
      </c>
      <c r="R218" s="2033">
        <v>44787.0</v>
      </c>
      <c r="S218" s="14" t="s">
        <v>249</v>
      </c>
      <c r="T218" s="14" t="s">
        <v>386</v>
      </c>
      <c r="U218" s="14" t="s">
        <v>8218</v>
      </c>
    </row>
    <row r="219">
      <c r="L219" s="2033">
        <v>44810.0</v>
      </c>
      <c r="M219" s="14" t="s">
        <v>383</v>
      </c>
      <c r="N219" s="14" t="s">
        <v>386</v>
      </c>
      <c r="O219" s="14" t="s">
        <v>8219</v>
      </c>
      <c r="R219" s="2033">
        <v>44787.0</v>
      </c>
      <c r="S219" s="14" t="s">
        <v>384</v>
      </c>
      <c r="T219" s="14" t="s">
        <v>386</v>
      </c>
      <c r="U219" s="14" t="s">
        <v>8199</v>
      </c>
    </row>
    <row r="220">
      <c r="L220" s="2033">
        <v>44810.0</v>
      </c>
      <c r="M220" s="14" t="s">
        <v>383</v>
      </c>
      <c r="N220" s="14" t="s">
        <v>386</v>
      </c>
      <c r="O220" s="14" t="s">
        <v>8219</v>
      </c>
      <c r="R220" s="2033">
        <v>44787.0</v>
      </c>
      <c r="S220" s="14" t="s">
        <v>384</v>
      </c>
      <c r="T220" s="14" t="s">
        <v>386</v>
      </c>
      <c r="U220" s="14" t="s">
        <v>8197</v>
      </c>
    </row>
    <row r="221">
      <c r="L221" s="2033">
        <v>44810.0</v>
      </c>
      <c r="M221" s="14" t="s">
        <v>383</v>
      </c>
      <c r="N221" s="14" t="s">
        <v>212</v>
      </c>
      <c r="O221" s="14" t="s">
        <v>6614</v>
      </c>
      <c r="R221" s="2033">
        <v>44794.0</v>
      </c>
      <c r="S221" s="14" t="s">
        <v>249</v>
      </c>
      <c r="T221" s="14" t="s">
        <v>386</v>
      </c>
      <c r="U221" s="14" t="s">
        <v>8218</v>
      </c>
    </row>
    <row r="222">
      <c r="L222" s="2033">
        <v>44810.0</v>
      </c>
      <c r="M222" s="14" t="s">
        <v>383</v>
      </c>
      <c r="N222" s="14" t="s">
        <v>386</v>
      </c>
      <c r="O222" s="14" t="s">
        <v>8221</v>
      </c>
      <c r="R222" s="2033">
        <v>44794.0</v>
      </c>
      <c r="S222" s="14" t="s">
        <v>249</v>
      </c>
      <c r="T222" s="14" t="s">
        <v>386</v>
      </c>
      <c r="U222" s="14" t="s">
        <v>8212</v>
      </c>
    </row>
    <row r="223">
      <c r="L223" s="2033">
        <v>44810.0</v>
      </c>
      <c r="M223" s="14" t="s">
        <v>207</v>
      </c>
      <c r="N223" s="14" t="s">
        <v>386</v>
      </c>
      <c r="O223" s="14" t="s">
        <v>8195</v>
      </c>
      <c r="R223" s="2033">
        <v>44794.0</v>
      </c>
      <c r="S223" s="14" t="s">
        <v>384</v>
      </c>
      <c r="T223" s="14" t="s">
        <v>386</v>
      </c>
      <c r="U223" s="14" t="s">
        <v>8193</v>
      </c>
    </row>
    <row r="224">
      <c r="L224" s="2033">
        <v>44810.0</v>
      </c>
      <c r="M224" s="14" t="s">
        <v>207</v>
      </c>
      <c r="N224" s="14" t="s">
        <v>386</v>
      </c>
      <c r="O224" s="14" t="s">
        <v>8195</v>
      </c>
      <c r="R224" s="2033">
        <v>44794.0</v>
      </c>
      <c r="S224" s="14" t="s">
        <v>384</v>
      </c>
      <c r="T224" s="14" t="s">
        <v>386</v>
      </c>
      <c r="U224" s="14" t="s">
        <v>8197</v>
      </c>
    </row>
    <row r="225">
      <c r="L225" s="2033">
        <v>44810.0</v>
      </c>
      <c r="M225" s="14" t="s">
        <v>207</v>
      </c>
      <c r="N225" s="14" t="s">
        <v>386</v>
      </c>
      <c r="O225" s="14" t="s">
        <v>8208</v>
      </c>
      <c r="R225" s="2033">
        <v>44794.0</v>
      </c>
      <c r="S225" s="14" t="s">
        <v>275</v>
      </c>
      <c r="T225" s="14" t="s">
        <v>212</v>
      </c>
      <c r="U225" s="14" t="s">
        <v>6697</v>
      </c>
    </row>
    <row r="226">
      <c r="L226" s="2033">
        <v>44810.0</v>
      </c>
      <c r="M226" s="14" t="s">
        <v>207</v>
      </c>
      <c r="N226" s="14" t="s">
        <v>386</v>
      </c>
      <c r="O226" s="14" t="s">
        <v>8195</v>
      </c>
      <c r="R226" s="2033">
        <v>44794.0</v>
      </c>
      <c r="S226" s="14" t="s">
        <v>275</v>
      </c>
      <c r="T226" s="14" t="s">
        <v>386</v>
      </c>
      <c r="U226" s="14" t="s">
        <v>8216</v>
      </c>
    </row>
    <row r="227">
      <c r="L227" s="2033">
        <v>44810.0</v>
      </c>
      <c r="M227" s="14" t="s">
        <v>275</v>
      </c>
      <c r="N227" s="14" t="s">
        <v>386</v>
      </c>
      <c r="O227" s="14" t="s">
        <v>8216</v>
      </c>
      <c r="R227" s="2033">
        <v>44794.0</v>
      </c>
      <c r="S227" s="14" t="s">
        <v>275</v>
      </c>
      <c r="T227" s="14" t="s">
        <v>386</v>
      </c>
      <c r="U227" s="14" t="s">
        <v>8215</v>
      </c>
    </row>
    <row r="228">
      <c r="L228" s="2033">
        <v>44810.0</v>
      </c>
      <c r="M228" s="14" t="s">
        <v>275</v>
      </c>
      <c r="N228" s="14" t="s">
        <v>386</v>
      </c>
      <c r="O228" s="14" t="s">
        <v>8215</v>
      </c>
      <c r="R228" s="2033">
        <v>44810.0</v>
      </c>
      <c r="S228" s="14" t="s">
        <v>207</v>
      </c>
      <c r="T228" s="14" t="s">
        <v>212</v>
      </c>
      <c r="U228" s="14" t="s">
        <v>6627</v>
      </c>
    </row>
    <row r="229">
      <c r="L229" s="2033">
        <v>44810.0</v>
      </c>
      <c r="M229" s="14" t="s">
        <v>275</v>
      </c>
      <c r="N229" s="14" t="s">
        <v>386</v>
      </c>
      <c r="O229" s="14" t="s">
        <v>8216</v>
      </c>
      <c r="R229" s="2033">
        <v>44810.0</v>
      </c>
      <c r="S229" s="14" t="s">
        <v>207</v>
      </c>
      <c r="T229" s="14" t="s">
        <v>386</v>
      </c>
      <c r="U229" s="14" t="s">
        <v>8192</v>
      </c>
    </row>
    <row r="230">
      <c r="L230" s="2033">
        <v>44810.0</v>
      </c>
      <c r="M230" s="14" t="s">
        <v>384</v>
      </c>
      <c r="N230" s="14" t="s">
        <v>386</v>
      </c>
      <c r="O230" s="14" t="s">
        <v>8197</v>
      </c>
      <c r="R230" s="2033">
        <v>44810.0</v>
      </c>
      <c r="S230" s="14" t="s">
        <v>207</v>
      </c>
      <c r="T230" s="14" t="s">
        <v>386</v>
      </c>
      <c r="U230" s="14" t="s">
        <v>8208</v>
      </c>
    </row>
    <row r="231">
      <c r="L231" s="2033">
        <v>44810.0</v>
      </c>
      <c r="M231" s="14" t="s">
        <v>384</v>
      </c>
      <c r="N231" s="14" t="s">
        <v>212</v>
      </c>
      <c r="O231" s="14" t="s">
        <v>1226</v>
      </c>
      <c r="R231" s="2033">
        <v>44810.0</v>
      </c>
      <c r="S231" s="14" t="s">
        <v>207</v>
      </c>
      <c r="T231" s="14" t="s">
        <v>386</v>
      </c>
      <c r="U231" s="14" t="s">
        <v>8192</v>
      </c>
    </row>
    <row r="232">
      <c r="L232" s="2033">
        <v>44810.0</v>
      </c>
      <c r="M232" s="14" t="s">
        <v>384</v>
      </c>
      <c r="N232" s="14" t="s">
        <v>386</v>
      </c>
      <c r="O232" s="14" t="s">
        <v>8197</v>
      </c>
      <c r="R232" s="2033">
        <v>44812.0</v>
      </c>
      <c r="S232" s="14" t="s">
        <v>453</v>
      </c>
      <c r="T232" s="14" t="s">
        <v>386</v>
      </c>
      <c r="U232" s="14" t="s">
        <v>8211</v>
      </c>
    </row>
    <row r="233">
      <c r="L233" s="2033">
        <v>44810.0</v>
      </c>
      <c r="M233" s="14" t="s">
        <v>453</v>
      </c>
      <c r="N233" s="14" t="s">
        <v>212</v>
      </c>
      <c r="O233" s="14" t="s">
        <v>6517</v>
      </c>
      <c r="R233" s="2033">
        <v>44812.0</v>
      </c>
      <c r="S233" s="14" t="s">
        <v>453</v>
      </c>
      <c r="T233" s="14" t="s">
        <v>212</v>
      </c>
      <c r="U233" s="14" t="s">
        <v>6530</v>
      </c>
    </row>
    <row r="234">
      <c r="L234" s="2033">
        <v>44810.0</v>
      </c>
      <c r="M234" s="14" t="s">
        <v>453</v>
      </c>
      <c r="N234" s="14" t="s">
        <v>386</v>
      </c>
      <c r="O234" s="14" t="s">
        <v>8191</v>
      </c>
      <c r="R234" s="2033">
        <v>44812.0</v>
      </c>
      <c r="S234" s="14" t="s">
        <v>453</v>
      </c>
      <c r="T234" s="14" t="s">
        <v>212</v>
      </c>
      <c r="U234" s="14" t="s">
        <v>6523</v>
      </c>
    </row>
    <row r="235">
      <c r="L235" s="2033">
        <v>44810.0</v>
      </c>
      <c r="M235" s="14" t="s">
        <v>453</v>
      </c>
      <c r="N235" s="14" t="s">
        <v>386</v>
      </c>
      <c r="O235" s="14" t="s">
        <v>8205</v>
      </c>
      <c r="R235" s="2033">
        <v>44812.0</v>
      </c>
      <c r="S235" s="14" t="s">
        <v>453</v>
      </c>
      <c r="T235" s="14" t="s">
        <v>386</v>
      </c>
      <c r="U235" s="14" t="s">
        <v>8191</v>
      </c>
    </row>
    <row r="236">
      <c r="L236" s="2033">
        <v>44810.0</v>
      </c>
      <c r="M236" s="14" t="s">
        <v>453</v>
      </c>
      <c r="N236" s="14" t="s">
        <v>386</v>
      </c>
      <c r="O236" s="14" t="s">
        <v>8205</v>
      </c>
      <c r="R236" s="2033">
        <v>44812.0</v>
      </c>
      <c r="S236" s="14" t="s">
        <v>249</v>
      </c>
      <c r="T236" s="14" t="s">
        <v>212</v>
      </c>
      <c r="U236" s="14" t="s">
        <v>6798</v>
      </c>
    </row>
    <row r="237">
      <c r="L237" s="2033">
        <v>44810.0</v>
      </c>
      <c r="M237" s="14" t="s">
        <v>249</v>
      </c>
      <c r="N237" s="14" t="s">
        <v>386</v>
      </c>
      <c r="O237" s="14" t="s">
        <v>8218</v>
      </c>
      <c r="R237" s="2033">
        <v>44812.0</v>
      </c>
      <c r="S237" s="14" t="s">
        <v>249</v>
      </c>
      <c r="T237" s="14" t="s">
        <v>386</v>
      </c>
      <c r="U237" s="14" t="s">
        <v>8217</v>
      </c>
    </row>
    <row r="238">
      <c r="L238" s="2033">
        <v>44810.0</v>
      </c>
      <c r="M238" s="14" t="s">
        <v>249</v>
      </c>
      <c r="N238" s="14" t="s">
        <v>386</v>
      </c>
      <c r="O238" s="14" t="s">
        <v>8218</v>
      </c>
      <c r="R238" s="2033">
        <v>44812.0</v>
      </c>
      <c r="S238" s="14" t="s">
        <v>249</v>
      </c>
      <c r="T238" s="14" t="s">
        <v>386</v>
      </c>
      <c r="U238" s="14" t="s">
        <v>8202</v>
      </c>
    </row>
    <row r="239">
      <c r="L239" s="2033">
        <v>44810.0</v>
      </c>
      <c r="M239" s="14" t="s">
        <v>249</v>
      </c>
      <c r="N239" s="14" t="s">
        <v>386</v>
      </c>
      <c r="O239" s="14" t="s">
        <v>8187</v>
      </c>
      <c r="R239" s="2033">
        <v>44812.0</v>
      </c>
      <c r="S239" s="14" t="s">
        <v>208</v>
      </c>
      <c r="T239" s="14" t="s">
        <v>386</v>
      </c>
      <c r="U239" s="14" t="s">
        <v>8201</v>
      </c>
    </row>
    <row r="240">
      <c r="L240" s="2033">
        <v>44819.0</v>
      </c>
      <c r="M240" s="14" t="s">
        <v>275</v>
      </c>
      <c r="N240" s="14" t="s">
        <v>212</v>
      </c>
      <c r="O240" s="14" t="s">
        <v>6697</v>
      </c>
      <c r="R240" s="2033">
        <v>44812.0</v>
      </c>
      <c r="S240" s="14" t="s">
        <v>208</v>
      </c>
      <c r="T240" s="14" t="s">
        <v>212</v>
      </c>
      <c r="U240" s="14" t="s">
        <v>6677</v>
      </c>
    </row>
    <row r="241">
      <c r="L241" s="2033">
        <v>44819.0</v>
      </c>
      <c r="M241" s="14" t="s">
        <v>384</v>
      </c>
      <c r="N241" s="14" t="s">
        <v>386</v>
      </c>
      <c r="O241" s="14" t="s">
        <v>8199</v>
      </c>
      <c r="R241" s="2033">
        <v>44812.0</v>
      </c>
      <c r="S241" s="14" t="s">
        <v>208</v>
      </c>
      <c r="T241" s="14" t="s">
        <v>386</v>
      </c>
      <c r="U241" s="14" t="s">
        <v>8201</v>
      </c>
    </row>
    <row r="242">
      <c r="L242" s="2033">
        <v>44819.0</v>
      </c>
      <c r="M242" s="14" t="s">
        <v>208</v>
      </c>
      <c r="N242" s="14" t="s">
        <v>386</v>
      </c>
      <c r="O242" s="14" t="s">
        <v>8203</v>
      </c>
      <c r="R242" s="2033">
        <v>44812.0</v>
      </c>
      <c r="S242" s="14" t="s">
        <v>208</v>
      </c>
      <c r="T242" s="14" t="s">
        <v>386</v>
      </c>
      <c r="U242" s="14" t="s">
        <v>8201</v>
      </c>
    </row>
    <row r="243">
      <c r="L243" s="2033">
        <v>44819.0</v>
      </c>
      <c r="M243" s="14" t="s">
        <v>208</v>
      </c>
      <c r="N243" s="14" t="s">
        <v>386</v>
      </c>
      <c r="O243" s="14" t="s">
        <v>8201</v>
      </c>
      <c r="R243" s="2033">
        <v>44812.0</v>
      </c>
      <c r="S243" s="14" t="s">
        <v>384</v>
      </c>
      <c r="T243" s="14" t="s">
        <v>386</v>
      </c>
      <c r="U243" s="14" t="s">
        <v>8207</v>
      </c>
    </row>
    <row r="244">
      <c r="L244" s="2033">
        <v>44819.0</v>
      </c>
      <c r="M244" s="14" t="s">
        <v>208</v>
      </c>
      <c r="N244" s="14" t="s">
        <v>386</v>
      </c>
      <c r="O244" s="14" t="s">
        <v>8203</v>
      </c>
      <c r="R244" s="2033">
        <v>44812.0</v>
      </c>
      <c r="S244" s="14" t="s">
        <v>384</v>
      </c>
      <c r="T244" s="14" t="s">
        <v>386</v>
      </c>
      <c r="U244" s="14" t="s">
        <v>8199</v>
      </c>
    </row>
    <row r="245">
      <c r="L245" s="2033">
        <v>44819.0</v>
      </c>
      <c r="M245" s="14" t="s">
        <v>208</v>
      </c>
      <c r="N245" s="14" t="s">
        <v>386</v>
      </c>
      <c r="O245" s="14" t="s">
        <v>8220</v>
      </c>
      <c r="R245" s="2033">
        <v>44812.0</v>
      </c>
      <c r="S245" s="14" t="s">
        <v>384</v>
      </c>
      <c r="T245" s="14" t="s">
        <v>386</v>
      </c>
      <c r="U245" s="14" t="s">
        <v>8197</v>
      </c>
    </row>
    <row r="246">
      <c r="L246" s="2033">
        <v>44819.0</v>
      </c>
      <c r="M246" s="14" t="s">
        <v>249</v>
      </c>
      <c r="N246" s="14" t="s">
        <v>212</v>
      </c>
      <c r="O246" s="14" t="s">
        <v>6772</v>
      </c>
      <c r="R246" s="2033">
        <v>44812.0</v>
      </c>
      <c r="S246" s="14" t="s">
        <v>384</v>
      </c>
      <c r="T246" s="14" t="s">
        <v>386</v>
      </c>
      <c r="U246" s="14" t="s">
        <v>8193</v>
      </c>
    </row>
    <row r="247">
      <c r="L247" s="2033">
        <v>44819.0</v>
      </c>
      <c r="M247" s="14" t="s">
        <v>384</v>
      </c>
      <c r="N247" s="14" t="s">
        <v>386</v>
      </c>
      <c r="O247" s="14" t="s">
        <v>8197</v>
      </c>
      <c r="R247" s="2033">
        <v>44812.0</v>
      </c>
      <c r="S247" s="14" t="s">
        <v>383</v>
      </c>
      <c r="T247" s="14" t="s">
        <v>386</v>
      </c>
      <c r="U247" s="14" t="s">
        <v>8221</v>
      </c>
    </row>
    <row r="248">
      <c r="L248" s="2033">
        <v>44819.0</v>
      </c>
      <c r="M248" s="14" t="s">
        <v>384</v>
      </c>
      <c r="N248" s="14" t="s">
        <v>386</v>
      </c>
      <c r="O248" s="14" t="s">
        <v>8193</v>
      </c>
      <c r="R248" s="2033">
        <v>44812.0</v>
      </c>
      <c r="S248" s="14" t="s">
        <v>383</v>
      </c>
      <c r="T248" s="14" t="s">
        <v>386</v>
      </c>
      <c r="U248" s="14" t="s">
        <v>8204</v>
      </c>
    </row>
    <row r="249">
      <c r="L249" s="2033">
        <v>44819.0</v>
      </c>
      <c r="M249" s="14" t="s">
        <v>249</v>
      </c>
      <c r="N249" s="14" t="s">
        <v>386</v>
      </c>
      <c r="O249" s="14" t="s">
        <v>8212</v>
      </c>
      <c r="R249" s="2033">
        <v>44812.0</v>
      </c>
      <c r="S249" s="14" t="s">
        <v>383</v>
      </c>
      <c r="T249" s="14" t="s">
        <v>386</v>
      </c>
      <c r="U249" s="14" t="s">
        <v>8204</v>
      </c>
    </row>
    <row r="250">
      <c r="L250" s="2033">
        <v>44819.0</v>
      </c>
      <c r="M250" s="14" t="s">
        <v>249</v>
      </c>
      <c r="N250" s="14" t="s">
        <v>386</v>
      </c>
      <c r="O250" s="14" t="s">
        <v>8187</v>
      </c>
      <c r="R250" s="2033">
        <v>44812.0</v>
      </c>
      <c r="S250" s="14" t="s">
        <v>275</v>
      </c>
      <c r="T250" s="14" t="s">
        <v>386</v>
      </c>
      <c r="U250" s="14" t="s">
        <v>8198</v>
      </c>
    </row>
    <row r="251">
      <c r="L251" s="2033">
        <v>44827.0</v>
      </c>
      <c r="M251" s="14" t="s">
        <v>249</v>
      </c>
      <c r="N251" s="14" t="s">
        <v>386</v>
      </c>
      <c r="O251" s="14" t="s">
        <v>8218</v>
      </c>
      <c r="R251" s="2033">
        <v>44819.0</v>
      </c>
      <c r="S251" s="14" t="s">
        <v>383</v>
      </c>
      <c r="T251" s="14" t="s">
        <v>386</v>
      </c>
      <c r="U251" s="14" t="s">
        <v>8209</v>
      </c>
    </row>
    <row r="252">
      <c r="L252" s="2033">
        <v>44827.0</v>
      </c>
      <c r="M252" s="14" t="s">
        <v>249</v>
      </c>
      <c r="N252" s="14" t="s">
        <v>386</v>
      </c>
      <c r="O252" s="14" t="s">
        <v>8187</v>
      </c>
      <c r="R252" s="2033">
        <v>44819.0</v>
      </c>
      <c r="S252" s="14" t="s">
        <v>275</v>
      </c>
      <c r="T252" s="14" t="s">
        <v>386</v>
      </c>
      <c r="U252" s="14" t="s">
        <v>8198</v>
      </c>
    </row>
    <row r="253">
      <c r="L253" s="2033">
        <v>44827.0</v>
      </c>
      <c r="M253" s="14" t="s">
        <v>275</v>
      </c>
      <c r="N253" s="14" t="s">
        <v>386</v>
      </c>
      <c r="O253" s="14" t="s">
        <v>8216</v>
      </c>
      <c r="R253" s="2033">
        <v>44819.0</v>
      </c>
      <c r="S253" s="14" t="s">
        <v>275</v>
      </c>
      <c r="T253" s="14" t="s">
        <v>386</v>
      </c>
      <c r="U253" s="14" t="s">
        <v>8214</v>
      </c>
    </row>
    <row r="254">
      <c r="L254" s="2033">
        <v>44827.0</v>
      </c>
      <c r="M254" s="14" t="s">
        <v>275</v>
      </c>
      <c r="N254" s="14" t="s">
        <v>386</v>
      </c>
      <c r="O254" s="14" t="s">
        <v>8214</v>
      </c>
      <c r="R254" s="2033">
        <v>44819.0</v>
      </c>
      <c r="S254" s="14" t="s">
        <v>275</v>
      </c>
      <c r="T254" s="14" t="s">
        <v>386</v>
      </c>
      <c r="U254" s="14" t="s">
        <v>8216</v>
      </c>
    </row>
    <row r="255">
      <c r="L255" s="2033">
        <v>44827.0</v>
      </c>
      <c r="M255" s="14" t="s">
        <v>275</v>
      </c>
      <c r="N255" s="14" t="s">
        <v>386</v>
      </c>
      <c r="O255" s="14" t="s">
        <v>8215</v>
      </c>
      <c r="R255" s="2033">
        <v>44819.0</v>
      </c>
      <c r="S255" s="14" t="s">
        <v>249</v>
      </c>
      <c r="T255" s="14" t="s">
        <v>212</v>
      </c>
      <c r="U255" s="14" t="s">
        <v>6785</v>
      </c>
    </row>
    <row r="256">
      <c r="L256" s="2033">
        <v>44827.0</v>
      </c>
      <c r="M256" s="14" t="s">
        <v>384</v>
      </c>
      <c r="N256" s="14" t="s">
        <v>212</v>
      </c>
      <c r="O256" s="14" t="s">
        <v>1226</v>
      </c>
      <c r="R256" s="2033">
        <v>44819.0</v>
      </c>
      <c r="S256" s="14" t="s">
        <v>249</v>
      </c>
      <c r="T256" s="14" t="s">
        <v>386</v>
      </c>
      <c r="U256" s="14" t="s">
        <v>8202</v>
      </c>
    </row>
    <row r="257">
      <c r="L257" s="2033">
        <v>44827.0</v>
      </c>
      <c r="M257" s="14" t="s">
        <v>384</v>
      </c>
      <c r="N257" s="14" t="s">
        <v>386</v>
      </c>
      <c r="O257" s="14" t="s">
        <v>8193</v>
      </c>
      <c r="R257" s="2033">
        <v>44819.0</v>
      </c>
      <c r="S257" s="14" t="s">
        <v>249</v>
      </c>
      <c r="T257" s="14" t="s">
        <v>386</v>
      </c>
      <c r="U257" s="14" t="s">
        <v>8190</v>
      </c>
    </row>
    <row r="258">
      <c r="L258" s="2033">
        <v>44859.0</v>
      </c>
      <c r="M258" s="14" t="s">
        <v>207</v>
      </c>
      <c r="N258" s="14" t="s">
        <v>386</v>
      </c>
      <c r="O258" s="14" t="s">
        <v>8195</v>
      </c>
      <c r="R258" s="2033">
        <v>44819.0</v>
      </c>
      <c r="S258" s="14" t="s">
        <v>275</v>
      </c>
      <c r="T258" s="14" t="s">
        <v>386</v>
      </c>
      <c r="U258" s="14" t="s">
        <v>8216</v>
      </c>
    </row>
    <row r="259">
      <c r="L259" s="2033">
        <v>44859.0</v>
      </c>
      <c r="M259" s="14" t="s">
        <v>275</v>
      </c>
      <c r="N259" s="14" t="s">
        <v>386</v>
      </c>
      <c r="O259" s="14" t="s">
        <v>8216</v>
      </c>
      <c r="R259" s="2033">
        <v>44819.0</v>
      </c>
      <c r="S259" s="14" t="s">
        <v>384</v>
      </c>
      <c r="T259" s="14" t="s">
        <v>386</v>
      </c>
      <c r="U259" s="14" t="s">
        <v>8199</v>
      </c>
    </row>
    <row r="260">
      <c r="L260" s="2033">
        <v>44859.0</v>
      </c>
      <c r="M260" s="14" t="s">
        <v>275</v>
      </c>
      <c r="N260" s="14" t="s">
        <v>386</v>
      </c>
      <c r="O260" s="14" t="s">
        <v>8216</v>
      </c>
      <c r="R260" s="2033">
        <v>44819.0</v>
      </c>
      <c r="S260" s="14" t="s">
        <v>384</v>
      </c>
      <c r="T260" s="14" t="s">
        <v>386</v>
      </c>
      <c r="U260" s="14" t="s">
        <v>8199</v>
      </c>
    </row>
    <row r="261">
      <c r="L261" s="2033">
        <v>44859.0</v>
      </c>
      <c r="M261" s="14" t="s">
        <v>275</v>
      </c>
      <c r="N261" s="14" t="s">
        <v>212</v>
      </c>
      <c r="O261" s="14" t="s">
        <v>6697</v>
      </c>
      <c r="R261" s="2033">
        <v>44841.0</v>
      </c>
      <c r="S261" s="14" t="s">
        <v>249</v>
      </c>
      <c r="T261" s="14" t="s">
        <v>386</v>
      </c>
      <c r="U261" s="14" t="s">
        <v>8218</v>
      </c>
    </row>
    <row r="262">
      <c r="L262" s="2033">
        <v>44859.0</v>
      </c>
      <c r="M262" s="14" t="s">
        <v>275</v>
      </c>
      <c r="N262" s="14" t="s">
        <v>386</v>
      </c>
      <c r="O262" s="14" t="s">
        <v>8214</v>
      </c>
      <c r="R262" s="2033">
        <v>44841.0</v>
      </c>
      <c r="S262" s="14" t="s">
        <v>249</v>
      </c>
      <c r="T262" s="14" t="s">
        <v>386</v>
      </c>
      <c r="U262" s="14" t="s">
        <v>8210</v>
      </c>
    </row>
    <row r="263">
      <c r="L263" s="2033">
        <v>44859.0</v>
      </c>
      <c r="M263" s="14" t="s">
        <v>275</v>
      </c>
      <c r="N263" s="14" t="s">
        <v>386</v>
      </c>
      <c r="O263" s="14" t="s">
        <v>8215</v>
      </c>
      <c r="R263" s="2033">
        <v>44841.0</v>
      </c>
      <c r="S263" s="14" t="s">
        <v>249</v>
      </c>
      <c r="T263" s="14" t="s">
        <v>386</v>
      </c>
      <c r="U263" s="14" t="s">
        <v>8212</v>
      </c>
    </row>
    <row r="264">
      <c r="L264" s="2033">
        <v>44859.0</v>
      </c>
      <c r="M264" s="14" t="s">
        <v>384</v>
      </c>
      <c r="N264" s="14" t="s">
        <v>386</v>
      </c>
      <c r="O264" s="14" t="s">
        <v>8193</v>
      </c>
      <c r="R264" s="2033">
        <v>44841.0</v>
      </c>
      <c r="S264" s="14" t="s">
        <v>249</v>
      </c>
      <c r="T264" s="14" t="s">
        <v>386</v>
      </c>
      <c r="U264" s="14" t="s">
        <v>8189</v>
      </c>
    </row>
    <row r="265">
      <c r="L265" s="2033">
        <v>44859.0</v>
      </c>
      <c r="M265" s="14" t="s">
        <v>384</v>
      </c>
      <c r="N265" s="14" t="s">
        <v>386</v>
      </c>
      <c r="O265" s="14" t="s">
        <v>8193</v>
      </c>
      <c r="R265" s="2033">
        <v>44841.0</v>
      </c>
      <c r="S265" s="14" t="s">
        <v>207</v>
      </c>
      <c r="T265" s="14" t="s">
        <v>386</v>
      </c>
      <c r="U265" s="14" t="s">
        <v>8192</v>
      </c>
    </row>
    <row r="266">
      <c r="L266" s="2033">
        <v>44859.0</v>
      </c>
      <c r="M266" s="14" t="s">
        <v>384</v>
      </c>
      <c r="N266" s="14" t="s">
        <v>386</v>
      </c>
      <c r="O266" s="14" t="s">
        <v>8197</v>
      </c>
      <c r="R266" s="2033">
        <v>44841.0</v>
      </c>
      <c r="S266" s="14" t="s">
        <v>207</v>
      </c>
      <c r="T266" s="14" t="s">
        <v>212</v>
      </c>
      <c r="U266" s="14" t="s">
        <v>6627</v>
      </c>
    </row>
    <row r="267">
      <c r="L267" s="2033">
        <v>44859.0</v>
      </c>
      <c r="M267" s="14" t="s">
        <v>249</v>
      </c>
      <c r="N267" s="14" t="s">
        <v>386</v>
      </c>
      <c r="O267" s="14" t="s">
        <v>8218</v>
      </c>
      <c r="R267" s="2033">
        <v>44841.0</v>
      </c>
      <c r="S267" s="14" t="s">
        <v>207</v>
      </c>
      <c r="T267" s="14" t="s">
        <v>386</v>
      </c>
      <c r="U267" s="14" t="s">
        <v>8208</v>
      </c>
    </row>
    <row r="268">
      <c r="L268" s="2033">
        <v>44859.0</v>
      </c>
      <c r="M268" s="14" t="s">
        <v>249</v>
      </c>
      <c r="N268" s="14" t="s">
        <v>386</v>
      </c>
      <c r="O268" s="14" t="s">
        <v>8218</v>
      </c>
      <c r="R268" s="2033">
        <v>44841.0</v>
      </c>
      <c r="S268" s="14" t="s">
        <v>207</v>
      </c>
      <c r="T268" s="14" t="s">
        <v>386</v>
      </c>
      <c r="U268" s="14" t="s">
        <v>8192</v>
      </c>
    </row>
    <row r="269">
      <c r="L269" s="2033">
        <v>44859.0</v>
      </c>
      <c r="M269" s="14" t="s">
        <v>249</v>
      </c>
      <c r="N269" s="14" t="s">
        <v>386</v>
      </c>
      <c r="O269" s="14" t="s">
        <v>8187</v>
      </c>
      <c r="R269" s="2033">
        <v>44841.0</v>
      </c>
      <c r="S269" s="14" t="s">
        <v>384</v>
      </c>
      <c r="T269" s="14" t="s">
        <v>386</v>
      </c>
      <c r="U269" s="14" t="s">
        <v>8207</v>
      </c>
    </row>
    <row r="270">
      <c r="L270" s="2033">
        <v>44868.0</v>
      </c>
      <c r="M270" s="14" t="s">
        <v>383</v>
      </c>
      <c r="N270" s="14" t="s">
        <v>212</v>
      </c>
      <c r="O270" s="14" t="s">
        <v>6614</v>
      </c>
      <c r="R270" s="2033">
        <v>44841.0</v>
      </c>
      <c r="S270" s="14" t="s">
        <v>384</v>
      </c>
      <c r="T270" s="14" t="s">
        <v>386</v>
      </c>
      <c r="U270" s="14" t="s">
        <v>8197</v>
      </c>
    </row>
    <row r="271">
      <c r="L271" s="2033">
        <v>44868.0</v>
      </c>
      <c r="M271" s="14" t="s">
        <v>383</v>
      </c>
      <c r="N271" s="14" t="s">
        <v>386</v>
      </c>
      <c r="O271" s="14" t="s">
        <v>8221</v>
      </c>
      <c r="R271" s="2033">
        <v>44841.0</v>
      </c>
      <c r="S271" s="14" t="s">
        <v>384</v>
      </c>
      <c r="T271" s="14" t="s">
        <v>212</v>
      </c>
      <c r="U271" s="14" t="s">
        <v>6561</v>
      </c>
    </row>
    <row r="272">
      <c r="L272" s="2033">
        <v>44868.0</v>
      </c>
      <c r="M272" s="14" t="s">
        <v>383</v>
      </c>
      <c r="N272" s="14" t="s">
        <v>212</v>
      </c>
      <c r="O272" s="14" t="s">
        <v>6585</v>
      </c>
      <c r="R272" s="2033">
        <v>44841.0</v>
      </c>
      <c r="S272" s="14" t="s">
        <v>384</v>
      </c>
      <c r="T272" s="14" t="s">
        <v>212</v>
      </c>
      <c r="U272" s="14" t="s">
        <v>8222</v>
      </c>
    </row>
    <row r="273">
      <c r="L273" s="2033">
        <v>44868.0</v>
      </c>
      <c r="M273" s="14" t="s">
        <v>383</v>
      </c>
      <c r="N273" s="14" t="s">
        <v>386</v>
      </c>
      <c r="O273" s="14" t="s">
        <v>8209</v>
      </c>
      <c r="R273" s="2036">
        <v>44853.0</v>
      </c>
      <c r="S273" s="14" t="s">
        <v>384</v>
      </c>
      <c r="T273" s="14" t="s">
        <v>386</v>
      </c>
      <c r="U273" s="14" t="s">
        <v>8207</v>
      </c>
    </row>
    <row r="274">
      <c r="L274" s="2033">
        <v>44868.0</v>
      </c>
      <c r="M274" s="14" t="s">
        <v>207</v>
      </c>
      <c r="N274" s="14" t="s">
        <v>386</v>
      </c>
      <c r="O274" s="14" t="s">
        <v>8208</v>
      </c>
      <c r="R274" s="2036">
        <v>44853.0</v>
      </c>
      <c r="S274" s="14" t="s">
        <v>384</v>
      </c>
      <c r="T274" s="14" t="s">
        <v>386</v>
      </c>
      <c r="U274" s="14" t="s">
        <v>8199</v>
      </c>
    </row>
    <row r="275">
      <c r="L275" s="2033">
        <v>44868.0</v>
      </c>
      <c r="M275" s="14" t="s">
        <v>207</v>
      </c>
      <c r="N275" s="14" t="s">
        <v>386</v>
      </c>
      <c r="O275" s="14" t="s">
        <v>8192</v>
      </c>
      <c r="R275" s="2036">
        <v>44853.0</v>
      </c>
      <c r="S275" s="14" t="s">
        <v>275</v>
      </c>
      <c r="T275" s="14" t="s">
        <v>386</v>
      </c>
      <c r="U275" s="14" t="s">
        <v>8198</v>
      </c>
    </row>
    <row r="276">
      <c r="L276" s="2033">
        <v>44868.0</v>
      </c>
      <c r="M276" s="14" t="s">
        <v>207</v>
      </c>
      <c r="N276" s="14" t="s">
        <v>386</v>
      </c>
      <c r="O276" s="14" t="s">
        <v>8192</v>
      </c>
      <c r="R276" s="2036">
        <v>44853.0</v>
      </c>
      <c r="S276" s="14" t="s">
        <v>275</v>
      </c>
      <c r="T276" s="14" t="s">
        <v>386</v>
      </c>
      <c r="U276" s="14" t="s">
        <v>8198</v>
      </c>
    </row>
    <row r="277">
      <c r="L277" s="2033">
        <v>44868.0</v>
      </c>
      <c r="M277" s="14" t="s">
        <v>207</v>
      </c>
      <c r="N277" s="14" t="s">
        <v>386</v>
      </c>
      <c r="O277" s="14" t="s">
        <v>8206</v>
      </c>
      <c r="R277" s="2036">
        <v>44853.0</v>
      </c>
      <c r="S277" s="14" t="s">
        <v>249</v>
      </c>
      <c r="T277" s="14" t="s">
        <v>386</v>
      </c>
      <c r="U277" s="14" t="s">
        <v>8210</v>
      </c>
    </row>
    <row r="278">
      <c r="L278" s="2033">
        <v>44868.0</v>
      </c>
      <c r="M278" s="14" t="s">
        <v>249</v>
      </c>
      <c r="N278" s="14" t="s">
        <v>212</v>
      </c>
      <c r="O278" s="14" t="s">
        <v>6785</v>
      </c>
      <c r="R278" s="2036">
        <v>44853.0</v>
      </c>
      <c r="S278" s="14" t="s">
        <v>249</v>
      </c>
      <c r="T278" s="14" t="s">
        <v>386</v>
      </c>
      <c r="U278" s="14" t="s">
        <v>8210</v>
      </c>
    </row>
    <row r="279">
      <c r="L279" s="2033">
        <v>44868.0</v>
      </c>
      <c r="M279" s="14" t="s">
        <v>249</v>
      </c>
      <c r="N279" s="14" t="s">
        <v>386</v>
      </c>
      <c r="O279" s="14" t="s">
        <v>8210</v>
      </c>
      <c r="R279" s="2036">
        <v>44858.0</v>
      </c>
      <c r="S279" s="14" t="s">
        <v>275</v>
      </c>
      <c r="T279" s="14" t="s">
        <v>212</v>
      </c>
      <c r="U279" s="14" t="s">
        <v>6697</v>
      </c>
    </row>
    <row r="280">
      <c r="L280" s="2033">
        <v>44868.0</v>
      </c>
      <c r="M280" s="14" t="s">
        <v>249</v>
      </c>
      <c r="N280" s="14" t="s">
        <v>386</v>
      </c>
      <c r="O280" s="14" t="s">
        <v>8187</v>
      </c>
      <c r="R280" s="2036">
        <v>44858.0</v>
      </c>
      <c r="S280" s="14" t="s">
        <v>275</v>
      </c>
      <c r="T280" s="14" t="s">
        <v>386</v>
      </c>
      <c r="U280" s="14" t="s">
        <v>8198</v>
      </c>
    </row>
    <row r="281">
      <c r="L281" s="2033">
        <v>44868.0</v>
      </c>
      <c r="M281" s="14" t="s">
        <v>249</v>
      </c>
      <c r="N281" s="14" t="s">
        <v>386</v>
      </c>
      <c r="O281" s="14" t="s">
        <v>8212</v>
      </c>
      <c r="R281" s="2036">
        <v>44858.0</v>
      </c>
      <c r="S281" s="14" t="s">
        <v>249</v>
      </c>
      <c r="T281" s="14" t="s">
        <v>386</v>
      </c>
      <c r="U281" s="14" t="s">
        <v>8187</v>
      </c>
    </row>
    <row r="282">
      <c r="L282" s="2033">
        <v>44868.0</v>
      </c>
      <c r="M282" s="14" t="s">
        <v>453</v>
      </c>
      <c r="N282" s="14" t="s">
        <v>386</v>
      </c>
      <c r="O282" s="14" t="s">
        <v>8191</v>
      </c>
      <c r="R282" s="2036">
        <v>44858.0</v>
      </c>
      <c r="S282" s="14" t="s">
        <v>384</v>
      </c>
      <c r="T282" s="14" t="s">
        <v>386</v>
      </c>
      <c r="U282" s="14" t="s">
        <v>8207</v>
      </c>
    </row>
    <row r="283">
      <c r="L283" s="2033">
        <v>44868.0</v>
      </c>
      <c r="M283" s="14" t="s">
        <v>453</v>
      </c>
      <c r="N283" s="14" t="s">
        <v>212</v>
      </c>
      <c r="O283" s="14" t="s">
        <v>6530</v>
      </c>
      <c r="R283" s="2036">
        <v>44871.0</v>
      </c>
      <c r="S283" s="14" t="s">
        <v>383</v>
      </c>
      <c r="T283" s="14" t="s">
        <v>386</v>
      </c>
      <c r="U283" s="14" t="s">
        <v>8219</v>
      </c>
    </row>
    <row r="284">
      <c r="L284" s="2033">
        <v>44868.0</v>
      </c>
      <c r="M284" s="14" t="s">
        <v>453</v>
      </c>
      <c r="N284" s="14" t="s">
        <v>386</v>
      </c>
      <c r="O284" s="14" t="s">
        <v>8211</v>
      </c>
      <c r="R284" s="2036">
        <v>44871.0</v>
      </c>
      <c r="S284" s="14" t="s">
        <v>383</v>
      </c>
      <c r="T284" s="14" t="s">
        <v>386</v>
      </c>
      <c r="U284" s="14" t="s">
        <v>8204</v>
      </c>
    </row>
    <row r="285">
      <c r="L285" s="2033">
        <v>44889.0</v>
      </c>
      <c r="M285" s="14" t="s">
        <v>275</v>
      </c>
      <c r="N285" s="14" t="s">
        <v>386</v>
      </c>
      <c r="O285" s="14" t="s">
        <v>8215</v>
      </c>
      <c r="R285" s="2036">
        <v>44871.0</v>
      </c>
      <c r="S285" s="14" t="s">
        <v>383</v>
      </c>
      <c r="T285" s="14" t="s">
        <v>386</v>
      </c>
      <c r="U285" s="14" t="s">
        <v>8209</v>
      </c>
    </row>
    <row r="286">
      <c r="L286" s="2033">
        <v>44889.0</v>
      </c>
      <c r="M286" s="14" t="s">
        <v>275</v>
      </c>
      <c r="N286" s="14" t="s">
        <v>386</v>
      </c>
      <c r="O286" s="14" t="s">
        <v>8215</v>
      </c>
      <c r="R286" s="2036">
        <v>44871.0</v>
      </c>
      <c r="S286" s="14" t="s">
        <v>383</v>
      </c>
      <c r="T286" s="14" t="s">
        <v>386</v>
      </c>
      <c r="U286" s="14" t="s">
        <v>8209</v>
      </c>
    </row>
    <row r="287">
      <c r="L287" s="2033">
        <v>44889.0</v>
      </c>
      <c r="M287" s="14" t="s">
        <v>275</v>
      </c>
      <c r="N287" s="14" t="s">
        <v>386</v>
      </c>
      <c r="O287" s="14" t="s">
        <v>8216</v>
      </c>
      <c r="R287" s="2036">
        <v>44871.0</v>
      </c>
      <c r="S287" s="14" t="s">
        <v>453</v>
      </c>
      <c r="T287" s="14" t="s">
        <v>386</v>
      </c>
      <c r="U287" s="14" t="s">
        <v>8205</v>
      </c>
    </row>
    <row r="288">
      <c r="L288" s="2033">
        <v>44889.0</v>
      </c>
      <c r="M288" s="14" t="s">
        <v>249</v>
      </c>
      <c r="N288" s="14" t="s">
        <v>386</v>
      </c>
      <c r="O288" s="14" t="s">
        <v>8217</v>
      </c>
      <c r="R288" s="2036">
        <v>44871.0</v>
      </c>
      <c r="S288" s="14" t="s">
        <v>453</v>
      </c>
      <c r="T288" s="14" t="s">
        <v>386</v>
      </c>
      <c r="U288" s="14" t="s">
        <v>8196</v>
      </c>
    </row>
    <row r="289">
      <c r="L289" s="2033">
        <v>44889.0</v>
      </c>
      <c r="M289" s="14" t="s">
        <v>249</v>
      </c>
      <c r="N289" s="14" t="s">
        <v>386</v>
      </c>
      <c r="O289" s="14" t="s">
        <v>8212</v>
      </c>
      <c r="R289" s="2036">
        <v>44871.0</v>
      </c>
      <c r="S289" s="14" t="s">
        <v>453</v>
      </c>
      <c r="T289" s="14" t="s">
        <v>386</v>
      </c>
      <c r="U289" s="14" t="s">
        <v>8196</v>
      </c>
    </row>
    <row r="290">
      <c r="L290" s="2033">
        <v>44889.0</v>
      </c>
      <c r="M290" s="14" t="s">
        <v>383</v>
      </c>
      <c r="N290" s="14" t="s">
        <v>386</v>
      </c>
      <c r="O290" s="14" t="s">
        <v>8209</v>
      </c>
      <c r="R290" s="2036">
        <v>44871.0</v>
      </c>
      <c r="S290" s="14" t="s">
        <v>453</v>
      </c>
      <c r="T290" s="14" t="s">
        <v>386</v>
      </c>
      <c r="U290" s="14" t="s">
        <v>8196</v>
      </c>
    </row>
    <row r="291">
      <c r="L291" s="2033">
        <v>44889.0</v>
      </c>
      <c r="M291" s="14" t="s">
        <v>383</v>
      </c>
      <c r="N291" s="14" t="s">
        <v>386</v>
      </c>
      <c r="O291" s="14" t="s">
        <v>8209</v>
      </c>
      <c r="R291" s="2036">
        <v>44871.0</v>
      </c>
      <c r="S291" s="14" t="s">
        <v>208</v>
      </c>
      <c r="T291" s="14" t="s">
        <v>386</v>
      </c>
      <c r="U291" s="14" t="s">
        <v>8220</v>
      </c>
    </row>
    <row r="292">
      <c r="L292" s="2033">
        <v>44889.0</v>
      </c>
      <c r="M292" s="14" t="s">
        <v>384</v>
      </c>
      <c r="N292" s="14" t="s">
        <v>386</v>
      </c>
      <c r="O292" s="14" t="s">
        <v>8199</v>
      </c>
      <c r="R292" s="2036">
        <v>44871.0</v>
      </c>
      <c r="S292" s="14" t="s">
        <v>208</v>
      </c>
      <c r="T292" s="14" t="s">
        <v>386</v>
      </c>
      <c r="U292" s="14" t="s">
        <v>8203</v>
      </c>
    </row>
    <row r="293">
      <c r="R293" s="2036">
        <v>44871.0</v>
      </c>
      <c r="S293" s="14" t="s">
        <v>208</v>
      </c>
      <c r="T293" s="14" t="s">
        <v>212</v>
      </c>
      <c r="U293" s="14" t="s">
        <v>6679</v>
      </c>
    </row>
    <row r="294">
      <c r="R294" s="2036">
        <v>44871.0</v>
      </c>
      <c r="S294" s="14" t="s">
        <v>208</v>
      </c>
      <c r="T294" s="14" t="s">
        <v>386</v>
      </c>
      <c r="U294" s="14" t="s">
        <v>8213</v>
      </c>
    </row>
    <row r="295">
      <c r="R295" s="2036">
        <v>44875.0</v>
      </c>
      <c r="S295" s="14" t="s">
        <v>384</v>
      </c>
      <c r="T295" s="14" t="s">
        <v>386</v>
      </c>
      <c r="U295" s="14" t="s">
        <v>8199</v>
      </c>
    </row>
    <row r="296">
      <c r="R296" s="2036">
        <v>44875.0</v>
      </c>
      <c r="S296" s="14" t="s">
        <v>384</v>
      </c>
      <c r="T296" s="14" t="s">
        <v>386</v>
      </c>
      <c r="U296" s="14" t="s">
        <v>8199</v>
      </c>
    </row>
    <row r="297">
      <c r="R297" s="2036">
        <v>44875.0</v>
      </c>
      <c r="S297" s="14" t="s">
        <v>384</v>
      </c>
      <c r="T297" s="14" t="s">
        <v>386</v>
      </c>
      <c r="U297" s="14" t="s">
        <v>8207</v>
      </c>
    </row>
    <row r="298">
      <c r="R298" s="2036">
        <v>44875.0</v>
      </c>
      <c r="S298" s="14" t="s">
        <v>384</v>
      </c>
      <c r="T298" s="14" t="s">
        <v>212</v>
      </c>
      <c r="U298" s="14" t="s">
        <v>8222</v>
      </c>
    </row>
    <row r="299">
      <c r="R299" s="2036">
        <v>44875.0</v>
      </c>
      <c r="S299" s="14" t="s">
        <v>207</v>
      </c>
      <c r="T299" s="14" t="s">
        <v>212</v>
      </c>
      <c r="U299" s="14" t="s">
        <v>6621</v>
      </c>
    </row>
    <row r="300">
      <c r="R300" s="2036">
        <v>44875.0</v>
      </c>
      <c r="S300" s="14" t="s">
        <v>207</v>
      </c>
      <c r="T300" s="14" t="s">
        <v>386</v>
      </c>
      <c r="U300" s="14" t="s">
        <v>8195</v>
      </c>
    </row>
    <row r="301">
      <c r="R301" s="2036">
        <v>44875.0</v>
      </c>
      <c r="S301" s="14" t="s">
        <v>207</v>
      </c>
      <c r="T301" s="14" t="s">
        <v>212</v>
      </c>
      <c r="U301" s="14" t="s">
        <v>6627</v>
      </c>
    </row>
    <row r="302">
      <c r="R302" s="2036">
        <v>44875.0</v>
      </c>
      <c r="S302" s="14" t="s">
        <v>249</v>
      </c>
      <c r="T302" s="14" t="s">
        <v>386</v>
      </c>
      <c r="U302" s="14" t="s">
        <v>8218</v>
      </c>
    </row>
    <row r="303">
      <c r="R303" s="2036">
        <v>44875.0</v>
      </c>
      <c r="S303" s="14" t="s">
        <v>249</v>
      </c>
      <c r="T303" s="14" t="s">
        <v>386</v>
      </c>
      <c r="U303" s="14" t="s">
        <v>8210</v>
      </c>
    </row>
    <row r="304">
      <c r="R304" s="2036">
        <v>44875.0</v>
      </c>
      <c r="S304" s="14" t="s">
        <v>249</v>
      </c>
      <c r="T304" s="14" t="s">
        <v>386</v>
      </c>
      <c r="U304" s="14" t="s">
        <v>8187</v>
      </c>
    </row>
    <row r="305">
      <c r="R305" s="2036">
        <v>44875.0</v>
      </c>
      <c r="S305" s="14" t="s">
        <v>249</v>
      </c>
      <c r="T305" s="14" t="s">
        <v>386</v>
      </c>
      <c r="U305" s="14" t="s">
        <v>8189</v>
      </c>
    </row>
    <row r="306">
      <c r="R306" s="2036">
        <v>44880.0</v>
      </c>
      <c r="S306" s="14" t="s">
        <v>384</v>
      </c>
      <c r="T306" s="14" t="s">
        <v>386</v>
      </c>
      <c r="U306" s="14" t="s">
        <v>8199</v>
      </c>
    </row>
    <row r="307">
      <c r="R307" s="2036">
        <v>44880.0</v>
      </c>
      <c r="S307" s="14" t="s">
        <v>384</v>
      </c>
      <c r="T307" s="14" t="s">
        <v>386</v>
      </c>
      <c r="U307" s="14" t="s">
        <v>8197</v>
      </c>
    </row>
    <row r="308">
      <c r="R308" s="2036">
        <v>44880.0</v>
      </c>
      <c r="S308" s="14" t="s">
        <v>249</v>
      </c>
      <c r="T308" s="14" t="s">
        <v>386</v>
      </c>
      <c r="U308" s="14" t="s">
        <v>8210</v>
      </c>
    </row>
    <row r="309">
      <c r="R309" s="2036">
        <v>44880.0</v>
      </c>
      <c r="S309" s="14" t="s">
        <v>249</v>
      </c>
      <c r="T309" s="14" t="s">
        <v>386</v>
      </c>
      <c r="U309" s="14" t="s">
        <v>8187</v>
      </c>
    </row>
    <row r="310">
      <c r="R310" s="2036">
        <v>44880.0</v>
      </c>
      <c r="S310" s="14" t="s">
        <v>249</v>
      </c>
      <c r="T310" s="14" t="s">
        <v>212</v>
      </c>
      <c r="U310" s="14" t="s">
        <v>6697</v>
      </c>
    </row>
    <row r="311">
      <c r="R311" s="2036">
        <v>44880.0</v>
      </c>
      <c r="S311" s="14" t="s">
        <v>275</v>
      </c>
      <c r="T311" s="14" t="s">
        <v>386</v>
      </c>
      <c r="U311" s="14" t="s">
        <v>8216</v>
      </c>
    </row>
    <row r="312">
      <c r="R312" s="2036">
        <v>44880.0</v>
      </c>
      <c r="S312" s="14" t="s">
        <v>275</v>
      </c>
      <c r="T312" s="14" t="s">
        <v>386</v>
      </c>
      <c r="U312" s="14" t="s">
        <v>8214</v>
      </c>
    </row>
    <row r="313">
      <c r="R313" s="2036">
        <v>44880.0</v>
      </c>
      <c r="S313" s="14" t="s">
        <v>275</v>
      </c>
      <c r="T313" s="14" t="s">
        <v>386</v>
      </c>
      <c r="U313" s="14" t="s">
        <v>8216</v>
      </c>
    </row>
    <row r="314">
      <c r="R314" s="2036">
        <v>44880.0</v>
      </c>
      <c r="S314" s="14" t="s">
        <v>275</v>
      </c>
      <c r="T314" s="14" t="s">
        <v>386</v>
      </c>
      <c r="U314" s="14" t="s">
        <v>8215</v>
      </c>
    </row>
    <row r="315">
      <c r="R315" s="2036">
        <v>44885.0</v>
      </c>
      <c r="S315" s="14" t="s">
        <v>384</v>
      </c>
      <c r="T315" s="14" t="s">
        <v>212</v>
      </c>
      <c r="U315" s="14" t="s">
        <v>6554</v>
      </c>
    </row>
    <row r="316">
      <c r="R316" s="2036">
        <v>44885.0</v>
      </c>
      <c r="S316" s="14" t="s">
        <v>384</v>
      </c>
      <c r="T316" s="14" t="s">
        <v>212</v>
      </c>
      <c r="U316" s="14" t="s">
        <v>1226</v>
      </c>
    </row>
    <row r="317">
      <c r="R317" s="2036">
        <v>44885.0</v>
      </c>
      <c r="S317" s="14" t="s">
        <v>249</v>
      </c>
      <c r="T317" s="14" t="s">
        <v>386</v>
      </c>
      <c r="U317" s="14" t="s">
        <v>8210</v>
      </c>
    </row>
    <row r="318">
      <c r="R318" s="2036">
        <v>44885.0</v>
      </c>
      <c r="S318" s="14" t="s">
        <v>249</v>
      </c>
      <c r="T318" s="14" t="s">
        <v>212</v>
      </c>
      <c r="U318" s="14" t="s">
        <v>6785</v>
      </c>
    </row>
    <row r="319">
      <c r="R319" s="2036">
        <v>44885.0</v>
      </c>
      <c r="S319" s="14" t="s">
        <v>275</v>
      </c>
      <c r="T319" s="14" t="s">
        <v>386</v>
      </c>
      <c r="U319" s="14" t="s">
        <v>8215</v>
      </c>
    </row>
    <row r="320">
      <c r="R320" s="2036">
        <v>44906.0</v>
      </c>
      <c r="S320" s="14" t="s">
        <v>207</v>
      </c>
      <c r="T320" s="14" t="s">
        <v>386</v>
      </c>
      <c r="U320" s="14" t="s">
        <v>8192</v>
      </c>
    </row>
    <row r="321">
      <c r="R321" s="2036">
        <v>44906.0</v>
      </c>
      <c r="S321" s="14" t="s">
        <v>207</v>
      </c>
      <c r="T321" s="14" t="s">
        <v>386</v>
      </c>
      <c r="U321" s="14" t="s">
        <v>8206</v>
      </c>
    </row>
    <row r="322">
      <c r="R322" s="2036">
        <v>44906.0</v>
      </c>
      <c r="S322" s="14" t="s">
        <v>207</v>
      </c>
      <c r="T322" s="14" t="s">
        <v>386</v>
      </c>
      <c r="U322" s="14" t="s">
        <v>8208</v>
      </c>
    </row>
    <row r="323">
      <c r="R323" s="2036">
        <v>44906.0</v>
      </c>
      <c r="S323" s="14" t="s">
        <v>207</v>
      </c>
      <c r="T323" s="14" t="s">
        <v>386</v>
      </c>
      <c r="U323" s="14" t="s">
        <v>8195</v>
      </c>
    </row>
    <row r="324">
      <c r="R324" s="2036">
        <v>44906.0</v>
      </c>
      <c r="S324" s="14" t="s">
        <v>383</v>
      </c>
      <c r="T324" s="14" t="s">
        <v>386</v>
      </c>
      <c r="U324" s="14" t="s">
        <v>8219</v>
      </c>
    </row>
    <row r="325">
      <c r="R325" s="2036">
        <v>44906.0</v>
      </c>
      <c r="S325" s="14" t="s">
        <v>383</v>
      </c>
      <c r="T325" s="14" t="s">
        <v>386</v>
      </c>
      <c r="U325" s="14" t="s">
        <v>8204</v>
      </c>
    </row>
    <row r="326">
      <c r="R326" s="2036">
        <v>44906.0</v>
      </c>
      <c r="S326" s="14" t="s">
        <v>383</v>
      </c>
      <c r="T326" s="14" t="s">
        <v>386</v>
      </c>
      <c r="U326" s="14" t="s">
        <v>8209</v>
      </c>
    </row>
    <row r="327">
      <c r="R327" s="2036">
        <v>44906.0</v>
      </c>
      <c r="S327" s="14" t="s">
        <v>383</v>
      </c>
      <c r="T327" s="14" t="s">
        <v>386</v>
      </c>
      <c r="U327" s="14" t="s">
        <v>8204</v>
      </c>
    </row>
    <row r="328">
      <c r="R328" s="2036">
        <v>44906.0</v>
      </c>
      <c r="S328" s="14" t="s">
        <v>249</v>
      </c>
      <c r="T328" s="14" t="s">
        <v>386</v>
      </c>
      <c r="U328" s="14" t="s">
        <v>8202</v>
      </c>
    </row>
    <row r="329">
      <c r="R329" s="2036">
        <v>44906.0</v>
      </c>
      <c r="S329" s="14" t="s">
        <v>249</v>
      </c>
      <c r="T329" s="14" t="s">
        <v>386</v>
      </c>
      <c r="U329" s="14" t="s">
        <v>8190</v>
      </c>
    </row>
    <row r="330">
      <c r="R330" s="2036">
        <v>44906.0</v>
      </c>
      <c r="S330" s="14" t="s">
        <v>249</v>
      </c>
      <c r="T330" s="14" t="s">
        <v>386</v>
      </c>
      <c r="U330" s="14" t="s">
        <v>8190</v>
      </c>
    </row>
    <row r="331">
      <c r="R331" s="2036">
        <v>44906.0</v>
      </c>
      <c r="S331" s="14" t="s">
        <v>249</v>
      </c>
      <c r="T331" s="14" t="s">
        <v>386</v>
      </c>
      <c r="U331" s="14" t="s">
        <v>8187</v>
      </c>
    </row>
    <row r="332">
      <c r="R332" s="2036">
        <v>44906.0</v>
      </c>
      <c r="S332" s="14" t="s">
        <v>275</v>
      </c>
      <c r="T332" s="14" t="s">
        <v>386</v>
      </c>
      <c r="U332" s="14" t="s">
        <v>8214</v>
      </c>
    </row>
    <row r="333">
      <c r="R333" s="2036">
        <v>44906.0</v>
      </c>
      <c r="S333" s="14" t="s">
        <v>275</v>
      </c>
      <c r="T333" s="14" t="s">
        <v>212</v>
      </c>
      <c r="U333" s="14" t="s">
        <v>6697</v>
      </c>
    </row>
    <row r="334">
      <c r="R334" s="2036">
        <v>44906.0</v>
      </c>
      <c r="S334" s="14" t="s">
        <v>275</v>
      </c>
      <c r="T334" s="14" t="s">
        <v>386</v>
      </c>
      <c r="U334" s="14" t="s">
        <v>8214</v>
      </c>
    </row>
    <row r="335">
      <c r="R335" s="2036">
        <v>44906.0</v>
      </c>
      <c r="S335" s="14" t="s">
        <v>384</v>
      </c>
      <c r="T335" s="14" t="s">
        <v>386</v>
      </c>
      <c r="U335" s="14" t="s">
        <v>8199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8181</v>
      </c>
      <c r="B2" s="16" t="s">
        <v>8224</v>
      </c>
      <c r="C2" s="16" t="s">
        <v>8225</v>
      </c>
      <c r="N2" s="16" t="s">
        <v>8226</v>
      </c>
      <c r="Y2" s="15"/>
      <c r="Z2" s="15"/>
      <c r="AA2" s="15"/>
      <c r="AB2" s="15"/>
    </row>
    <row r="3">
      <c r="A3" s="15"/>
      <c r="B3" s="15"/>
      <c r="C3" s="16" t="s">
        <v>8227</v>
      </c>
      <c r="D3" s="16" t="s">
        <v>8228</v>
      </c>
      <c r="E3" s="16" t="s">
        <v>8229</v>
      </c>
      <c r="F3" s="16" t="s">
        <v>8230</v>
      </c>
      <c r="G3" s="16" t="s">
        <v>8231</v>
      </c>
      <c r="H3" s="16" t="s">
        <v>8232</v>
      </c>
      <c r="I3" s="16" t="s">
        <v>8233</v>
      </c>
      <c r="J3" s="16" t="s">
        <v>8234</v>
      </c>
      <c r="K3" s="16" t="s">
        <v>8235</v>
      </c>
      <c r="L3" s="16" t="s">
        <v>8236</v>
      </c>
      <c r="M3" s="16" t="s">
        <v>8237</v>
      </c>
      <c r="N3" s="16" t="s">
        <v>8227</v>
      </c>
      <c r="O3" s="16" t="s">
        <v>8228</v>
      </c>
      <c r="P3" s="16" t="s">
        <v>8229</v>
      </c>
      <c r="Q3" s="16" t="s">
        <v>8230</v>
      </c>
      <c r="R3" s="16" t="s">
        <v>8231</v>
      </c>
      <c r="S3" s="16" t="s">
        <v>8232</v>
      </c>
      <c r="T3" s="16" t="s">
        <v>8233</v>
      </c>
      <c r="U3" s="16" t="s">
        <v>8234</v>
      </c>
      <c r="V3" s="16" t="s">
        <v>8235</v>
      </c>
      <c r="W3" s="16" t="s">
        <v>8238</v>
      </c>
      <c r="X3" s="16" t="s">
        <v>8239</v>
      </c>
      <c r="Y3" s="16" t="s">
        <v>8240</v>
      </c>
      <c r="Z3" s="16" t="s">
        <v>8241</v>
      </c>
      <c r="AA3" s="15"/>
      <c r="AB3" s="15"/>
    </row>
    <row r="4">
      <c r="A4" s="2037">
        <v>44531.0</v>
      </c>
      <c r="B4" s="16" t="s">
        <v>8242</v>
      </c>
      <c r="C4" s="16">
        <v>1.0</v>
      </c>
      <c r="D4" s="16">
        <v>3.0</v>
      </c>
      <c r="E4" s="16">
        <v>2.0</v>
      </c>
      <c r="F4" s="16">
        <v>0.0</v>
      </c>
      <c r="G4" s="16">
        <v>0.0</v>
      </c>
      <c r="H4" s="16">
        <v>0.0</v>
      </c>
      <c r="I4" s="16">
        <v>1.0</v>
      </c>
      <c r="J4" s="16">
        <v>0.0</v>
      </c>
      <c r="K4" s="16">
        <v>0.0</v>
      </c>
      <c r="L4" s="16" t="s">
        <v>386</v>
      </c>
      <c r="M4" s="16" t="s">
        <v>8243</v>
      </c>
      <c r="N4" s="16">
        <v>0.0</v>
      </c>
      <c r="O4" s="16">
        <v>4.0</v>
      </c>
      <c r="P4" s="16">
        <v>3.0</v>
      </c>
      <c r="Q4" s="16">
        <v>0.0</v>
      </c>
      <c r="R4" s="16">
        <v>0.0</v>
      </c>
      <c r="S4" s="16">
        <v>2.0</v>
      </c>
      <c r="T4" s="16">
        <v>1.0</v>
      </c>
      <c r="U4" s="16">
        <v>1.0</v>
      </c>
      <c r="V4" s="16">
        <v>0.0</v>
      </c>
      <c r="W4" s="16" t="s">
        <v>386</v>
      </c>
      <c r="X4" s="16" t="s">
        <v>8244</v>
      </c>
      <c r="Y4" s="16" t="s">
        <v>386</v>
      </c>
      <c r="Z4" s="16" t="s">
        <v>8221</v>
      </c>
      <c r="AA4" s="15"/>
      <c r="AB4" s="15"/>
    </row>
    <row r="5">
      <c r="A5" s="2037">
        <v>44532.0</v>
      </c>
      <c r="B5" s="16" t="s">
        <v>8242</v>
      </c>
      <c r="C5" s="16">
        <v>1.0</v>
      </c>
      <c r="D5" s="16">
        <v>3.0</v>
      </c>
      <c r="E5" s="16">
        <v>2.0</v>
      </c>
      <c r="F5" s="16">
        <v>0.0</v>
      </c>
      <c r="G5" s="16">
        <v>1.0</v>
      </c>
      <c r="H5" s="16">
        <v>0.0</v>
      </c>
      <c r="I5" s="16">
        <v>0.0</v>
      </c>
      <c r="J5" s="16">
        <v>0.0</v>
      </c>
      <c r="K5" s="16">
        <v>0.0</v>
      </c>
      <c r="L5" s="16" t="s">
        <v>386</v>
      </c>
      <c r="M5" s="16" t="s">
        <v>8245</v>
      </c>
      <c r="N5" s="15"/>
      <c r="O5" s="15"/>
      <c r="P5" s="15"/>
      <c r="Q5" s="15"/>
      <c r="R5" s="15"/>
      <c r="S5" s="15"/>
      <c r="T5" s="15"/>
      <c r="U5" s="15"/>
      <c r="V5" s="15"/>
      <c r="W5" s="15"/>
      <c r="X5" s="15"/>
      <c r="Y5" s="15"/>
      <c r="Z5" s="15"/>
      <c r="AA5" s="15"/>
      <c r="AB5" s="15"/>
    </row>
    <row r="6">
      <c r="A6" s="2037">
        <v>44532.0</v>
      </c>
      <c r="B6" s="16" t="s">
        <v>8242</v>
      </c>
      <c r="C6" s="16">
        <v>2.0</v>
      </c>
      <c r="D6" s="16">
        <v>3.0</v>
      </c>
      <c r="E6" s="16">
        <v>2.0</v>
      </c>
      <c r="F6" s="16">
        <v>0.0</v>
      </c>
      <c r="G6" s="16">
        <v>0.0</v>
      </c>
      <c r="H6" s="16">
        <v>0.0</v>
      </c>
      <c r="I6" s="16">
        <v>0.0</v>
      </c>
      <c r="J6" s="16">
        <v>1.0</v>
      </c>
      <c r="K6" s="16">
        <v>0.0</v>
      </c>
      <c r="L6" s="16" t="s">
        <v>386</v>
      </c>
      <c r="M6" s="16" t="s">
        <v>8220</v>
      </c>
      <c r="N6" s="15"/>
      <c r="O6" s="15"/>
      <c r="P6" s="15"/>
      <c r="Q6" s="15"/>
      <c r="R6" s="15"/>
      <c r="S6" s="15"/>
      <c r="T6" s="15"/>
      <c r="U6" s="15"/>
      <c r="V6" s="15"/>
      <c r="W6" s="15"/>
      <c r="X6" s="15"/>
      <c r="Y6" s="15"/>
      <c r="Z6" s="15"/>
      <c r="AA6" s="15"/>
      <c r="AB6" s="15"/>
    </row>
    <row r="7">
      <c r="A7" s="2037">
        <v>44538.0</v>
      </c>
      <c r="B7" s="16" t="s">
        <v>8246</v>
      </c>
      <c r="C7" s="16">
        <v>2.0</v>
      </c>
      <c r="D7" s="16">
        <v>3.0</v>
      </c>
      <c r="E7" s="16">
        <v>2.0</v>
      </c>
      <c r="F7" s="16">
        <v>0.0</v>
      </c>
      <c r="G7" s="16">
        <v>0.0</v>
      </c>
      <c r="H7" s="16">
        <v>0.0</v>
      </c>
      <c r="I7" s="16">
        <v>1.0</v>
      </c>
      <c r="J7" s="16">
        <v>0.0</v>
      </c>
      <c r="K7" s="16">
        <v>0.0</v>
      </c>
      <c r="L7" s="16" t="s">
        <v>386</v>
      </c>
      <c r="M7" s="16" t="s">
        <v>8247</v>
      </c>
      <c r="N7" s="16">
        <v>0.0</v>
      </c>
      <c r="O7" s="16">
        <v>4.0</v>
      </c>
      <c r="P7" s="16">
        <v>3.0</v>
      </c>
      <c r="Q7" s="16">
        <v>2.0</v>
      </c>
      <c r="R7" s="16">
        <v>0.0</v>
      </c>
      <c r="S7" s="16">
        <v>0.0</v>
      </c>
      <c r="T7" s="16">
        <v>0.0</v>
      </c>
      <c r="U7" s="16">
        <v>1.0</v>
      </c>
      <c r="V7" s="16">
        <v>1.0</v>
      </c>
      <c r="W7" s="16" t="s">
        <v>212</v>
      </c>
      <c r="X7" s="16" t="s">
        <v>6848</v>
      </c>
      <c r="Y7" s="16" t="s">
        <v>386</v>
      </c>
      <c r="Z7" s="16" t="s">
        <v>8248</v>
      </c>
      <c r="AA7" s="15"/>
      <c r="AB7" s="15"/>
    </row>
    <row r="8">
      <c r="A8" s="2037">
        <v>44539.0</v>
      </c>
      <c r="B8" s="16" t="s">
        <v>8246</v>
      </c>
      <c r="C8" s="16">
        <v>2.0</v>
      </c>
      <c r="D8" s="16">
        <v>3.0</v>
      </c>
      <c r="E8" s="16">
        <v>3.0</v>
      </c>
      <c r="F8" s="16">
        <v>0.0</v>
      </c>
      <c r="G8" s="16">
        <v>1.0</v>
      </c>
      <c r="H8" s="16">
        <v>0.0</v>
      </c>
      <c r="I8" s="16">
        <v>0.0</v>
      </c>
      <c r="J8" s="16">
        <v>0.0</v>
      </c>
      <c r="K8" s="16">
        <v>0.0</v>
      </c>
      <c r="L8" s="16" t="s">
        <v>386</v>
      </c>
      <c r="M8" s="16" t="s">
        <v>8199</v>
      </c>
      <c r="N8" s="16">
        <v>0.0</v>
      </c>
      <c r="O8" s="16">
        <v>4.0</v>
      </c>
      <c r="P8" s="16">
        <v>0.0</v>
      </c>
      <c r="Q8" s="16">
        <v>1.0</v>
      </c>
      <c r="R8" s="16">
        <v>0.0</v>
      </c>
      <c r="S8" s="16">
        <v>0.0</v>
      </c>
      <c r="T8" s="16">
        <v>1.0</v>
      </c>
      <c r="U8" s="16">
        <v>2.0</v>
      </c>
      <c r="V8" s="16">
        <v>0.0</v>
      </c>
      <c r="W8" s="16" t="s">
        <v>386</v>
      </c>
      <c r="X8" s="16" t="s">
        <v>8192</v>
      </c>
      <c r="Y8" s="16" t="s">
        <v>386</v>
      </c>
      <c r="Z8" s="16" t="s">
        <v>8249</v>
      </c>
      <c r="AA8" s="15"/>
      <c r="AB8" s="15"/>
    </row>
    <row r="9">
      <c r="A9" s="2037">
        <v>44626.0</v>
      </c>
      <c r="B9" s="16" t="s">
        <v>8242</v>
      </c>
      <c r="C9" s="16">
        <v>2.0</v>
      </c>
      <c r="D9" s="16">
        <v>4.0</v>
      </c>
      <c r="E9" s="16">
        <v>3.0</v>
      </c>
      <c r="F9" s="16">
        <v>0.0</v>
      </c>
      <c r="G9" s="16">
        <v>0.0</v>
      </c>
      <c r="H9" s="16">
        <v>0.0</v>
      </c>
      <c r="I9" s="16">
        <v>0.0</v>
      </c>
      <c r="J9" s="16">
        <v>0.0</v>
      </c>
      <c r="K9" s="16">
        <v>1.0</v>
      </c>
      <c r="L9" s="16" t="s">
        <v>386</v>
      </c>
      <c r="M9" s="16" t="s">
        <v>8250</v>
      </c>
      <c r="N9" s="15"/>
      <c r="O9" s="15"/>
      <c r="P9" s="15"/>
      <c r="Q9" s="15"/>
      <c r="R9" s="15"/>
      <c r="S9" s="15"/>
      <c r="T9" s="15"/>
      <c r="U9" s="15"/>
      <c r="V9" s="15"/>
      <c r="W9" s="15"/>
      <c r="X9" s="15"/>
      <c r="Y9" s="15"/>
      <c r="Z9" s="15"/>
      <c r="AA9" s="15"/>
      <c r="AB9" s="15"/>
    </row>
    <row r="10">
      <c r="A10" s="2037">
        <v>44626.0</v>
      </c>
      <c r="B10" s="16" t="s">
        <v>8242</v>
      </c>
      <c r="C10" s="16">
        <v>1.0</v>
      </c>
      <c r="D10" s="16">
        <v>3.0</v>
      </c>
      <c r="E10" s="16">
        <v>2.0</v>
      </c>
      <c r="F10" s="16">
        <v>0.0</v>
      </c>
      <c r="G10" s="16">
        <v>0.0</v>
      </c>
      <c r="H10" s="16">
        <v>0.0</v>
      </c>
      <c r="I10" s="16">
        <v>1.0</v>
      </c>
      <c r="J10" s="16">
        <v>0.0</v>
      </c>
      <c r="K10" s="16">
        <v>0.0</v>
      </c>
      <c r="L10" s="16" t="s">
        <v>386</v>
      </c>
      <c r="M10" s="16" t="s">
        <v>8251</v>
      </c>
      <c r="N10" s="15"/>
      <c r="O10" s="15"/>
      <c r="P10" s="15"/>
      <c r="Q10" s="15"/>
      <c r="R10" s="15"/>
      <c r="S10" s="15"/>
      <c r="T10" s="15"/>
      <c r="U10" s="15"/>
      <c r="V10" s="15"/>
      <c r="W10" s="15"/>
      <c r="X10" s="15"/>
      <c r="Y10" s="15"/>
      <c r="Z10" s="15"/>
      <c r="AA10" s="15"/>
      <c r="AB10" s="15"/>
    </row>
    <row r="11">
      <c r="A11" s="2037">
        <v>44627.0</v>
      </c>
      <c r="B11" s="16" t="s">
        <v>8246</v>
      </c>
      <c r="C11" s="16">
        <v>1.0</v>
      </c>
      <c r="D11" s="16">
        <v>3.0</v>
      </c>
      <c r="E11" s="16">
        <v>3.0</v>
      </c>
      <c r="F11" s="16">
        <v>0.0</v>
      </c>
      <c r="G11" s="16">
        <v>0.0</v>
      </c>
      <c r="H11" s="16">
        <v>0.0</v>
      </c>
      <c r="I11" s="16">
        <v>0.0</v>
      </c>
      <c r="J11" s="16">
        <v>0.0</v>
      </c>
      <c r="K11" s="16">
        <v>1.0</v>
      </c>
      <c r="L11" s="16" t="s">
        <v>386</v>
      </c>
      <c r="M11" s="16" t="s">
        <v>8252</v>
      </c>
      <c r="N11" s="16">
        <v>0.0</v>
      </c>
      <c r="O11" s="16">
        <v>4.0</v>
      </c>
      <c r="P11" s="16">
        <v>3.0</v>
      </c>
      <c r="Q11" s="16">
        <v>0.0</v>
      </c>
      <c r="R11" s="16">
        <v>1.0</v>
      </c>
      <c r="S11" s="16">
        <v>1.0</v>
      </c>
      <c r="T11" s="16">
        <v>0.0</v>
      </c>
      <c r="U11" s="16">
        <v>1.0</v>
      </c>
      <c r="V11" s="16">
        <v>1.0</v>
      </c>
      <c r="W11" s="16" t="s">
        <v>386</v>
      </c>
      <c r="X11" s="16" t="s">
        <v>8253</v>
      </c>
      <c r="Y11" s="16" t="s">
        <v>386</v>
      </c>
      <c r="Z11" s="2038" t="s">
        <v>8217</v>
      </c>
      <c r="AA11" s="15"/>
      <c r="AB11" s="15"/>
    </row>
    <row r="12">
      <c r="A12" s="2037">
        <v>44627.0</v>
      </c>
      <c r="B12" s="16" t="s">
        <v>8246</v>
      </c>
      <c r="C12" s="16">
        <v>1.0</v>
      </c>
      <c r="D12" s="16">
        <v>3.0</v>
      </c>
      <c r="E12" s="16">
        <v>3.0</v>
      </c>
      <c r="F12" s="14">
        <v>0.0</v>
      </c>
      <c r="G12" s="14">
        <v>0.0</v>
      </c>
      <c r="H12" s="14">
        <v>0.0</v>
      </c>
      <c r="I12" s="14">
        <v>0.0</v>
      </c>
      <c r="J12" s="16">
        <v>1.0</v>
      </c>
      <c r="K12" s="14">
        <v>0.0</v>
      </c>
      <c r="L12" s="14" t="s">
        <v>212</v>
      </c>
      <c r="M12" s="14" t="s">
        <v>6947</v>
      </c>
      <c r="N12" s="14">
        <v>0.0</v>
      </c>
      <c r="O12" s="14">
        <v>4.0</v>
      </c>
      <c r="P12" s="16">
        <v>3.0</v>
      </c>
      <c r="Q12" s="16">
        <v>1.0</v>
      </c>
      <c r="R12" s="16">
        <v>0.0</v>
      </c>
      <c r="S12" s="16">
        <v>0.0</v>
      </c>
      <c r="T12" s="16">
        <v>1.0</v>
      </c>
      <c r="U12" s="16">
        <v>1.0</v>
      </c>
      <c r="V12" s="16">
        <v>0.0</v>
      </c>
      <c r="W12" s="16" t="s">
        <v>212</v>
      </c>
      <c r="X12" s="16" t="s">
        <v>6848</v>
      </c>
      <c r="Y12" s="16" t="s">
        <v>212</v>
      </c>
      <c r="Z12" s="16" t="s">
        <v>7028</v>
      </c>
      <c r="AA12" s="15"/>
      <c r="AB12" s="15"/>
    </row>
    <row r="13">
      <c r="A13" s="2037">
        <v>44629.0</v>
      </c>
      <c r="B13" s="16" t="s">
        <v>8242</v>
      </c>
      <c r="C13" s="16">
        <v>2.0</v>
      </c>
      <c r="D13" s="16">
        <v>4.0</v>
      </c>
      <c r="E13" s="16">
        <v>2.0</v>
      </c>
      <c r="F13" s="14">
        <v>0.0</v>
      </c>
      <c r="G13" s="14">
        <v>1.0</v>
      </c>
      <c r="H13" s="14">
        <v>0.0</v>
      </c>
      <c r="I13" s="14">
        <v>0.0</v>
      </c>
      <c r="J13" s="16">
        <v>0.0</v>
      </c>
      <c r="K13" s="14">
        <v>0.0</v>
      </c>
      <c r="L13" s="14" t="s">
        <v>386</v>
      </c>
      <c r="M13" s="14" t="s">
        <v>8254</v>
      </c>
      <c r="N13" s="14">
        <v>0.0</v>
      </c>
      <c r="O13" s="14">
        <v>4.0</v>
      </c>
      <c r="P13" s="16">
        <v>3.0</v>
      </c>
      <c r="Q13" s="16">
        <v>0.0</v>
      </c>
      <c r="R13" s="16">
        <v>0.0</v>
      </c>
      <c r="S13" s="16">
        <v>2.0</v>
      </c>
      <c r="T13" s="16">
        <v>0.0</v>
      </c>
      <c r="U13" s="16">
        <v>2.0</v>
      </c>
      <c r="V13" s="16">
        <v>0.0</v>
      </c>
      <c r="W13" s="16" t="s">
        <v>386</v>
      </c>
      <c r="X13" s="16" t="s">
        <v>8243</v>
      </c>
      <c r="Y13" s="16" t="s">
        <v>386</v>
      </c>
      <c r="Z13" s="2038" t="s">
        <v>8195</v>
      </c>
      <c r="AA13" s="15"/>
      <c r="AB13" s="15"/>
    </row>
    <row r="14">
      <c r="A14" s="2037">
        <v>44630.0</v>
      </c>
      <c r="B14" s="16" t="s">
        <v>8246</v>
      </c>
      <c r="C14" s="16">
        <v>2.0</v>
      </c>
      <c r="D14" s="16">
        <v>2.0</v>
      </c>
      <c r="E14" s="16">
        <v>2.0</v>
      </c>
      <c r="F14" s="14">
        <v>0.0</v>
      </c>
      <c r="G14" s="14">
        <v>1.0</v>
      </c>
      <c r="H14" s="14">
        <v>0.0</v>
      </c>
      <c r="I14" s="14">
        <v>0.0</v>
      </c>
      <c r="J14" s="16">
        <v>0.0</v>
      </c>
      <c r="K14" s="14">
        <v>0.0</v>
      </c>
      <c r="L14" s="14" t="s">
        <v>386</v>
      </c>
      <c r="M14" s="14" t="s">
        <v>8255</v>
      </c>
      <c r="N14" s="14">
        <v>0.0</v>
      </c>
      <c r="O14" s="14">
        <v>4.0</v>
      </c>
      <c r="P14" s="16">
        <v>3.0</v>
      </c>
      <c r="Q14" s="16">
        <v>0.0</v>
      </c>
      <c r="R14" s="16">
        <v>1.0</v>
      </c>
      <c r="S14" s="16">
        <v>1.0</v>
      </c>
      <c r="T14" s="16">
        <v>2.0</v>
      </c>
      <c r="U14" s="16">
        <v>0.0</v>
      </c>
      <c r="V14" s="16">
        <v>0.0</v>
      </c>
      <c r="W14" s="16" t="s">
        <v>386</v>
      </c>
      <c r="X14" s="16" t="s">
        <v>8256</v>
      </c>
      <c r="Y14" s="16" t="s">
        <v>386</v>
      </c>
      <c r="Z14" s="2038" t="s">
        <v>8201</v>
      </c>
      <c r="AA14" s="15"/>
      <c r="AB14" s="15"/>
    </row>
    <row r="15">
      <c r="A15" s="2037">
        <v>44630.0</v>
      </c>
      <c r="B15" s="16" t="s">
        <v>8246</v>
      </c>
      <c r="C15" s="16">
        <v>1.0</v>
      </c>
      <c r="D15" s="16">
        <v>2.0</v>
      </c>
      <c r="E15" s="16">
        <v>2.0</v>
      </c>
      <c r="F15" s="14">
        <v>0.0</v>
      </c>
      <c r="G15" s="14">
        <v>0.0</v>
      </c>
      <c r="H15" s="14">
        <v>0.0</v>
      </c>
      <c r="I15" s="14">
        <v>0.0</v>
      </c>
      <c r="J15" s="16">
        <v>0.0</v>
      </c>
      <c r="K15" s="16">
        <v>1.0</v>
      </c>
      <c r="L15" s="16" t="s">
        <v>386</v>
      </c>
      <c r="M15" s="16" t="s">
        <v>8257</v>
      </c>
      <c r="N15" s="16">
        <v>0.0</v>
      </c>
      <c r="O15" s="16">
        <v>4.0</v>
      </c>
      <c r="P15" s="16">
        <v>3.0</v>
      </c>
      <c r="Q15" s="16">
        <v>0.0</v>
      </c>
      <c r="R15" s="16">
        <v>2.0</v>
      </c>
      <c r="S15" s="16">
        <v>0.0</v>
      </c>
      <c r="T15" s="16">
        <v>1.0</v>
      </c>
      <c r="U15" s="16">
        <v>0.0</v>
      </c>
      <c r="V15" s="16">
        <v>1.0</v>
      </c>
      <c r="W15" s="16" t="s">
        <v>212</v>
      </c>
      <c r="X15" s="16" t="s">
        <v>6523</v>
      </c>
      <c r="Y15" s="16" t="s">
        <v>386</v>
      </c>
      <c r="Z15" s="2038" t="s">
        <v>8207</v>
      </c>
      <c r="AA15" s="15"/>
      <c r="AB15" s="15"/>
    </row>
    <row r="16">
      <c r="A16" s="2039">
        <v>44623.0</v>
      </c>
      <c r="B16" s="16" t="s">
        <v>8246</v>
      </c>
      <c r="L16" s="2040" t="s">
        <v>386</v>
      </c>
      <c r="M16" s="2040" t="s">
        <v>8249</v>
      </c>
      <c r="W16" s="2040" t="s">
        <v>212</v>
      </c>
      <c r="X16" s="2040" t="s">
        <v>7029</v>
      </c>
      <c r="Y16" s="2040" t="s">
        <v>212</v>
      </c>
      <c r="Z16" s="2040" t="s">
        <v>7084</v>
      </c>
      <c r="AA16" s="15"/>
      <c r="AB16" s="15"/>
    </row>
    <row r="17">
      <c r="A17" s="2039">
        <v>44623.0</v>
      </c>
      <c r="B17" s="16" t="s">
        <v>8246</v>
      </c>
      <c r="L17" s="2040" t="s">
        <v>386</v>
      </c>
      <c r="M17" s="2040" t="s">
        <v>8249</v>
      </c>
      <c r="W17" s="2040" t="s">
        <v>386</v>
      </c>
      <c r="X17" s="2040" t="s">
        <v>8251</v>
      </c>
      <c r="Y17" s="2040" t="s">
        <v>386</v>
      </c>
      <c r="Z17" s="2040" t="s">
        <v>8250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8181</v>
      </c>
      <c r="B1" s="16" t="s">
        <v>8224</v>
      </c>
      <c r="C1" s="16" t="s">
        <v>8225</v>
      </c>
      <c r="N1" s="16" t="s">
        <v>8226</v>
      </c>
      <c r="AA1" s="15"/>
      <c r="AB1" s="15"/>
      <c r="AC1" s="15"/>
      <c r="AD1" s="15"/>
    </row>
    <row r="2">
      <c r="A2" s="15"/>
      <c r="B2" s="15"/>
      <c r="C2" s="16" t="s">
        <v>8227</v>
      </c>
      <c r="D2" s="16" t="s">
        <v>8228</v>
      </c>
      <c r="E2" s="16" t="s">
        <v>8229</v>
      </c>
      <c r="F2" s="16" t="s">
        <v>8258</v>
      </c>
      <c r="G2" s="16" t="s">
        <v>8259</v>
      </c>
      <c r="H2" s="16" t="s">
        <v>8260</v>
      </c>
      <c r="I2" s="16" t="s">
        <v>8261</v>
      </c>
      <c r="J2" s="16" t="s">
        <v>8262</v>
      </c>
      <c r="K2" s="16" t="s">
        <v>8263</v>
      </c>
      <c r="L2" s="16" t="s">
        <v>8236</v>
      </c>
      <c r="M2" s="16" t="s">
        <v>8237</v>
      </c>
      <c r="N2" s="16" t="s">
        <v>8227</v>
      </c>
      <c r="O2" s="16" t="s">
        <v>8228</v>
      </c>
      <c r="P2" s="16" t="s">
        <v>8229</v>
      </c>
      <c r="Q2" s="16" t="s">
        <v>8258</v>
      </c>
      <c r="R2" s="16" t="s">
        <v>8259</v>
      </c>
      <c r="S2" s="16" t="s">
        <v>8260</v>
      </c>
      <c r="T2" s="16" t="s">
        <v>8261</v>
      </c>
      <c r="U2" s="16" t="s">
        <v>8262</v>
      </c>
      <c r="V2" s="16" t="s">
        <v>8263</v>
      </c>
      <c r="W2" s="16" t="s">
        <v>8238</v>
      </c>
      <c r="X2" s="16" t="s">
        <v>8239</v>
      </c>
      <c r="Y2" s="16" t="s">
        <v>8240</v>
      </c>
      <c r="Z2" s="16" t="s">
        <v>8241</v>
      </c>
      <c r="AA2" s="15"/>
      <c r="AB2" s="15"/>
      <c r="AC2" s="15"/>
      <c r="AD2" s="15"/>
    </row>
    <row r="3">
      <c r="A3" s="2037">
        <v>44532.0</v>
      </c>
      <c r="B3" s="16" t="s">
        <v>8242</v>
      </c>
      <c r="C3" s="16">
        <v>1.0</v>
      </c>
      <c r="D3" s="16">
        <v>3.0</v>
      </c>
      <c r="E3" s="16">
        <v>2.0</v>
      </c>
      <c r="F3" s="16">
        <v>0.0</v>
      </c>
      <c r="G3" s="16">
        <v>0.0</v>
      </c>
      <c r="H3" s="16">
        <v>1.0</v>
      </c>
      <c r="I3" s="16">
        <v>0.0</v>
      </c>
      <c r="J3" s="16">
        <v>0.0</v>
      </c>
      <c r="K3" s="16">
        <v>0.0</v>
      </c>
      <c r="L3" s="16" t="s">
        <v>176</v>
      </c>
      <c r="M3" s="16" t="s">
        <v>8264</v>
      </c>
      <c r="N3" s="16">
        <v>0.0</v>
      </c>
      <c r="O3" s="16">
        <v>4.0</v>
      </c>
      <c r="P3" s="16">
        <v>3.0</v>
      </c>
      <c r="Q3" s="16">
        <v>0.0</v>
      </c>
      <c r="R3" s="16">
        <v>1.0</v>
      </c>
      <c r="S3" s="16">
        <v>0.0</v>
      </c>
      <c r="T3" s="16">
        <v>1.0</v>
      </c>
      <c r="U3" s="16">
        <v>1.0</v>
      </c>
      <c r="V3" s="16">
        <v>1.0</v>
      </c>
      <c r="W3" s="16" t="s">
        <v>386</v>
      </c>
      <c r="X3" s="16" t="s">
        <v>8256</v>
      </c>
      <c r="Y3" s="16" t="s">
        <v>386</v>
      </c>
      <c r="Z3" s="16" t="s">
        <v>8265</v>
      </c>
      <c r="AA3" s="15"/>
      <c r="AB3" s="13" t="s">
        <v>8266</v>
      </c>
      <c r="AC3" s="15">
        <f>countif(L3:L10001,"R")</f>
        <v>43</v>
      </c>
      <c r="AD3" s="15"/>
    </row>
    <row r="4">
      <c r="A4" s="2037">
        <v>44532.0</v>
      </c>
      <c r="B4" s="16" t="s">
        <v>8242</v>
      </c>
      <c r="C4" s="16">
        <v>2.0</v>
      </c>
      <c r="D4" s="16">
        <v>4.0</v>
      </c>
      <c r="E4" s="16">
        <v>2.0</v>
      </c>
      <c r="F4" s="16">
        <v>0.0</v>
      </c>
      <c r="G4" s="16">
        <v>1.0</v>
      </c>
      <c r="H4" s="16">
        <v>0.0</v>
      </c>
      <c r="I4" s="16">
        <v>0.0</v>
      </c>
      <c r="J4" s="16">
        <v>0.0</v>
      </c>
      <c r="K4" s="16">
        <v>0.0</v>
      </c>
      <c r="L4" s="16" t="s">
        <v>386</v>
      </c>
      <c r="M4" s="16" t="s">
        <v>8256</v>
      </c>
      <c r="N4" s="15"/>
      <c r="O4" s="15"/>
      <c r="P4" s="15"/>
      <c r="Q4" s="15"/>
      <c r="R4" s="15"/>
      <c r="S4" s="15"/>
      <c r="T4" s="15"/>
      <c r="U4" s="15"/>
      <c r="V4" s="15"/>
      <c r="W4" s="15"/>
      <c r="X4" s="15"/>
      <c r="Y4" s="15"/>
      <c r="Z4" s="15"/>
      <c r="AA4" s="15"/>
      <c r="AB4" s="13" t="s">
        <v>8267</v>
      </c>
      <c r="AC4" s="15">
        <f>countif(L3:L10001,"SR")</f>
        <v>49</v>
      </c>
      <c r="AD4" s="15"/>
    </row>
    <row r="5">
      <c r="A5" s="2037">
        <v>44532.0</v>
      </c>
      <c r="B5" s="16" t="s">
        <v>8242</v>
      </c>
      <c r="C5" s="16">
        <v>1.0</v>
      </c>
      <c r="D5" s="16">
        <v>3.0</v>
      </c>
      <c r="E5" s="16">
        <v>2.0</v>
      </c>
      <c r="F5" s="16">
        <v>0.0</v>
      </c>
      <c r="G5" s="16">
        <v>1.0</v>
      </c>
      <c r="H5" s="16">
        <v>0.0</v>
      </c>
      <c r="I5" s="16">
        <v>0.0</v>
      </c>
      <c r="J5" s="16">
        <v>0.0</v>
      </c>
      <c r="K5" s="16">
        <v>0.0</v>
      </c>
      <c r="L5" s="16" t="s">
        <v>386</v>
      </c>
      <c r="M5" s="16" t="s">
        <v>8248</v>
      </c>
      <c r="N5" s="15"/>
      <c r="O5" s="15"/>
      <c r="P5" s="15"/>
      <c r="Q5" s="15"/>
      <c r="R5" s="15"/>
      <c r="S5" s="15"/>
      <c r="T5" s="15"/>
      <c r="U5" s="15"/>
      <c r="V5" s="15"/>
      <c r="W5" s="15"/>
      <c r="X5" s="15"/>
      <c r="Y5" s="15"/>
      <c r="Z5" s="15"/>
      <c r="AA5" s="15"/>
      <c r="AB5" s="13" t="s">
        <v>8268</v>
      </c>
      <c r="AC5" s="15">
        <f>countif(L3:L10001,"SSR")</f>
        <v>5</v>
      </c>
      <c r="AD5" s="15"/>
    </row>
    <row r="6">
      <c r="A6" s="2037">
        <v>44539.0</v>
      </c>
      <c r="B6" s="16" t="s">
        <v>8246</v>
      </c>
      <c r="C6" s="16">
        <v>1.0</v>
      </c>
      <c r="D6" s="16">
        <v>4.0</v>
      </c>
      <c r="E6" s="16">
        <v>2.0</v>
      </c>
      <c r="F6" s="16">
        <v>0.0</v>
      </c>
      <c r="G6" s="16">
        <v>0.0</v>
      </c>
      <c r="H6" s="16">
        <v>0.0</v>
      </c>
      <c r="I6" s="16">
        <v>0.0</v>
      </c>
      <c r="J6" s="16">
        <v>0.0</v>
      </c>
      <c r="K6" s="16">
        <v>1.0</v>
      </c>
      <c r="L6" s="16" t="s">
        <v>176</v>
      </c>
      <c r="M6" s="16" t="s">
        <v>8264</v>
      </c>
      <c r="N6" s="16">
        <v>0.0</v>
      </c>
      <c r="O6" s="16">
        <v>4.0</v>
      </c>
      <c r="P6" s="16">
        <v>3.0</v>
      </c>
      <c r="Q6" s="16">
        <v>0.0</v>
      </c>
      <c r="R6" s="16">
        <v>0.0</v>
      </c>
      <c r="S6" s="16">
        <v>0.0</v>
      </c>
      <c r="T6" s="16">
        <v>2.0</v>
      </c>
      <c r="U6" s="16">
        <v>2.0</v>
      </c>
      <c r="V6" s="16">
        <v>0.0</v>
      </c>
      <c r="W6" s="16" t="s">
        <v>386</v>
      </c>
      <c r="X6" s="16" t="s">
        <v>8269</v>
      </c>
      <c r="Y6" s="16" t="s">
        <v>386</v>
      </c>
      <c r="Z6" s="16" t="s">
        <v>8247</v>
      </c>
      <c r="AA6" s="15"/>
      <c r="AB6" s="13" t="s">
        <v>8270</v>
      </c>
      <c r="AC6" s="15">
        <f>countif(W3:W10003,"SR")</f>
        <v>21</v>
      </c>
      <c r="AD6" s="15"/>
    </row>
    <row r="7">
      <c r="A7" s="2037">
        <v>44539.0</v>
      </c>
      <c r="B7" s="16" t="s">
        <v>8246</v>
      </c>
      <c r="C7" s="16">
        <v>2.0</v>
      </c>
      <c r="D7" s="16">
        <v>3.0</v>
      </c>
      <c r="E7" s="16">
        <v>3.0</v>
      </c>
      <c r="F7" s="16">
        <v>0.0</v>
      </c>
      <c r="G7" s="16">
        <v>0.0</v>
      </c>
      <c r="H7" s="16">
        <v>0.0</v>
      </c>
      <c r="I7" s="16">
        <v>1.0</v>
      </c>
      <c r="J7" s="16">
        <v>0.0</v>
      </c>
      <c r="K7" s="16">
        <v>0.0</v>
      </c>
      <c r="L7" s="16" t="s">
        <v>176</v>
      </c>
      <c r="M7" s="16" t="s">
        <v>8271</v>
      </c>
      <c r="N7" s="16">
        <v>0.0</v>
      </c>
      <c r="O7" s="16">
        <v>4.0</v>
      </c>
      <c r="P7" s="16">
        <v>3.0</v>
      </c>
      <c r="Q7" s="16">
        <v>0.0</v>
      </c>
      <c r="R7" s="16">
        <v>0.0</v>
      </c>
      <c r="S7" s="16">
        <v>2.0</v>
      </c>
      <c r="T7" s="16">
        <v>0.0</v>
      </c>
      <c r="U7" s="16">
        <v>0.0</v>
      </c>
      <c r="V7" s="16">
        <v>2.0</v>
      </c>
      <c r="W7" s="16" t="s">
        <v>386</v>
      </c>
      <c r="X7" s="16" t="s">
        <v>8272</v>
      </c>
      <c r="Y7" s="16" t="s">
        <v>386</v>
      </c>
      <c r="Z7" s="16" t="s">
        <v>8248</v>
      </c>
      <c r="AA7" s="15"/>
      <c r="AB7" s="13" t="s">
        <v>8273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8274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8275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8246</v>
      </c>
      <c r="C16" s="16">
        <v>1.0</v>
      </c>
      <c r="D16" s="16">
        <v>3.0</v>
      </c>
      <c r="E16" s="16">
        <v>2.0</v>
      </c>
      <c r="F16" s="16">
        <v>0.0</v>
      </c>
      <c r="G16" s="16">
        <v>0.0</v>
      </c>
      <c r="H16" s="16">
        <v>0.0</v>
      </c>
      <c r="I16" s="16">
        <v>1.0</v>
      </c>
      <c r="J16" s="16">
        <v>0.0</v>
      </c>
      <c r="K16" s="16">
        <v>0.0</v>
      </c>
      <c r="L16" s="16" t="s">
        <v>386</v>
      </c>
      <c r="M16" s="16" t="s">
        <v>8257</v>
      </c>
      <c r="N16" s="16">
        <v>0.0</v>
      </c>
      <c r="O16" s="16">
        <v>4.0</v>
      </c>
      <c r="P16" s="16">
        <v>3.0</v>
      </c>
      <c r="Q16" s="16">
        <v>0.0</v>
      </c>
      <c r="R16" s="16">
        <v>1.0</v>
      </c>
      <c r="S16" s="16">
        <v>0.0</v>
      </c>
      <c r="T16" s="16">
        <v>1.0</v>
      </c>
      <c r="U16" s="16">
        <v>1.0</v>
      </c>
      <c r="V16" s="16">
        <v>0.0</v>
      </c>
      <c r="W16" s="16" t="s">
        <v>386</v>
      </c>
      <c r="X16" s="16" t="s">
        <v>8265</v>
      </c>
      <c r="Y16" s="16" t="s">
        <v>386</v>
      </c>
      <c r="Z16" s="16" t="s">
        <v>8269</v>
      </c>
      <c r="AA16" s="15"/>
      <c r="AB16" s="15"/>
      <c r="AC16" s="15"/>
      <c r="AD16" s="15"/>
    </row>
    <row r="17">
      <c r="A17" s="2037">
        <v>44621.0</v>
      </c>
      <c r="B17" s="16" t="s">
        <v>8246</v>
      </c>
      <c r="C17" s="16">
        <v>1.0</v>
      </c>
      <c r="D17" s="16">
        <v>3.0</v>
      </c>
      <c r="E17" s="16">
        <v>3.0</v>
      </c>
      <c r="F17" s="16">
        <v>0.0</v>
      </c>
      <c r="G17" s="16">
        <v>0.0</v>
      </c>
      <c r="H17" s="16">
        <v>0.0</v>
      </c>
      <c r="I17" s="16">
        <v>1.0</v>
      </c>
      <c r="J17" s="16">
        <v>0.0</v>
      </c>
      <c r="K17" s="16">
        <v>0.0</v>
      </c>
      <c r="L17" s="16" t="s">
        <v>386</v>
      </c>
      <c r="M17" s="16" t="s">
        <v>8257</v>
      </c>
      <c r="N17" s="16">
        <v>0.0</v>
      </c>
      <c r="O17" s="16">
        <v>4.0</v>
      </c>
      <c r="P17" s="16">
        <v>3.0</v>
      </c>
      <c r="Q17" s="16">
        <v>0.0</v>
      </c>
      <c r="R17" s="16">
        <v>1.0</v>
      </c>
      <c r="S17" s="16">
        <v>2.0</v>
      </c>
      <c r="T17" s="16">
        <v>0.0</v>
      </c>
      <c r="U17" s="16">
        <v>0.0</v>
      </c>
      <c r="V17" s="16">
        <v>1.0</v>
      </c>
      <c r="W17" s="16" t="s">
        <v>386</v>
      </c>
      <c r="X17" s="16" t="s">
        <v>8265</v>
      </c>
      <c r="Y17" s="16" t="s">
        <v>386</v>
      </c>
      <c r="Z17" s="16" t="s">
        <v>8257</v>
      </c>
      <c r="AA17" s="15"/>
      <c r="AB17" s="15"/>
      <c r="AC17" s="15"/>
      <c r="AD17" s="15"/>
    </row>
    <row r="18">
      <c r="A18" s="2037">
        <v>44627.0</v>
      </c>
      <c r="B18" s="16" t="s">
        <v>8242</v>
      </c>
      <c r="C18" s="16">
        <v>1.0</v>
      </c>
      <c r="D18" s="16">
        <v>3.0</v>
      </c>
      <c r="E18" s="16">
        <v>2.0</v>
      </c>
      <c r="F18" s="16">
        <v>0.0</v>
      </c>
      <c r="G18" s="16">
        <v>0.0</v>
      </c>
      <c r="H18" s="16">
        <v>0.0</v>
      </c>
      <c r="I18" s="16">
        <v>0.0</v>
      </c>
      <c r="J18" s="16">
        <v>0.0</v>
      </c>
      <c r="K18" s="16">
        <v>1.0</v>
      </c>
      <c r="L18" s="16" t="s">
        <v>386</v>
      </c>
      <c r="M18" s="16" t="s">
        <v>8276</v>
      </c>
      <c r="N18" s="16">
        <v>0.0</v>
      </c>
      <c r="O18" s="16">
        <v>4.0</v>
      </c>
      <c r="P18" s="16">
        <v>3.0</v>
      </c>
      <c r="Q18" s="16">
        <v>0.0</v>
      </c>
      <c r="R18" s="16">
        <v>0.0</v>
      </c>
      <c r="S18" s="16">
        <v>3.0</v>
      </c>
      <c r="T18" s="16">
        <v>1.0</v>
      </c>
      <c r="U18" s="16">
        <v>0.0</v>
      </c>
      <c r="V18" s="16">
        <v>0.0</v>
      </c>
      <c r="W18" s="16" t="s">
        <v>386</v>
      </c>
      <c r="X18" s="16" t="s">
        <v>8277</v>
      </c>
      <c r="Y18" s="16" t="s">
        <v>386</v>
      </c>
      <c r="Z18" s="16" t="s">
        <v>8278</v>
      </c>
      <c r="AA18" s="15"/>
      <c r="AB18" s="15"/>
      <c r="AC18" s="15"/>
      <c r="AD18" s="15"/>
    </row>
    <row r="19">
      <c r="A19" s="2037">
        <v>44628.0</v>
      </c>
      <c r="B19" s="16" t="s">
        <v>8246</v>
      </c>
      <c r="C19" s="16">
        <v>2.0</v>
      </c>
      <c r="D19" s="16">
        <v>3.0</v>
      </c>
      <c r="E19" s="16">
        <v>3.0</v>
      </c>
      <c r="F19" s="16">
        <v>0.0</v>
      </c>
      <c r="G19" s="16">
        <v>0.0</v>
      </c>
      <c r="H19" s="16">
        <v>0.0</v>
      </c>
      <c r="I19" s="16">
        <v>1.0</v>
      </c>
      <c r="J19" s="16">
        <v>0.0</v>
      </c>
      <c r="K19" s="16">
        <v>0.0</v>
      </c>
      <c r="L19" s="16" t="s">
        <v>386</v>
      </c>
      <c r="M19" s="16" t="s">
        <v>8278</v>
      </c>
      <c r="N19" s="16">
        <v>0.0</v>
      </c>
      <c r="O19" s="16">
        <v>4.0</v>
      </c>
      <c r="P19" s="16">
        <v>3.0</v>
      </c>
      <c r="Q19" s="16">
        <v>1.0</v>
      </c>
      <c r="R19" s="16">
        <v>0.0</v>
      </c>
      <c r="S19" s="16">
        <v>1.0</v>
      </c>
      <c r="T19" s="16">
        <v>0.0</v>
      </c>
      <c r="U19" s="16">
        <v>1.0</v>
      </c>
      <c r="V19" s="16">
        <v>1.0</v>
      </c>
      <c r="W19" s="16" t="s">
        <v>386</v>
      </c>
      <c r="X19" s="16" t="s">
        <v>8279</v>
      </c>
      <c r="Y19" s="16" t="s">
        <v>212</v>
      </c>
      <c r="Z19" s="16" t="s">
        <v>8280</v>
      </c>
      <c r="AA19" s="15"/>
      <c r="AB19" s="15"/>
      <c r="AC19" s="15"/>
      <c r="AD19" s="15"/>
    </row>
    <row r="20">
      <c r="A20" s="2037">
        <v>44628.0</v>
      </c>
      <c r="B20" s="16" t="s">
        <v>8246</v>
      </c>
      <c r="C20" s="16">
        <v>1.0</v>
      </c>
      <c r="D20" s="16">
        <v>2.0</v>
      </c>
      <c r="E20" s="16">
        <v>3.0</v>
      </c>
      <c r="F20" s="16">
        <v>0.0</v>
      </c>
      <c r="G20" s="16">
        <v>0.0</v>
      </c>
      <c r="H20" s="16">
        <v>0.0</v>
      </c>
      <c r="I20" s="16">
        <v>0.0</v>
      </c>
      <c r="J20" s="16">
        <v>0.0</v>
      </c>
      <c r="K20" s="16">
        <v>1.0</v>
      </c>
      <c r="L20" s="16" t="s">
        <v>176</v>
      </c>
      <c r="M20" s="16" t="s">
        <v>8281</v>
      </c>
      <c r="N20" s="16">
        <v>0.0</v>
      </c>
      <c r="O20" s="16">
        <v>4.0</v>
      </c>
      <c r="P20" s="16">
        <v>3.0</v>
      </c>
      <c r="Q20" s="16">
        <v>1.0</v>
      </c>
      <c r="R20" s="16">
        <v>0.0</v>
      </c>
      <c r="S20" s="16">
        <v>0.0</v>
      </c>
      <c r="T20" s="16">
        <v>1.0</v>
      </c>
      <c r="U20" s="16">
        <v>1.0</v>
      </c>
      <c r="V20" s="16">
        <v>1.0</v>
      </c>
      <c r="W20" s="16" t="s">
        <v>212</v>
      </c>
      <c r="X20" s="16" t="s">
        <v>6824</v>
      </c>
      <c r="Y20" s="16" t="s">
        <v>386</v>
      </c>
      <c r="Z20" s="16" t="s">
        <v>8247</v>
      </c>
      <c r="AA20" s="15"/>
      <c r="AB20" s="15"/>
      <c r="AC20" s="15"/>
      <c r="AD20" s="15"/>
    </row>
    <row r="21">
      <c r="A21" s="2037">
        <v>44631.0</v>
      </c>
      <c r="B21" s="16" t="s">
        <v>8242</v>
      </c>
      <c r="C21" s="16">
        <v>1.0</v>
      </c>
      <c r="D21" s="16">
        <v>3.0</v>
      </c>
      <c r="E21" s="16">
        <v>2.0</v>
      </c>
      <c r="F21" s="16">
        <v>0.0</v>
      </c>
      <c r="G21" s="16">
        <v>0.0</v>
      </c>
      <c r="H21" s="16">
        <v>0.0</v>
      </c>
      <c r="I21" s="16">
        <v>0.0</v>
      </c>
      <c r="J21" s="16">
        <v>0.0</v>
      </c>
      <c r="K21" s="16">
        <v>1.0</v>
      </c>
      <c r="L21" s="16" t="s">
        <v>386</v>
      </c>
      <c r="M21" s="16" t="s">
        <v>8256</v>
      </c>
      <c r="N21" s="16">
        <v>0.0</v>
      </c>
      <c r="O21" s="16">
        <v>4.0</v>
      </c>
      <c r="P21" s="16">
        <v>3.0</v>
      </c>
      <c r="Q21" s="16">
        <v>0.0</v>
      </c>
      <c r="R21" s="16">
        <v>0.0</v>
      </c>
      <c r="S21" s="16">
        <v>1.0</v>
      </c>
      <c r="T21" s="16">
        <v>2.0</v>
      </c>
      <c r="U21" s="16">
        <v>1.0</v>
      </c>
      <c r="V21" s="16">
        <v>0.0</v>
      </c>
      <c r="W21" s="16" t="s">
        <v>212</v>
      </c>
      <c r="X21" s="16" t="s">
        <v>6890</v>
      </c>
      <c r="Y21" s="16" t="s">
        <v>386</v>
      </c>
      <c r="Z21" s="16" t="s">
        <v>8269</v>
      </c>
      <c r="AA21" s="15"/>
      <c r="AB21" s="15"/>
      <c r="AC21" s="15"/>
      <c r="AD21" s="15"/>
    </row>
    <row r="22">
      <c r="A22" s="2037">
        <v>44631.0</v>
      </c>
      <c r="B22" s="16" t="s">
        <v>8242</v>
      </c>
      <c r="C22" s="16">
        <v>2.0</v>
      </c>
      <c r="D22" s="16">
        <v>4.0</v>
      </c>
      <c r="E22" s="16">
        <v>2.0</v>
      </c>
      <c r="F22" s="16">
        <v>0.0</v>
      </c>
      <c r="G22" s="16">
        <v>0.0</v>
      </c>
      <c r="H22" s="16">
        <v>0.0</v>
      </c>
      <c r="I22" s="16">
        <v>1.0</v>
      </c>
      <c r="J22" s="16">
        <v>0.0</v>
      </c>
      <c r="K22" s="16">
        <v>0.0</v>
      </c>
      <c r="L22" s="16" t="s">
        <v>386</v>
      </c>
      <c r="M22" s="16" t="s">
        <v>8282</v>
      </c>
      <c r="N22" s="15"/>
      <c r="O22" s="15"/>
      <c r="P22" s="15"/>
      <c r="Q22" s="15"/>
      <c r="R22" s="15"/>
      <c r="S22" s="15"/>
      <c r="T22" s="15"/>
      <c r="U22" s="15"/>
      <c r="V22" s="15"/>
      <c r="W22" s="15"/>
      <c r="X22" s="15"/>
      <c r="Y22" s="15"/>
      <c r="Z22" s="15"/>
      <c r="AA22" s="15"/>
      <c r="AB22" s="15"/>
      <c r="AC22" s="15"/>
      <c r="AD22" s="15"/>
    </row>
    <row r="23">
      <c r="A23" s="2037">
        <v>44631.0</v>
      </c>
      <c r="B23" s="16" t="s">
        <v>8242</v>
      </c>
      <c r="C23" s="16">
        <v>2.0</v>
      </c>
      <c r="D23" s="16">
        <v>2.0</v>
      </c>
      <c r="E23" s="16">
        <v>2.0</v>
      </c>
      <c r="F23" s="16">
        <v>0.0</v>
      </c>
      <c r="G23" s="16">
        <v>0.0</v>
      </c>
      <c r="H23" s="16">
        <v>0.0</v>
      </c>
      <c r="I23" s="16">
        <v>1.0</v>
      </c>
      <c r="J23" s="16">
        <v>0.0</v>
      </c>
      <c r="K23" s="16">
        <v>0.0</v>
      </c>
      <c r="L23" s="16" t="s">
        <v>212</v>
      </c>
      <c r="M23" s="16" t="s">
        <v>6977</v>
      </c>
      <c r="N23" s="15"/>
      <c r="O23" s="15"/>
      <c r="P23" s="15"/>
      <c r="Q23" s="15"/>
      <c r="R23" s="15"/>
      <c r="S23" s="15"/>
      <c r="T23" s="15"/>
      <c r="U23" s="15"/>
      <c r="V23" s="15"/>
      <c r="W23" s="15"/>
      <c r="X23" s="15"/>
      <c r="Y23" s="15"/>
      <c r="Z23" s="15"/>
      <c r="AA23" s="15"/>
      <c r="AB23" s="15"/>
      <c r="AC23" s="15"/>
      <c r="AD23" s="15"/>
    </row>
    <row r="24">
      <c r="A24" s="2037">
        <v>44631.0</v>
      </c>
      <c r="B24" s="16" t="s">
        <v>8246</v>
      </c>
      <c r="C24" s="16">
        <v>1.0</v>
      </c>
      <c r="D24" s="16">
        <v>3.0</v>
      </c>
      <c r="E24" s="16">
        <v>2.0</v>
      </c>
      <c r="F24" s="16">
        <v>0.0</v>
      </c>
      <c r="G24" s="16">
        <v>0.0</v>
      </c>
      <c r="H24" s="16">
        <v>0.0</v>
      </c>
      <c r="I24" s="16">
        <v>0.0</v>
      </c>
      <c r="J24" s="16">
        <v>0.0</v>
      </c>
      <c r="K24" s="16">
        <v>1.0</v>
      </c>
      <c r="L24" s="16" t="s">
        <v>386</v>
      </c>
      <c r="M24" s="16" t="s">
        <v>8269</v>
      </c>
      <c r="N24" s="16">
        <v>0.0</v>
      </c>
      <c r="O24" s="16">
        <v>4.0</v>
      </c>
      <c r="P24" s="16">
        <v>3.0</v>
      </c>
      <c r="Q24" s="16">
        <v>0.0</v>
      </c>
      <c r="R24" s="16">
        <v>1.0</v>
      </c>
      <c r="S24" s="16">
        <v>2.0</v>
      </c>
      <c r="T24" s="16">
        <v>1.0</v>
      </c>
      <c r="U24" s="16">
        <v>0.0</v>
      </c>
      <c r="V24" s="16">
        <v>0.0</v>
      </c>
      <c r="W24" s="16" t="s">
        <v>386</v>
      </c>
      <c r="X24" s="16" t="s">
        <v>8283</v>
      </c>
      <c r="Y24" s="16" t="s">
        <v>386</v>
      </c>
      <c r="Z24" s="16" t="s">
        <v>8269</v>
      </c>
      <c r="AA24" s="15"/>
      <c r="AB24" s="15"/>
      <c r="AC24" s="15"/>
      <c r="AD24" s="15"/>
    </row>
    <row r="25">
      <c r="A25" s="2037">
        <v>44631.0</v>
      </c>
      <c r="B25" s="16" t="s">
        <v>8246</v>
      </c>
      <c r="C25" s="16">
        <v>1.0</v>
      </c>
      <c r="D25" s="16">
        <v>3.0</v>
      </c>
      <c r="E25" s="16">
        <v>3.0</v>
      </c>
      <c r="F25" s="16">
        <v>0.0</v>
      </c>
      <c r="G25" s="16">
        <v>0.0</v>
      </c>
      <c r="H25" s="16">
        <v>0.0</v>
      </c>
      <c r="I25" s="16">
        <v>1.0</v>
      </c>
      <c r="J25" s="16">
        <v>0.0</v>
      </c>
      <c r="K25" s="16">
        <v>0.0</v>
      </c>
      <c r="L25" s="16" t="s">
        <v>176</v>
      </c>
      <c r="M25" s="16" t="s">
        <v>8264</v>
      </c>
      <c r="N25" s="16">
        <v>0.0</v>
      </c>
      <c r="O25" s="16">
        <v>4.0</v>
      </c>
      <c r="P25" s="16">
        <v>3.0</v>
      </c>
      <c r="Q25" s="16">
        <v>0.0</v>
      </c>
      <c r="R25" s="16">
        <v>1.0</v>
      </c>
      <c r="S25" s="16">
        <v>1.0</v>
      </c>
      <c r="T25" s="16">
        <v>0.0</v>
      </c>
      <c r="U25" s="16">
        <v>1.0</v>
      </c>
      <c r="V25" s="16">
        <v>1.0</v>
      </c>
      <c r="W25" s="16" t="s">
        <v>212</v>
      </c>
      <c r="X25" s="16" t="s">
        <v>6878</v>
      </c>
      <c r="Y25" s="16" t="s">
        <v>386</v>
      </c>
      <c r="Z25" s="16" t="s">
        <v>8278</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8246</v>
      </c>
      <c r="C27" s="16">
        <v>1.0</v>
      </c>
      <c r="D27" s="16">
        <v>4.0</v>
      </c>
      <c r="E27" s="16">
        <v>2.0</v>
      </c>
      <c r="F27" s="16">
        <v>0.0</v>
      </c>
      <c r="G27" s="16">
        <v>0.0</v>
      </c>
      <c r="H27" s="16">
        <v>1.0</v>
      </c>
      <c r="I27" s="16">
        <v>0.0</v>
      </c>
      <c r="J27" s="16">
        <v>0.0</v>
      </c>
      <c r="K27" s="16">
        <v>0.0</v>
      </c>
      <c r="L27" s="16" t="s">
        <v>176</v>
      </c>
      <c r="M27" s="16" t="s">
        <v>8281</v>
      </c>
      <c r="N27" s="16">
        <v>0.0</v>
      </c>
      <c r="O27" s="16">
        <v>4.0</v>
      </c>
      <c r="P27" s="16">
        <v>3.0</v>
      </c>
      <c r="Q27" s="16">
        <v>0.0</v>
      </c>
      <c r="R27" s="16">
        <v>1.0</v>
      </c>
      <c r="S27" s="16">
        <v>0.0</v>
      </c>
      <c r="T27" s="16">
        <v>1.0</v>
      </c>
      <c r="U27" s="16">
        <v>1.0</v>
      </c>
      <c r="V27" s="16">
        <v>1.0</v>
      </c>
      <c r="W27" s="16" t="s">
        <v>386</v>
      </c>
      <c r="X27" s="16" t="s">
        <v>8257</v>
      </c>
      <c r="Y27" s="16" t="s">
        <v>386</v>
      </c>
      <c r="Z27" s="16" t="s">
        <v>8272</v>
      </c>
      <c r="AA27" s="15"/>
      <c r="AB27" s="15"/>
      <c r="AC27" s="15"/>
      <c r="AD27" s="15"/>
    </row>
    <row r="28">
      <c r="A28" s="2037">
        <v>44673.0</v>
      </c>
      <c r="B28" s="16" t="s">
        <v>8246</v>
      </c>
      <c r="C28" s="16">
        <v>1.0</v>
      </c>
      <c r="D28" s="16">
        <v>2.0</v>
      </c>
      <c r="E28" s="16">
        <v>2.0</v>
      </c>
      <c r="F28" s="16">
        <v>0.0</v>
      </c>
      <c r="G28" s="16">
        <v>0.0</v>
      </c>
      <c r="H28" s="16">
        <v>0.0</v>
      </c>
      <c r="I28" s="16">
        <v>1.0</v>
      </c>
      <c r="J28" s="16">
        <v>0.0</v>
      </c>
      <c r="K28" s="16">
        <v>0.0</v>
      </c>
      <c r="L28" s="16" t="s">
        <v>176</v>
      </c>
      <c r="M28" s="16" t="s">
        <v>8264</v>
      </c>
      <c r="N28" s="16">
        <v>0.0</v>
      </c>
      <c r="O28" s="16">
        <v>4.0</v>
      </c>
      <c r="P28" s="16">
        <v>3.0</v>
      </c>
      <c r="Q28" s="16">
        <v>0.0</v>
      </c>
      <c r="R28" s="16">
        <v>1.0</v>
      </c>
      <c r="S28" s="16">
        <v>1.0</v>
      </c>
      <c r="T28" s="16">
        <v>0.0</v>
      </c>
      <c r="U28" s="16">
        <v>0.0</v>
      </c>
      <c r="V28" s="16">
        <v>2.0</v>
      </c>
      <c r="W28" s="16" t="s">
        <v>386</v>
      </c>
      <c r="X28" s="16" t="s">
        <v>8282</v>
      </c>
      <c r="Y28" s="2041" t="s">
        <v>386</v>
      </c>
      <c r="Z28" s="2041" t="s">
        <v>8282</v>
      </c>
      <c r="AA28" s="15"/>
      <c r="AB28" s="15"/>
      <c r="AC28" s="15"/>
      <c r="AD28" s="15"/>
    </row>
    <row r="29">
      <c r="A29" s="2037">
        <v>44673.0</v>
      </c>
      <c r="B29" s="16" t="s">
        <v>8246</v>
      </c>
      <c r="C29" s="16">
        <v>1.0</v>
      </c>
      <c r="D29" s="16">
        <v>3.0</v>
      </c>
      <c r="E29" s="16">
        <v>3.0</v>
      </c>
      <c r="F29" s="16">
        <v>0.0</v>
      </c>
      <c r="G29" s="16">
        <v>0.0</v>
      </c>
      <c r="H29" s="16">
        <v>0.0</v>
      </c>
      <c r="I29" s="16">
        <v>0.0</v>
      </c>
      <c r="J29" s="16">
        <v>0.0</v>
      </c>
      <c r="K29" s="16">
        <v>1.0</v>
      </c>
      <c r="L29" s="16" t="s">
        <v>386</v>
      </c>
      <c r="M29" s="16" t="s">
        <v>8282</v>
      </c>
      <c r="N29" s="16">
        <v>0.0</v>
      </c>
      <c r="O29" s="16">
        <v>4.0</v>
      </c>
      <c r="P29" s="16">
        <v>3.0</v>
      </c>
      <c r="Q29" s="16">
        <v>0.0</v>
      </c>
      <c r="R29" s="16">
        <v>0.0</v>
      </c>
      <c r="S29" s="16">
        <v>2.0</v>
      </c>
      <c r="T29" s="16">
        <v>1.0</v>
      </c>
      <c r="U29" s="16">
        <v>1.0</v>
      </c>
      <c r="V29" s="16">
        <v>0.0</v>
      </c>
      <c r="W29" s="16" t="s">
        <v>386</v>
      </c>
      <c r="X29" s="16" t="s">
        <v>8284</v>
      </c>
      <c r="Y29" s="16" t="s">
        <v>386</v>
      </c>
      <c r="Z29" s="16" t="s">
        <v>8276</v>
      </c>
      <c r="AA29" s="15"/>
      <c r="AB29" s="15"/>
      <c r="AC29" s="15"/>
      <c r="AD29" s="15"/>
    </row>
    <row r="30">
      <c r="A30" s="2037">
        <v>44673.0</v>
      </c>
      <c r="B30" s="16" t="s">
        <v>8246</v>
      </c>
      <c r="C30" s="16">
        <v>1.0</v>
      </c>
      <c r="D30" s="16">
        <v>3.0</v>
      </c>
      <c r="E30" s="16">
        <v>2.0</v>
      </c>
      <c r="F30" s="16">
        <v>0.0</v>
      </c>
      <c r="G30" s="16">
        <v>0.0</v>
      </c>
      <c r="H30" s="16">
        <v>0.0</v>
      </c>
      <c r="I30" s="16">
        <v>0.0</v>
      </c>
      <c r="J30" s="16">
        <v>0.0</v>
      </c>
      <c r="K30" s="16">
        <v>1.0</v>
      </c>
      <c r="L30" s="16" t="s">
        <v>386</v>
      </c>
      <c r="M30" s="16" t="s">
        <v>8248</v>
      </c>
      <c r="N30" s="16">
        <v>0.0</v>
      </c>
      <c r="O30" s="16">
        <v>4.0</v>
      </c>
      <c r="P30" s="16">
        <v>3.0</v>
      </c>
      <c r="Q30" s="16">
        <v>0.0</v>
      </c>
      <c r="R30" s="16">
        <v>2.0</v>
      </c>
      <c r="S30" s="16">
        <v>0.0</v>
      </c>
      <c r="T30" s="16">
        <v>0.0</v>
      </c>
      <c r="U30" s="16">
        <v>0.0</v>
      </c>
      <c r="V30" s="16">
        <v>2.0</v>
      </c>
      <c r="W30" s="16" t="s">
        <v>386</v>
      </c>
      <c r="X30" s="16" t="s">
        <v>8249</v>
      </c>
      <c r="Y30" s="16" t="s">
        <v>212</v>
      </c>
      <c r="Z30" s="16" t="s">
        <v>6890</v>
      </c>
      <c r="AA30" s="15"/>
      <c r="AB30" s="15"/>
      <c r="AC30" s="15"/>
      <c r="AD30" s="15"/>
    </row>
    <row r="31">
      <c r="A31" s="2037">
        <v>44673.0</v>
      </c>
      <c r="B31" s="16" t="s">
        <v>8246</v>
      </c>
      <c r="C31" s="16">
        <v>2.0</v>
      </c>
      <c r="D31" s="16">
        <v>3.0</v>
      </c>
      <c r="E31" s="16">
        <v>2.0</v>
      </c>
      <c r="F31" s="16">
        <v>0.0</v>
      </c>
      <c r="G31" s="16">
        <v>0.0</v>
      </c>
      <c r="H31" s="16">
        <v>0.0</v>
      </c>
      <c r="I31" s="16">
        <v>1.0</v>
      </c>
      <c r="J31" s="16">
        <v>0.0</v>
      </c>
      <c r="K31" s="16">
        <v>0.0</v>
      </c>
      <c r="L31" s="16" t="s">
        <v>386</v>
      </c>
      <c r="M31" s="16" t="s">
        <v>8248</v>
      </c>
      <c r="N31" s="16">
        <v>0.0</v>
      </c>
      <c r="O31" s="16">
        <v>4.0</v>
      </c>
      <c r="P31" s="16">
        <v>3.0</v>
      </c>
      <c r="Q31" s="16">
        <v>1.0</v>
      </c>
      <c r="R31" s="16">
        <v>0.0</v>
      </c>
      <c r="S31" s="16">
        <v>0.0</v>
      </c>
      <c r="T31" s="16">
        <v>2.0</v>
      </c>
      <c r="U31" s="16">
        <v>1.0</v>
      </c>
      <c r="V31" s="16">
        <v>0.0</v>
      </c>
      <c r="W31" s="16" t="s">
        <v>386</v>
      </c>
      <c r="X31" s="16" t="s">
        <v>8282</v>
      </c>
      <c r="Y31" s="16" t="s">
        <v>386</v>
      </c>
      <c r="Z31" s="16" t="s">
        <v>8272</v>
      </c>
      <c r="AA31" s="15"/>
      <c r="AB31" s="15"/>
      <c r="AC31" s="15"/>
      <c r="AD31" s="15"/>
    </row>
    <row r="32">
      <c r="A32" s="2037">
        <v>44673.0</v>
      </c>
      <c r="B32" s="16" t="s">
        <v>8246</v>
      </c>
      <c r="C32" s="16">
        <v>1.0</v>
      </c>
      <c r="D32" s="16">
        <v>2.0</v>
      </c>
      <c r="E32" s="16">
        <v>2.0</v>
      </c>
      <c r="F32" s="16">
        <v>0.0</v>
      </c>
      <c r="G32" s="16">
        <v>0.0</v>
      </c>
      <c r="H32" s="16">
        <v>1.0</v>
      </c>
      <c r="I32" s="16">
        <v>0.0</v>
      </c>
      <c r="J32" s="16">
        <v>0.0</v>
      </c>
      <c r="K32" s="16">
        <v>0.0</v>
      </c>
      <c r="L32" s="16" t="s">
        <v>176</v>
      </c>
      <c r="M32" s="16" t="s">
        <v>8285</v>
      </c>
      <c r="N32" s="16">
        <v>0.0</v>
      </c>
      <c r="O32" s="16">
        <v>4.0</v>
      </c>
      <c r="P32" s="16">
        <v>3.0</v>
      </c>
      <c r="Q32" s="16">
        <v>1.0</v>
      </c>
      <c r="R32" s="16">
        <v>1.0</v>
      </c>
      <c r="S32" s="16">
        <v>0.0</v>
      </c>
      <c r="T32" s="16">
        <v>1.0</v>
      </c>
      <c r="U32" s="16">
        <v>1.0</v>
      </c>
      <c r="V32" s="16">
        <v>0.0</v>
      </c>
      <c r="W32" s="16" t="s">
        <v>212</v>
      </c>
      <c r="X32" s="16" t="s">
        <v>6878</v>
      </c>
      <c r="Y32" s="16" t="s">
        <v>386</v>
      </c>
      <c r="Z32" s="16" t="s">
        <v>8276</v>
      </c>
      <c r="AA32" s="15"/>
      <c r="AB32" s="15"/>
      <c r="AC32" s="15"/>
      <c r="AD32" s="15"/>
    </row>
    <row r="33">
      <c r="A33" s="2037">
        <v>44673.0</v>
      </c>
      <c r="B33" s="16" t="s">
        <v>8246</v>
      </c>
      <c r="C33" s="16">
        <v>2.0</v>
      </c>
      <c r="D33" s="16">
        <v>3.0</v>
      </c>
      <c r="E33" s="16">
        <v>3.0</v>
      </c>
      <c r="F33" s="16">
        <v>0.0</v>
      </c>
      <c r="G33" s="16">
        <v>0.0</v>
      </c>
      <c r="H33" s="16">
        <v>0.0</v>
      </c>
      <c r="I33" s="16">
        <v>1.0</v>
      </c>
      <c r="J33" s="16">
        <v>0.0</v>
      </c>
      <c r="K33" s="16">
        <v>0.0</v>
      </c>
      <c r="L33" s="16" t="s">
        <v>176</v>
      </c>
      <c r="M33" s="16" t="s">
        <v>8271</v>
      </c>
      <c r="N33" s="16">
        <v>0.0</v>
      </c>
      <c r="O33" s="16">
        <v>4.0</v>
      </c>
      <c r="P33" s="16">
        <v>3.0</v>
      </c>
      <c r="Q33" s="16">
        <v>1.0</v>
      </c>
      <c r="R33" s="16">
        <v>1.0</v>
      </c>
      <c r="S33" s="16">
        <v>0.0</v>
      </c>
      <c r="T33" s="16">
        <v>1.0</v>
      </c>
      <c r="U33" s="16">
        <v>0.0</v>
      </c>
      <c r="V33" s="16">
        <v>1.0</v>
      </c>
      <c r="W33" s="16" t="s">
        <v>386</v>
      </c>
      <c r="X33" s="16" t="s">
        <v>8272</v>
      </c>
      <c r="Y33" s="16" t="s">
        <v>386</v>
      </c>
      <c r="Z33" s="16" t="s">
        <v>8248</v>
      </c>
      <c r="AA33" s="15"/>
      <c r="AB33" s="15"/>
      <c r="AC33" s="15"/>
      <c r="AD33" s="15"/>
    </row>
    <row r="34">
      <c r="A34" s="2037">
        <v>44673.0</v>
      </c>
      <c r="B34" s="16" t="s">
        <v>8246</v>
      </c>
      <c r="C34" s="16">
        <v>1.0</v>
      </c>
      <c r="D34" s="16">
        <v>3.0</v>
      </c>
      <c r="E34" s="16">
        <v>2.0</v>
      </c>
      <c r="F34" s="16">
        <v>0.0</v>
      </c>
      <c r="G34" s="16">
        <v>0.0</v>
      </c>
      <c r="H34" s="16">
        <v>0.0</v>
      </c>
      <c r="I34" s="16">
        <v>1.0</v>
      </c>
      <c r="J34" s="16">
        <v>0.0</v>
      </c>
      <c r="K34" s="16">
        <v>0.0</v>
      </c>
      <c r="L34" s="16" t="s">
        <v>386</v>
      </c>
      <c r="M34" s="16" t="s">
        <v>8277</v>
      </c>
      <c r="N34" s="16">
        <v>0.0</v>
      </c>
      <c r="O34" s="16">
        <v>4.0</v>
      </c>
      <c r="P34" s="16">
        <v>3.0</v>
      </c>
      <c r="Q34" s="16">
        <v>1.0</v>
      </c>
      <c r="R34" s="16">
        <v>0.0</v>
      </c>
      <c r="S34" s="16">
        <v>1.0</v>
      </c>
      <c r="T34" s="16">
        <v>1.0</v>
      </c>
      <c r="U34" s="16">
        <v>0.0</v>
      </c>
      <c r="V34" s="16">
        <v>1.0</v>
      </c>
      <c r="W34" s="16" t="s">
        <v>386</v>
      </c>
      <c r="X34" s="16" t="s">
        <v>8248</v>
      </c>
      <c r="Y34" s="16" t="s">
        <v>386</v>
      </c>
      <c r="Z34" s="16" t="s">
        <v>8247</v>
      </c>
      <c r="AA34" s="15"/>
      <c r="AB34" s="15"/>
      <c r="AC34" s="15"/>
      <c r="AD34" s="15"/>
    </row>
    <row r="35">
      <c r="A35" s="2037">
        <v>44673.0</v>
      </c>
      <c r="B35" s="16" t="s">
        <v>8246</v>
      </c>
      <c r="C35" s="16">
        <v>2.0</v>
      </c>
      <c r="D35" s="16">
        <v>3.0</v>
      </c>
      <c r="E35" s="16">
        <v>2.0</v>
      </c>
      <c r="F35" s="16">
        <v>0.0</v>
      </c>
      <c r="G35" s="16">
        <v>1.0</v>
      </c>
      <c r="H35" s="16">
        <v>0.0</v>
      </c>
      <c r="I35" s="16">
        <v>0.0</v>
      </c>
      <c r="J35" s="16">
        <v>0.0</v>
      </c>
      <c r="K35" s="16">
        <v>0.0</v>
      </c>
      <c r="L35" s="16" t="s">
        <v>176</v>
      </c>
      <c r="M35" s="16" t="s">
        <v>8281</v>
      </c>
      <c r="N35" s="16">
        <v>0.0</v>
      </c>
      <c r="O35" s="16">
        <v>4.0</v>
      </c>
      <c r="P35" s="16">
        <v>3.0</v>
      </c>
      <c r="Q35" s="16">
        <v>0.0</v>
      </c>
      <c r="R35" s="16">
        <v>0.0</v>
      </c>
      <c r="S35" s="16">
        <v>1.0</v>
      </c>
      <c r="T35" s="16">
        <v>1.0</v>
      </c>
      <c r="U35" s="16">
        <v>0.0</v>
      </c>
      <c r="V35" s="16">
        <v>2.0</v>
      </c>
      <c r="W35" s="16" t="s">
        <v>386</v>
      </c>
      <c r="X35" s="16" t="s">
        <v>8272</v>
      </c>
      <c r="Y35" s="16" t="s">
        <v>386</v>
      </c>
      <c r="Z35" s="16" t="s">
        <v>8256</v>
      </c>
      <c r="AA35" s="15"/>
      <c r="AB35" s="15"/>
      <c r="AC35" s="15"/>
      <c r="AD35" s="15"/>
    </row>
    <row r="36">
      <c r="A36" s="2037">
        <v>44673.0</v>
      </c>
      <c r="B36" s="16" t="s">
        <v>8246</v>
      </c>
      <c r="C36" s="16">
        <v>2.0</v>
      </c>
      <c r="D36" s="16">
        <v>3.0</v>
      </c>
      <c r="E36" s="16">
        <v>2.0</v>
      </c>
      <c r="F36" s="16">
        <v>0.0</v>
      </c>
      <c r="G36" s="16">
        <v>0.0</v>
      </c>
      <c r="H36" s="16">
        <v>0.0</v>
      </c>
      <c r="I36" s="16">
        <v>0.0</v>
      </c>
      <c r="J36" s="16">
        <v>0.0</v>
      </c>
      <c r="K36" s="16">
        <v>1.0</v>
      </c>
      <c r="L36" s="16" t="s">
        <v>176</v>
      </c>
      <c r="M36" s="16" t="s">
        <v>8286</v>
      </c>
      <c r="N36" s="16">
        <v>0.0</v>
      </c>
      <c r="O36" s="16">
        <v>4.0</v>
      </c>
      <c r="P36" s="16">
        <v>3.0</v>
      </c>
      <c r="Q36" s="16">
        <v>1.0</v>
      </c>
      <c r="R36" s="16">
        <v>1.0</v>
      </c>
      <c r="S36" s="16">
        <v>1.0</v>
      </c>
      <c r="T36" s="16">
        <v>0.0</v>
      </c>
      <c r="U36" s="16">
        <v>0.0</v>
      </c>
      <c r="V36" s="16">
        <v>1.0</v>
      </c>
      <c r="W36" s="16" t="s">
        <v>212</v>
      </c>
      <c r="X36" s="16" t="s">
        <v>6848</v>
      </c>
      <c r="Y36" s="16" t="s">
        <v>386</v>
      </c>
      <c r="Z36" s="16" t="s">
        <v>8276</v>
      </c>
      <c r="AA36" s="15"/>
      <c r="AB36" s="15"/>
      <c r="AC36" s="15"/>
      <c r="AD36" s="15"/>
    </row>
    <row r="37">
      <c r="A37" s="2037">
        <v>44673.0</v>
      </c>
      <c r="B37" s="16" t="s">
        <v>8246</v>
      </c>
      <c r="C37" s="16">
        <v>1.0</v>
      </c>
      <c r="D37" s="16">
        <v>3.0</v>
      </c>
      <c r="E37" s="16">
        <v>3.0</v>
      </c>
      <c r="F37" s="16">
        <v>0.0</v>
      </c>
      <c r="G37" s="16">
        <v>1.0</v>
      </c>
      <c r="H37" s="16">
        <v>0.0</v>
      </c>
      <c r="I37" s="16">
        <v>0.0</v>
      </c>
      <c r="J37" s="16">
        <v>0.0</v>
      </c>
      <c r="K37" s="16">
        <v>0.0</v>
      </c>
      <c r="L37" s="16" t="s">
        <v>176</v>
      </c>
      <c r="M37" s="16" t="s">
        <v>8285</v>
      </c>
      <c r="N37" s="16">
        <v>0.0</v>
      </c>
      <c r="O37" s="16">
        <v>4.0</v>
      </c>
      <c r="P37" s="16">
        <v>3.0</v>
      </c>
      <c r="Q37" s="16">
        <v>0.0</v>
      </c>
      <c r="R37" s="16">
        <v>1.0</v>
      </c>
      <c r="S37" s="16">
        <v>1.0</v>
      </c>
      <c r="T37" s="16">
        <v>1.0</v>
      </c>
      <c r="U37" s="16">
        <v>0.0</v>
      </c>
      <c r="V37" s="16">
        <v>1.0</v>
      </c>
      <c r="W37" s="16" t="s">
        <v>386</v>
      </c>
      <c r="X37" s="16" t="s">
        <v>8277</v>
      </c>
      <c r="Y37" s="16" t="s">
        <v>386</v>
      </c>
      <c r="Z37" s="16" t="s">
        <v>8265</v>
      </c>
      <c r="AA37" s="15"/>
      <c r="AB37" s="15"/>
      <c r="AC37" s="15"/>
      <c r="AD37" s="15"/>
    </row>
    <row r="38">
      <c r="A38" s="2037">
        <v>44673.0</v>
      </c>
      <c r="B38" s="16" t="s">
        <v>8246</v>
      </c>
      <c r="C38" s="16">
        <v>1.0</v>
      </c>
      <c r="D38" s="16">
        <v>2.0</v>
      </c>
      <c r="E38" s="16">
        <v>2.0</v>
      </c>
      <c r="F38" s="16">
        <v>0.0</v>
      </c>
      <c r="G38" s="16">
        <v>0.0</v>
      </c>
      <c r="H38" s="16">
        <v>0.0</v>
      </c>
      <c r="I38" s="16">
        <v>0.0</v>
      </c>
      <c r="J38" s="16">
        <v>0.0</v>
      </c>
      <c r="K38" s="16">
        <v>1.0</v>
      </c>
      <c r="L38" s="16" t="s">
        <v>176</v>
      </c>
      <c r="M38" s="16" t="s">
        <v>8264</v>
      </c>
      <c r="N38" s="16">
        <v>0.0</v>
      </c>
      <c r="O38" s="16">
        <v>4.0</v>
      </c>
      <c r="P38" s="16">
        <v>3.0</v>
      </c>
      <c r="Q38" s="16">
        <v>1.0</v>
      </c>
      <c r="R38" s="16">
        <v>0.0</v>
      </c>
      <c r="S38" s="16">
        <v>0.0</v>
      </c>
      <c r="T38" s="16">
        <v>2.0</v>
      </c>
      <c r="U38" s="16">
        <v>1.0</v>
      </c>
      <c r="V38" s="16">
        <v>0.0</v>
      </c>
      <c r="W38" s="16" t="s">
        <v>386</v>
      </c>
      <c r="X38" s="16" t="s">
        <v>8256</v>
      </c>
      <c r="Y38" s="16" t="s">
        <v>386</v>
      </c>
      <c r="Z38" s="16" t="s">
        <v>8284</v>
      </c>
      <c r="AA38" s="15"/>
      <c r="AB38" s="15"/>
      <c r="AC38" s="15"/>
      <c r="AD38" s="15"/>
    </row>
    <row r="39">
      <c r="A39" s="2037">
        <v>44673.0</v>
      </c>
      <c r="B39" s="16" t="s">
        <v>8246</v>
      </c>
      <c r="C39" s="16">
        <v>1.0</v>
      </c>
      <c r="D39" s="16">
        <v>4.0</v>
      </c>
      <c r="E39" s="16">
        <v>2.0</v>
      </c>
      <c r="F39" s="16">
        <v>0.0</v>
      </c>
      <c r="G39" s="16">
        <v>1.0</v>
      </c>
      <c r="H39" s="16">
        <v>0.0</v>
      </c>
      <c r="I39" s="16">
        <v>0.0</v>
      </c>
      <c r="J39" s="16">
        <v>0.0</v>
      </c>
      <c r="K39" s="16">
        <v>0.0</v>
      </c>
      <c r="L39" s="16" t="s">
        <v>386</v>
      </c>
      <c r="M39" s="16" t="s">
        <v>8249</v>
      </c>
      <c r="N39" s="16">
        <v>0.0</v>
      </c>
      <c r="O39" s="16">
        <v>4.0</v>
      </c>
      <c r="P39" s="16">
        <v>3.0</v>
      </c>
      <c r="Q39" s="16">
        <v>2.0</v>
      </c>
      <c r="R39" s="16">
        <v>0.0</v>
      </c>
      <c r="S39" s="16">
        <v>0.0</v>
      </c>
      <c r="T39" s="16">
        <v>1.0</v>
      </c>
      <c r="U39" s="16">
        <v>1.0</v>
      </c>
      <c r="V39" s="16">
        <v>0.0</v>
      </c>
      <c r="W39" s="16" t="s">
        <v>212</v>
      </c>
      <c r="X39" s="16" t="s">
        <v>6890</v>
      </c>
      <c r="Y39" s="16" t="s">
        <v>212</v>
      </c>
      <c r="Z39" s="16" t="s">
        <v>8287</v>
      </c>
      <c r="AA39" s="15"/>
      <c r="AB39" s="15"/>
      <c r="AC39" s="15"/>
      <c r="AD39" s="15"/>
    </row>
    <row r="40">
      <c r="A40" s="2037">
        <v>44673.0</v>
      </c>
      <c r="B40" s="16" t="s">
        <v>8246</v>
      </c>
      <c r="C40" s="16">
        <v>1.0</v>
      </c>
      <c r="D40" s="16">
        <v>3.0</v>
      </c>
      <c r="E40" s="16">
        <v>2.0</v>
      </c>
      <c r="F40" s="16">
        <v>0.0</v>
      </c>
      <c r="G40" s="16">
        <v>0.0</v>
      </c>
      <c r="H40" s="16">
        <v>1.0</v>
      </c>
      <c r="I40" s="16">
        <v>0.0</v>
      </c>
      <c r="J40" s="16">
        <v>0.0</v>
      </c>
      <c r="K40" s="16">
        <v>0.0</v>
      </c>
      <c r="L40" s="16" t="s">
        <v>212</v>
      </c>
      <c r="M40" s="16" t="s">
        <v>6953</v>
      </c>
      <c r="N40" s="15"/>
      <c r="O40" s="15"/>
      <c r="P40" s="15"/>
      <c r="Q40" s="15"/>
      <c r="R40" s="15"/>
      <c r="S40" s="15"/>
      <c r="T40" s="15"/>
      <c r="U40" s="15"/>
      <c r="V40" s="15"/>
      <c r="W40" s="15"/>
      <c r="X40" s="15"/>
      <c r="Y40" s="15"/>
      <c r="Z40" s="15"/>
      <c r="AA40" s="15"/>
      <c r="AB40" s="15"/>
      <c r="AC40" s="15"/>
      <c r="AD40" s="15"/>
    </row>
    <row r="41">
      <c r="A41" s="2037">
        <v>44673.0</v>
      </c>
      <c r="B41" s="16" t="s">
        <v>8246</v>
      </c>
      <c r="C41" s="16">
        <v>1.0</v>
      </c>
      <c r="D41" s="16">
        <v>4.0</v>
      </c>
      <c r="E41" s="16">
        <v>3.0</v>
      </c>
      <c r="F41" s="16">
        <v>0.0</v>
      </c>
      <c r="G41" s="16">
        <v>0.0</v>
      </c>
      <c r="H41" s="16">
        <v>0.0</v>
      </c>
      <c r="I41" s="16">
        <v>1.0</v>
      </c>
      <c r="J41" s="16">
        <v>0.0</v>
      </c>
      <c r="K41" s="16">
        <v>0.0</v>
      </c>
      <c r="L41" s="16" t="s">
        <v>386</v>
      </c>
      <c r="M41" s="16" t="s">
        <v>8279</v>
      </c>
      <c r="N41" s="15"/>
      <c r="O41" s="15"/>
      <c r="P41" s="15"/>
      <c r="Q41" s="15"/>
      <c r="R41" s="15"/>
      <c r="S41" s="15"/>
      <c r="T41" s="15"/>
      <c r="U41" s="15"/>
      <c r="V41" s="15"/>
      <c r="W41" s="15"/>
      <c r="X41" s="15"/>
      <c r="Y41" s="15"/>
      <c r="Z41" s="15"/>
      <c r="AA41" s="15"/>
      <c r="AB41" s="15"/>
      <c r="AC41" s="15"/>
      <c r="AD41" s="15"/>
    </row>
    <row r="42">
      <c r="A42" s="2037">
        <v>44673.0</v>
      </c>
      <c r="B42" s="16" t="s">
        <v>8246</v>
      </c>
      <c r="C42" s="16">
        <v>2.0</v>
      </c>
      <c r="D42" s="16">
        <v>3.0</v>
      </c>
      <c r="E42" s="16">
        <v>2.0</v>
      </c>
      <c r="F42" s="16">
        <v>0.0</v>
      </c>
      <c r="G42" s="16">
        <v>0.0</v>
      </c>
      <c r="H42" s="16">
        <v>0.0</v>
      </c>
      <c r="I42" s="16">
        <v>0.0</v>
      </c>
      <c r="J42" s="16">
        <v>1.0</v>
      </c>
      <c r="K42" s="16">
        <v>0.0</v>
      </c>
      <c r="L42" s="16" t="s">
        <v>386</v>
      </c>
      <c r="M42" s="16" t="s">
        <v>8276</v>
      </c>
      <c r="N42" s="15"/>
      <c r="O42" s="15"/>
      <c r="P42" s="15"/>
      <c r="Q42" s="15"/>
      <c r="R42" s="15"/>
      <c r="S42" s="15"/>
      <c r="T42" s="15"/>
      <c r="U42" s="15"/>
      <c r="V42" s="15"/>
      <c r="W42" s="15"/>
      <c r="X42" s="15"/>
      <c r="Y42" s="15"/>
      <c r="Z42" s="15"/>
      <c r="AA42" s="15"/>
      <c r="AB42" s="15"/>
      <c r="AC42" s="15"/>
      <c r="AD42" s="15"/>
    </row>
    <row r="43">
      <c r="A43" s="2037">
        <v>44673.0</v>
      </c>
      <c r="B43" s="16" t="s">
        <v>8246</v>
      </c>
      <c r="C43" s="16">
        <v>1.0</v>
      </c>
      <c r="D43" s="16">
        <v>3.0</v>
      </c>
      <c r="E43" s="16">
        <v>2.0</v>
      </c>
      <c r="F43" s="16">
        <v>0.0</v>
      </c>
      <c r="G43" s="16">
        <v>0.0</v>
      </c>
      <c r="H43" s="16">
        <v>0.0</v>
      </c>
      <c r="I43" s="16">
        <v>1.0</v>
      </c>
      <c r="J43" s="16">
        <v>0.0</v>
      </c>
      <c r="K43" s="16">
        <v>0.0</v>
      </c>
      <c r="L43" s="16" t="s">
        <v>386</v>
      </c>
      <c r="M43" s="16" t="s">
        <v>8269</v>
      </c>
      <c r="N43" s="15"/>
      <c r="O43" s="15"/>
      <c r="P43" s="15"/>
      <c r="Q43" s="15"/>
      <c r="R43" s="15"/>
      <c r="S43" s="15"/>
      <c r="T43" s="15"/>
      <c r="U43" s="15"/>
      <c r="V43" s="15"/>
      <c r="W43" s="15"/>
      <c r="X43" s="15"/>
      <c r="Y43" s="15"/>
      <c r="Z43" s="15"/>
      <c r="AA43" s="15"/>
      <c r="AB43" s="15"/>
      <c r="AC43" s="15"/>
      <c r="AD43" s="15"/>
    </row>
    <row r="44">
      <c r="A44" s="2037">
        <v>44673.0</v>
      </c>
      <c r="B44" s="16" t="s">
        <v>8246</v>
      </c>
      <c r="C44" s="16">
        <v>1.0</v>
      </c>
      <c r="D44" s="16">
        <v>2.0</v>
      </c>
      <c r="E44" s="16">
        <v>3.0</v>
      </c>
      <c r="F44" s="16">
        <v>0.0</v>
      </c>
      <c r="G44" s="16">
        <v>0.0</v>
      </c>
      <c r="H44" s="16">
        <v>0.0</v>
      </c>
      <c r="I44" s="16">
        <v>0.0</v>
      </c>
      <c r="J44" s="16">
        <v>0.0</v>
      </c>
      <c r="K44" s="16">
        <v>1.0</v>
      </c>
      <c r="L44" s="16" t="s">
        <v>386</v>
      </c>
      <c r="M44" s="16" t="s">
        <v>8248</v>
      </c>
      <c r="N44" s="15"/>
      <c r="O44" s="15"/>
      <c r="P44" s="15"/>
      <c r="Q44" s="15"/>
      <c r="R44" s="15"/>
      <c r="S44" s="15"/>
      <c r="T44" s="15"/>
      <c r="U44" s="15"/>
      <c r="V44" s="15"/>
      <c r="W44" s="15"/>
      <c r="X44" s="15"/>
      <c r="Y44" s="15"/>
      <c r="Z44" s="15"/>
      <c r="AA44" s="15"/>
      <c r="AB44" s="15"/>
      <c r="AC44" s="15"/>
      <c r="AD44" s="15"/>
    </row>
    <row r="45">
      <c r="A45" s="2037">
        <v>44673.0</v>
      </c>
      <c r="B45" s="16" t="s">
        <v>8246</v>
      </c>
      <c r="C45" s="16">
        <v>1.0</v>
      </c>
      <c r="D45" s="16">
        <v>2.0</v>
      </c>
      <c r="E45" s="16">
        <v>3.0</v>
      </c>
      <c r="F45" s="16">
        <v>0.0</v>
      </c>
      <c r="G45" s="16">
        <v>1.0</v>
      </c>
      <c r="H45" s="16">
        <v>0.0</v>
      </c>
      <c r="I45" s="16">
        <v>0.0</v>
      </c>
      <c r="J45" s="16">
        <v>0.0</v>
      </c>
      <c r="K45" s="16">
        <v>0.0</v>
      </c>
      <c r="L45" s="16" t="s">
        <v>386</v>
      </c>
      <c r="M45" s="16" t="s">
        <v>8256</v>
      </c>
      <c r="N45" s="15"/>
      <c r="O45" s="15"/>
      <c r="P45" s="15"/>
      <c r="Q45" s="15"/>
      <c r="R45" s="15"/>
      <c r="S45" s="15"/>
      <c r="T45" s="15"/>
      <c r="U45" s="15"/>
      <c r="V45" s="15"/>
      <c r="W45" s="15"/>
      <c r="X45" s="15"/>
      <c r="Y45" s="15"/>
      <c r="Z45" s="15"/>
      <c r="AA45" s="15"/>
      <c r="AB45" s="15"/>
      <c r="AC45" s="15"/>
      <c r="AD45" s="15"/>
    </row>
    <row r="46">
      <c r="A46" s="2037">
        <v>44673.0</v>
      </c>
      <c r="B46" s="16" t="s">
        <v>8246</v>
      </c>
      <c r="C46" s="16">
        <v>2.0</v>
      </c>
      <c r="D46" s="16">
        <v>3.0</v>
      </c>
      <c r="E46" s="16">
        <v>2.0</v>
      </c>
      <c r="F46" s="16">
        <v>0.0</v>
      </c>
      <c r="G46" s="16">
        <v>0.0</v>
      </c>
      <c r="H46" s="16">
        <v>0.0</v>
      </c>
      <c r="I46" s="16">
        <v>0.0</v>
      </c>
      <c r="J46" s="16">
        <v>0.0</v>
      </c>
      <c r="K46" s="16">
        <v>1.0</v>
      </c>
      <c r="L46" s="16" t="s">
        <v>176</v>
      </c>
      <c r="M46" s="16" t="s">
        <v>8285</v>
      </c>
      <c r="N46" s="15"/>
      <c r="O46" s="15"/>
      <c r="P46" s="15"/>
      <c r="Q46" s="15"/>
      <c r="R46" s="15"/>
      <c r="S46" s="15"/>
      <c r="T46" s="15"/>
      <c r="U46" s="15"/>
      <c r="V46" s="15"/>
      <c r="W46" s="15"/>
      <c r="X46" s="15"/>
      <c r="Y46" s="15"/>
      <c r="Z46" s="15"/>
      <c r="AA46" s="15"/>
      <c r="AB46" s="15"/>
      <c r="AC46" s="15"/>
      <c r="AD46" s="15"/>
    </row>
    <row r="47">
      <c r="A47" s="2037">
        <v>44673.0</v>
      </c>
      <c r="B47" s="16" t="s">
        <v>8246</v>
      </c>
      <c r="C47" s="16">
        <v>1.0</v>
      </c>
      <c r="D47" s="16">
        <v>2.0</v>
      </c>
      <c r="E47" s="16">
        <v>2.0</v>
      </c>
      <c r="F47" s="16">
        <v>0.0</v>
      </c>
      <c r="G47" s="16">
        <v>0.0</v>
      </c>
      <c r="H47" s="16">
        <v>0.0</v>
      </c>
      <c r="I47" s="16">
        <v>0.0</v>
      </c>
      <c r="J47" s="16">
        <v>1.0</v>
      </c>
      <c r="K47" s="16">
        <v>0.0</v>
      </c>
      <c r="L47" s="16" t="s">
        <v>386</v>
      </c>
      <c r="M47" s="16" t="s">
        <v>8247</v>
      </c>
      <c r="N47" s="15"/>
      <c r="O47" s="15"/>
      <c r="P47" s="15"/>
      <c r="Q47" s="15"/>
      <c r="R47" s="15"/>
      <c r="S47" s="15"/>
      <c r="T47" s="15"/>
      <c r="U47" s="15"/>
      <c r="V47" s="15"/>
      <c r="W47" s="15"/>
      <c r="X47" s="15"/>
      <c r="Y47" s="15"/>
      <c r="Z47" s="15"/>
      <c r="AA47" s="15"/>
      <c r="AB47" s="15"/>
      <c r="AC47" s="15"/>
      <c r="AD47" s="15"/>
    </row>
    <row r="48">
      <c r="A48" s="2037">
        <v>44677.0</v>
      </c>
      <c r="B48" s="16" t="s">
        <v>8246</v>
      </c>
      <c r="C48" s="16">
        <v>1.0</v>
      </c>
      <c r="D48" s="16">
        <v>4.0</v>
      </c>
      <c r="E48" s="16">
        <v>2.0</v>
      </c>
      <c r="F48" s="16">
        <v>0.0</v>
      </c>
      <c r="G48" s="16">
        <v>0.0</v>
      </c>
      <c r="H48" s="16">
        <v>0.0</v>
      </c>
      <c r="I48" s="16">
        <v>0.0</v>
      </c>
      <c r="J48" s="16">
        <v>1.0</v>
      </c>
      <c r="K48" s="16">
        <v>0.0</v>
      </c>
      <c r="L48" s="16" t="s">
        <v>176</v>
      </c>
      <c r="M48" s="16" t="s">
        <v>8281</v>
      </c>
      <c r="N48" s="16">
        <v>0.0</v>
      </c>
      <c r="O48" s="16">
        <v>4.0</v>
      </c>
      <c r="P48" s="16">
        <v>3.0</v>
      </c>
      <c r="Q48" s="16">
        <v>1.0</v>
      </c>
      <c r="R48" s="16">
        <v>1.0</v>
      </c>
      <c r="S48" s="16">
        <v>2.0</v>
      </c>
      <c r="T48" s="16">
        <v>0.0</v>
      </c>
      <c r="U48" s="16">
        <v>0.0</v>
      </c>
      <c r="V48" s="16">
        <v>0.0</v>
      </c>
      <c r="W48" s="16" t="s">
        <v>386</v>
      </c>
      <c r="X48" s="16" t="s">
        <v>8265</v>
      </c>
      <c r="Y48" s="16" t="s">
        <v>386</v>
      </c>
      <c r="Z48" s="16" t="s">
        <v>8265</v>
      </c>
      <c r="AA48" s="15"/>
      <c r="AB48" s="15"/>
      <c r="AC48" s="15"/>
      <c r="AD48" s="15"/>
    </row>
    <row r="49">
      <c r="A49" s="2037">
        <v>44677.0</v>
      </c>
      <c r="B49" s="16" t="s">
        <v>8246</v>
      </c>
      <c r="C49" s="16">
        <v>1.0</v>
      </c>
      <c r="D49" s="16">
        <v>3.0</v>
      </c>
      <c r="E49" s="16">
        <v>2.0</v>
      </c>
      <c r="F49" s="16">
        <v>0.0</v>
      </c>
      <c r="G49" s="16">
        <v>0.0</v>
      </c>
      <c r="H49" s="16">
        <v>0.0</v>
      </c>
      <c r="I49" s="16">
        <v>1.0</v>
      </c>
      <c r="J49" s="16">
        <v>0.0</v>
      </c>
      <c r="K49" s="16">
        <v>0.0</v>
      </c>
      <c r="L49" s="16" t="s">
        <v>386</v>
      </c>
      <c r="M49" s="16" t="s">
        <v>8276</v>
      </c>
      <c r="N49" s="16">
        <v>0.0</v>
      </c>
      <c r="O49" s="16">
        <v>4.0</v>
      </c>
      <c r="P49" s="16">
        <v>3.0</v>
      </c>
      <c r="Q49" s="16">
        <v>1.0</v>
      </c>
      <c r="R49" s="16">
        <v>0.0</v>
      </c>
      <c r="S49" s="16">
        <v>2.0</v>
      </c>
      <c r="T49" s="16">
        <v>0.0</v>
      </c>
      <c r="U49" s="16">
        <v>0.0</v>
      </c>
      <c r="V49" s="16">
        <v>1.0</v>
      </c>
      <c r="W49" s="16" t="s">
        <v>212</v>
      </c>
      <c r="X49" s="16" t="s">
        <v>8280</v>
      </c>
      <c r="Y49" s="16" t="s">
        <v>386</v>
      </c>
      <c r="Z49" s="16" t="s">
        <v>8279</v>
      </c>
      <c r="AA49" s="15"/>
      <c r="AB49" s="15"/>
      <c r="AC49" s="15"/>
      <c r="AD49" s="15"/>
    </row>
    <row r="50">
      <c r="A50" s="2037">
        <v>44677.0</v>
      </c>
      <c r="B50" s="16" t="s">
        <v>8246</v>
      </c>
      <c r="C50" s="16">
        <v>1.0</v>
      </c>
      <c r="D50" s="16">
        <v>3.0</v>
      </c>
      <c r="E50" s="16">
        <v>3.0</v>
      </c>
      <c r="F50" s="16">
        <v>0.0</v>
      </c>
      <c r="G50" s="16">
        <v>0.0</v>
      </c>
      <c r="H50" s="16">
        <v>0.0</v>
      </c>
      <c r="I50" s="16">
        <v>0.0</v>
      </c>
      <c r="J50" s="16">
        <v>0.0</v>
      </c>
      <c r="K50" s="16">
        <v>1.0</v>
      </c>
      <c r="L50" s="16" t="s">
        <v>176</v>
      </c>
      <c r="M50" s="16" t="s">
        <v>8285</v>
      </c>
      <c r="N50" s="15"/>
      <c r="O50" s="15"/>
      <c r="P50" s="15"/>
      <c r="Q50" s="15"/>
      <c r="R50" s="15"/>
      <c r="S50" s="15"/>
      <c r="T50" s="15"/>
      <c r="U50" s="15"/>
      <c r="V50" s="15"/>
      <c r="W50" s="15"/>
      <c r="X50" s="15"/>
      <c r="Y50" s="15"/>
      <c r="Z50" s="15"/>
      <c r="AA50" s="15"/>
      <c r="AB50" s="15"/>
      <c r="AC50" s="15"/>
      <c r="AD50" s="15"/>
    </row>
    <row r="51">
      <c r="A51" s="2037">
        <v>44677.0</v>
      </c>
      <c r="B51" s="16" t="s">
        <v>8246</v>
      </c>
      <c r="C51" s="16">
        <v>1.0</v>
      </c>
      <c r="D51" s="16">
        <v>4.0</v>
      </c>
      <c r="E51" s="16">
        <v>3.0</v>
      </c>
      <c r="F51" s="16">
        <v>0.0</v>
      </c>
      <c r="G51" s="16">
        <v>0.0</v>
      </c>
      <c r="H51" s="16">
        <v>0.0</v>
      </c>
      <c r="I51" s="16">
        <v>1.0</v>
      </c>
      <c r="J51" s="16">
        <v>0.0</v>
      </c>
      <c r="K51" s="16">
        <v>0.0</v>
      </c>
      <c r="L51" s="16" t="s">
        <v>386</v>
      </c>
      <c r="M51" s="16" t="s">
        <v>8288</v>
      </c>
      <c r="N51" s="15"/>
      <c r="O51" s="15"/>
      <c r="P51" s="15"/>
      <c r="Q51" s="15"/>
      <c r="R51" s="15"/>
      <c r="S51" s="15"/>
      <c r="T51" s="15"/>
      <c r="U51" s="15"/>
      <c r="V51" s="15"/>
      <c r="W51" s="15"/>
      <c r="X51" s="15"/>
      <c r="Y51" s="15"/>
      <c r="Z51" s="15"/>
      <c r="AA51" s="15"/>
      <c r="AB51" s="15"/>
      <c r="AC51" s="15"/>
      <c r="AD51" s="15"/>
    </row>
    <row r="52">
      <c r="A52" s="2037">
        <v>44677.0</v>
      </c>
      <c r="B52" s="16" t="s">
        <v>8246</v>
      </c>
      <c r="C52" s="16">
        <v>1.0</v>
      </c>
      <c r="D52" s="16">
        <v>3.0</v>
      </c>
      <c r="E52" s="16">
        <v>3.0</v>
      </c>
      <c r="F52" s="16">
        <v>0.0</v>
      </c>
      <c r="G52" s="16">
        <v>0.0</v>
      </c>
      <c r="H52" s="16">
        <v>0.0</v>
      </c>
      <c r="I52" s="16">
        <v>0.0</v>
      </c>
      <c r="J52" s="16">
        <v>0.0</v>
      </c>
      <c r="K52" s="16">
        <v>1.0</v>
      </c>
      <c r="L52" s="16" t="s">
        <v>176</v>
      </c>
      <c r="M52" s="16" t="s">
        <v>8286</v>
      </c>
      <c r="N52" s="15"/>
      <c r="O52" s="15"/>
      <c r="P52" s="15"/>
      <c r="Q52" s="15"/>
      <c r="R52" s="15"/>
      <c r="S52" s="15"/>
      <c r="T52" s="15"/>
      <c r="U52" s="15"/>
      <c r="V52" s="15"/>
      <c r="W52" s="15"/>
      <c r="X52" s="15"/>
      <c r="Y52" s="15"/>
      <c r="Z52" s="15"/>
      <c r="AA52" s="15"/>
      <c r="AB52" s="15"/>
      <c r="AC52" s="15"/>
      <c r="AD52" s="15"/>
    </row>
    <row r="53">
      <c r="A53" s="2037">
        <v>44677.0</v>
      </c>
      <c r="B53" s="16" t="s">
        <v>8246</v>
      </c>
      <c r="C53" s="16">
        <v>1.0</v>
      </c>
      <c r="D53" s="16">
        <v>2.0</v>
      </c>
      <c r="E53" s="16">
        <v>3.0</v>
      </c>
      <c r="F53" s="16">
        <v>0.0</v>
      </c>
      <c r="G53" s="16">
        <v>1.0</v>
      </c>
      <c r="H53" s="16">
        <v>0.0</v>
      </c>
      <c r="I53" s="16">
        <v>0.0</v>
      </c>
      <c r="J53" s="16">
        <v>0.0</v>
      </c>
      <c r="K53" s="16">
        <v>0.0</v>
      </c>
      <c r="L53" s="16" t="s">
        <v>386</v>
      </c>
      <c r="M53" s="16" t="s">
        <v>8256</v>
      </c>
      <c r="N53" s="15"/>
      <c r="O53" s="15"/>
      <c r="P53" s="15"/>
      <c r="Q53" s="15"/>
      <c r="R53" s="15"/>
      <c r="S53" s="15"/>
      <c r="T53" s="15"/>
      <c r="U53" s="15"/>
      <c r="V53" s="15"/>
      <c r="W53" s="15"/>
      <c r="X53" s="15"/>
      <c r="Y53" s="15"/>
      <c r="Z53" s="15"/>
      <c r="AA53" s="15"/>
      <c r="AB53" s="15"/>
      <c r="AC53" s="15"/>
      <c r="AD53" s="15"/>
    </row>
    <row r="54">
      <c r="A54" s="2037">
        <v>44677.0</v>
      </c>
      <c r="B54" s="16" t="s">
        <v>8246</v>
      </c>
      <c r="C54" s="16">
        <v>1.0</v>
      </c>
      <c r="D54" s="16">
        <v>2.0</v>
      </c>
      <c r="E54" s="16">
        <v>2.0</v>
      </c>
      <c r="F54" s="16">
        <v>1.0</v>
      </c>
      <c r="G54" s="16">
        <v>0.0</v>
      </c>
      <c r="H54" s="16">
        <v>0.0</v>
      </c>
      <c r="I54" s="16">
        <v>0.0</v>
      </c>
      <c r="J54" s="16">
        <v>0.0</v>
      </c>
      <c r="K54" s="16">
        <v>0.0</v>
      </c>
      <c r="L54" s="16" t="s">
        <v>386</v>
      </c>
      <c r="M54" s="16" t="s">
        <v>8282</v>
      </c>
      <c r="N54" s="15"/>
      <c r="O54" s="15"/>
      <c r="P54" s="15"/>
      <c r="Q54" s="15"/>
      <c r="R54" s="15"/>
      <c r="S54" s="15"/>
      <c r="T54" s="15"/>
      <c r="U54" s="15"/>
      <c r="V54" s="15"/>
      <c r="W54" s="15"/>
      <c r="X54" s="15"/>
      <c r="Y54" s="15"/>
      <c r="Z54" s="15"/>
      <c r="AA54" s="15"/>
      <c r="AB54" s="15"/>
      <c r="AC54" s="15"/>
      <c r="AD54" s="15"/>
    </row>
    <row r="55">
      <c r="A55" s="2037">
        <v>44677.0</v>
      </c>
      <c r="B55" s="16" t="s">
        <v>8246</v>
      </c>
      <c r="C55" s="16">
        <v>2.0</v>
      </c>
      <c r="D55" s="16">
        <v>4.0</v>
      </c>
      <c r="E55" s="16">
        <v>3.0</v>
      </c>
      <c r="F55" s="16">
        <v>0.0</v>
      </c>
      <c r="G55" s="16">
        <v>0.0</v>
      </c>
      <c r="H55" s="16">
        <v>0.0</v>
      </c>
      <c r="I55" s="16">
        <v>0.0</v>
      </c>
      <c r="J55" s="16">
        <v>1.0</v>
      </c>
      <c r="K55" s="16">
        <v>0.0</v>
      </c>
      <c r="L55" s="16" t="s">
        <v>176</v>
      </c>
      <c r="M55" s="16" t="s">
        <v>8285</v>
      </c>
      <c r="N55" s="15"/>
      <c r="O55" s="15"/>
      <c r="P55" s="15"/>
      <c r="Q55" s="15"/>
      <c r="R55" s="15"/>
      <c r="S55" s="15"/>
      <c r="T55" s="15"/>
      <c r="U55" s="15"/>
      <c r="V55" s="15"/>
      <c r="W55" s="15"/>
      <c r="X55" s="15"/>
      <c r="Y55" s="15"/>
      <c r="Z55" s="15"/>
      <c r="AA55" s="15"/>
      <c r="AB55" s="15"/>
      <c r="AC55" s="15"/>
      <c r="AD55" s="15"/>
    </row>
    <row r="56">
      <c r="A56" s="2037">
        <v>44677.0</v>
      </c>
      <c r="B56" s="16" t="s">
        <v>8246</v>
      </c>
      <c r="C56" s="16">
        <v>1.0</v>
      </c>
      <c r="D56" s="16">
        <v>3.0</v>
      </c>
      <c r="E56" s="16">
        <v>2.0</v>
      </c>
      <c r="F56" s="16">
        <v>0.0</v>
      </c>
      <c r="G56" s="16">
        <v>1.0</v>
      </c>
      <c r="H56" s="16">
        <v>0.0</v>
      </c>
      <c r="I56" s="16">
        <v>0.0</v>
      </c>
      <c r="J56" s="16">
        <v>0.0</v>
      </c>
      <c r="K56" s="16">
        <v>0.0</v>
      </c>
      <c r="L56" s="16" t="s">
        <v>176</v>
      </c>
      <c r="M56" s="16" t="s">
        <v>8285</v>
      </c>
      <c r="N56" s="15"/>
      <c r="O56" s="15"/>
      <c r="P56" s="15"/>
      <c r="Q56" s="15"/>
      <c r="R56" s="15"/>
      <c r="S56" s="15"/>
      <c r="T56" s="15"/>
      <c r="U56" s="15"/>
      <c r="V56" s="15"/>
      <c r="W56" s="15"/>
      <c r="X56" s="15"/>
      <c r="Y56" s="15"/>
      <c r="Z56" s="15"/>
      <c r="AA56" s="15"/>
      <c r="AB56" s="15"/>
      <c r="AC56" s="15"/>
      <c r="AD56" s="15"/>
    </row>
    <row r="57">
      <c r="A57" s="2037">
        <v>44677.0</v>
      </c>
      <c r="B57" s="16" t="s">
        <v>8246</v>
      </c>
      <c r="C57" s="16">
        <v>2.0</v>
      </c>
      <c r="D57" s="16">
        <v>3.0</v>
      </c>
      <c r="E57" s="16">
        <v>2.0</v>
      </c>
      <c r="F57" s="16">
        <v>0.0</v>
      </c>
      <c r="G57" s="16">
        <v>0.0</v>
      </c>
      <c r="H57" s="16">
        <v>0.0</v>
      </c>
      <c r="I57" s="16">
        <v>1.0</v>
      </c>
      <c r="J57" s="16">
        <v>0.0</v>
      </c>
      <c r="K57" s="16">
        <v>0.0</v>
      </c>
      <c r="L57" s="16" t="s">
        <v>176</v>
      </c>
      <c r="M57" s="16" t="s">
        <v>8264</v>
      </c>
      <c r="N57" s="15"/>
      <c r="O57" s="15"/>
      <c r="P57" s="15"/>
      <c r="Q57" s="15"/>
      <c r="R57" s="15"/>
      <c r="S57" s="15"/>
      <c r="T57" s="15"/>
      <c r="U57" s="15"/>
      <c r="V57" s="15"/>
      <c r="W57" s="15"/>
      <c r="X57" s="15"/>
      <c r="Y57" s="15"/>
      <c r="Z57" s="15"/>
      <c r="AA57" s="15"/>
      <c r="AB57" s="15"/>
      <c r="AC57" s="15"/>
      <c r="AD57" s="15"/>
    </row>
    <row r="58">
      <c r="A58" s="2037">
        <v>44677.0</v>
      </c>
      <c r="B58" s="16" t="s">
        <v>8246</v>
      </c>
      <c r="C58" s="16">
        <v>1.0</v>
      </c>
      <c r="D58" s="16">
        <v>2.0</v>
      </c>
      <c r="E58" s="16">
        <v>3.0</v>
      </c>
      <c r="F58" s="16">
        <v>0.0</v>
      </c>
      <c r="G58" s="16">
        <v>1.0</v>
      </c>
      <c r="H58" s="16">
        <v>0.0</v>
      </c>
      <c r="I58" s="16">
        <v>0.0</v>
      </c>
      <c r="J58" s="16">
        <v>0.0</v>
      </c>
      <c r="K58" s="16">
        <v>0.0</v>
      </c>
      <c r="L58" s="16" t="s">
        <v>176</v>
      </c>
      <c r="M58" s="16" t="s">
        <v>8285</v>
      </c>
      <c r="N58" s="15"/>
      <c r="O58" s="15"/>
      <c r="P58" s="15"/>
      <c r="Q58" s="15"/>
      <c r="R58" s="15"/>
      <c r="S58" s="15"/>
      <c r="T58" s="15"/>
      <c r="U58" s="15"/>
      <c r="V58" s="15"/>
      <c r="W58" s="15"/>
      <c r="X58" s="15"/>
      <c r="Y58" s="15"/>
      <c r="Z58" s="15"/>
      <c r="AA58" s="15"/>
      <c r="AB58" s="15"/>
      <c r="AC58" s="15"/>
      <c r="AD58" s="15"/>
    </row>
    <row r="59">
      <c r="A59" s="2037">
        <v>44677.0</v>
      </c>
      <c r="B59" s="16" t="s">
        <v>8246</v>
      </c>
      <c r="C59" s="16">
        <v>1.0</v>
      </c>
      <c r="D59" s="16">
        <v>2.0</v>
      </c>
      <c r="E59" s="16">
        <v>2.0</v>
      </c>
      <c r="F59" s="16">
        <v>0.0</v>
      </c>
      <c r="G59" s="16">
        <v>0.0</v>
      </c>
      <c r="H59" s="16">
        <v>0.0</v>
      </c>
      <c r="I59" s="16">
        <v>1.0</v>
      </c>
      <c r="J59" s="16">
        <v>0.0</v>
      </c>
      <c r="K59" s="16">
        <v>0.0</v>
      </c>
      <c r="L59" s="16" t="s">
        <v>176</v>
      </c>
      <c r="M59" s="16" t="s">
        <v>8281</v>
      </c>
      <c r="N59" s="15"/>
      <c r="O59" s="15"/>
      <c r="P59" s="15"/>
      <c r="Q59" s="15"/>
      <c r="R59" s="15"/>
      <c r="S59" s="15"/>
      <c r="T59" s="15"/>
      <c r="U59" s="15"/>
      <c r="V59" s="15"/>
      <c r="W59" s="15"/>
      <c r="X59" s="15"/>
      <c r="Y59" s="15"/>
      <c r="Z59" s="15"/>
      <c r="AA59" s="15"/>
      <c r="AB59" s="15"/>
      <c r="AC59" s="15"/>
      <c r="AD59" s="15"/>
    </row>
    <row r="60">
      <c r="A60" s="2037">
        <v>44677.0</v>
      </c>
      <c r="B60" s="16" t="s">
        <v>8246</v>
      </c>
      <c r="C60" s="16">
        <v>1.0</v>
      </c>
      <c r="D60" s="16">
        <v>4.0</v>
      </c>
      <c r="E60" s="16">
        <v>3.0</v>
      </c>
      <c r="F60" s="16">
        <v>0.0</v>
      </c>
      <c r="G60" s="16">
        <v>0.0</v>
      </c>
      <c r="H60" s="16">
        <v>0.0</v>
      </c>
      <c r="I60" s="16">
        <v>0.0</v>
      </c>
      <c r="J60" s="16">
        <v>0.0</v>
      </c>
      <c r="K60" s="16">
        <v>1.0</v>
      </c>
      <c r="L60" s="16" t="s">
        <v>386</v>
      </c>
      <c r="M60" s="16" t="s">
        <v>8282</v>
      </c>
      <c r="N60" s="15"/>
      <c r="O60" s="15"/>
      <c r="P60" s="15"/>
      <c r="Q60" s="15"/>
      <c r="R60" s="15"/>
      <c r="S60" s="15"/>
      <c r="T60" s="15"/>
      <c r="U60" s="15"/>
      <c r="V60" s="15"/>
      <c r="W60" s="15"/>
      <c r="X60" s="15"/>
      <c r="Y60" s="15"/>
      <c r="Z60" s="15"/>
      <c r="AA60" s="15"/>
      <c r="AB60" s="15"/>
      <c r="AC60" s="15"/>
      <c r="AD60" s="15"/>
    </row>
    <row r="61">
      <c r="A61" s="2037">
        <v>44677.0</v>
      </c>
      <c r="B61" s="16" t="s">
        <v>8246</v>
      </c>
      <c r="C61" s="16">
        <v>1.0</v>
      </c>
      <c r="D61" s="16">
        <v>4.0</v>
      </c>
      <c r="E61" s="16">
        <v>3.0</v>
      </c>
      <c r="F61" s="16">
        <v>0.0</v>
      </c>
      <c r="G61" s="16">
        <v>0.0</v>
      </c>
      <c r="H61" s="16">
        <v>1.0</v>
      </c>
      <c r="I61" s="16">
        <v>0.0</v>
      </c>
      <c r="J61" s="16">
        <v>0.0</v>
      </c>
      <c r="K61" s="16">
        <v>0.0</v>
      </c>
      <c r="L61" s="16" t="s">
        <v>386</v>
      </c>
      <c r="M61" s="16" t="s">
        <v>8288</v>
      </c>
      <c r="N61" s="15"/>
      <c r="O61" s="15"/>
      <c r="P61" s="15"/>
      <c r="Q61" s="15"/>
      <c r="R61" s="15"/>
      <c r="S61" s="15"/>
      <c r="T61" s="15"/>
      <c r="U61" s="15"/>
      <c r="V61" s="15"/>
      <c r="W61" s="15"/>
      <c r="X61" s="15"/>
      <c r="Y61" s="15"/>
      <c r="Z61" s="15"/>
      <c r="AA61" s="15"/>
      <c r="AB61" s="15"/>
      <c r="AC61" s="15"/>
      <c r="AD61" s="15"/>
    </row>
    <row r="62">
      <c r="A62" s="2037">
        <v>44677.0</v>
      </c>
      <c r="B62" s="16" t="s">
        <v>8246</v>
      </c>
      <c r="C62" s="16">
        <v>1.0</v>
      </c>
      <c r="D62" s="16">
        <v>3.0</v>
      </c>
      <c r="E62" s="16">
        <v>3.0</v>
      </c>
      <c r="F62" s="16">
        <v>0.0</v>
      </c>
      <c r="G62" s="16">
        <v>0.0</v>
      </c>
      <c r="H62" s="16">
        <v>0.0</v>
      </c>
      <c r="I62" s="16">
        <v>1.0</v>
      </c>
      <c r="J62" s="16">
        <v>0.0</v>
      </c>
      <c r="K62" s="16">
        <v>0.0</v>
      </c>
      <c r="L62" s="16" t="s">
        <v>176</v>
      </c>
      <c r="M62" s="16" t="s">
        <v>8285</v>
      </c>
      <c r="N62" s="15"/>
      <c r="O62" s="15"/>
      <c r="P62" s="15"/>
      <c r="Q62" s="15"/>
      <c r="R62" s="15"/>
      <c r="S62" s="15"/>
      <c r="T62" s="15"/>
      <c r="U62" s="15"/>
      <c r="V62" s="15"/>
      <c r="W62" s="15"/>
      <c r="X62" s="15"/>
      <c r="Y62" s="15"/>
      <c r="Z62" s="15"/>
      <c r="AA62" s="15"/>
      <c r="AB62" s="15"/>
      <c r="AC62" s="15"/>
      <c r="AD62" s="15"/>
    </row>
    <row r="63">
      <c r="A63" s="2037">
        <v>44677.0</v>
      </c>
      <c r="B63" s="16" t="s">
        <v>8246</v>
      </c>
      <c r="C63" s="16">
        <v>1.0</v>
      </c>
      <c r="D63" s="16">
        <v>4.0</v>
      </c>
      <c r="E63" s="16">
        <v>2.0</v>
      </c>
      <c r="F63" s="16">
        <v>0.0</v>
      </c>
      <c r="G63" s="16">
        <v>0.0</v>
      </c>
      <c r="H63" s="16">
        <v>0.0</v>
      </c>
      <c r="I63" s="16">
        <v>1.0</v>
      </c>
      <c r="J63" s="16">
        <v>0.0</v>
      </c>
      <c r="K63" s="16">
        <v>0.0</v>
      </c>
      <c r="L63" s="16" t="s">
        <v>386</v>
      </c>
      <c r="M63" s="16" t="s">
        <v>8247</v>
      </c>
      <c r="N63" s="15"/>
      <c r="O63" s="15"/>
      <c r="P63" s="15"/>
      <c r="Q63" s="15"/>
      <c r="R63" s="15"/>
      <c r="S63" s="15"/>
      <c r="T63" s="15"/>
      <c r="U63" s="15"/>
      <c r="V63" s="15"/>
      <c r="W63" s="15"/>
      <c r="X63" s="15"/>
      <c r="Y63" s="15"/>
      <c r="Z63" s="15"/>
      <c r="AA63" s="15"/>
      <c r="AB63" s="15"/>
      <c r="AC63" s="15"/>
      <c r="AD63" s="15"/>
    </row>
    <row r="64">
      <c r="A64" s="2037">
        <v>44677.0</v>
      </c>
      <c r="B64" s="16" t="s">
        <v>8246</v>
      </c>
      <c r="C64" s="16">
        <v>1.0</v>
      </c>
      <c r="D64" s="16">
        <v>4.0</v>
      </c>
      <c r="E64" s="16">
        <v>2.0</v>
      </c>
      <c r="F64" s="16">
        <v>0.0</v>
      </c>
      <c r="G64" s="16">
        <v>0.0</v>
      </c>
      <c r="H64" s="16">
        <v>0.0</v>
      </c>
      <c r="I64" s="16">
        <v>0.0</v>
      </c>
      <c r="J64" s="16">
        <v>0.0</v>
      </c>
      <c r="K64" s="16">
        <v>1.0</v>
      </c>
      <c r="L64" s="16" t="s">
        <v>386</v>
      </c>
      <c r="M64" s="16" t="s">
        <v>8257</v>
      </c>
      <c r="N64" s="15"/>
      <c r="O64" s="15"/>
      <c r="P64" s="15"/>
      <c r="Q64" s="15"/>
      <c r="R64" s="15"/>
      <c r="S64" s="15"/>
      <c r="T64" s="15"/>
      <c r="U64" s="15"/>
      <c r="V64" s="15"/>
      <c r="W64" s="15"/>
      <c r="X64" s="15"/>
      <c r="Y64" s="15"/>
      <c r="Z64" s="15"/>
      <c r="AA64" s="15"/>
      <c r="AB64" s="15"/>
      <c r="AC64" s="15"/>
      <c r="AD64" s="15"/>
    </row>
    <row r="65">
      <c r="A65" s="2037">
        <v>44677.0</v>
      </c>
      <c r="B65" s="16" t="s">
        <v>8246</v>
      </c>
      <c r="C65" s="16">
        <v>1.0</v>
      </c>
      <c r="D65" s="16">
        <v>4.0</v>
      </c>
      <c r="E65" s="16">
        <v>3.0</v>
      </c>
      <c r="F65" s="16">
        <v>0.0</v>
      </c>
      <c r="G65" s="16">
        <v>0.0</v>
      </c>
      <c r="H65" s="16">
        <v>0.0</v>
      </c>
      <c r="I65" s="16">
        <v>1.0</v>
      </c>
      <c r="J65" s="16">
        <v>0.0</v>
      </c>
      <c r="K65" s="16">
        <v>0.0</v>
      </c>
      <c r="L65" s="16" t="s">
        <v>386</v>
      </c>
      <c r="M65" s="16" t="s">
        <v>8284</v>
      </c>
      <c r="N65" s="15"/>
      <c r="O65" s="15"/>
      <c r="P65" s="15"/>
      <c r="Q65" s="15"/>
      <c r="R65" s="15"/>
      <c r="S65" s="15"/>
      <c r="T65" s="15"/>
      <c r="U65" s="15"/>
      <c r="V65" s="15"/>
      <c r="W65" s="15"/>
      <c r="X65" s="15"/>
      <c r="Y65" s="15"/>
      <c r="Z65" s="15"/>
      <c r="AA65" s="15"/>
      <c r="AB65" s="15"/>
      <c r="AC65" s="15"/>
      <c r="AD65" s="15"/>
    </row>
    <row r="66">
      <c r="A66" s="2037">
        <v>44677.0</v>
      </c>
      <c r="B66" s="16" t="s">
        <v>8246</v>
      </c>
      <c r="C66" s="16">
        <v>2.0</v>
      </c>
      <c r="D66" s="16">
        <v>3.0</v>
      </c>
      <c r="E66" s="16">
        <v>3.0</v>
      </c>
      <c r="F66" s="16">
        <v>0.0</v>
      </c>
      <c r="G66" s="16">
        <v>0.0</v>
      </c>
      <c r="H66" s="16">
        <v>1.0</v>
      </c>
      <c r="I66" s="16">
        <v>0.0</v>
      </c>
      <c r="J66" s="16">
        <v>0.0</v>
      </c>
      <c r="K66" s="16">
        <v>0.0</v>
      </c>
      <c r="L66" s="16" t="s">
        <v>176</v>
      </c>
      <c r="M66" s="16" t="s">
        <v>8281</v>
      </c>
      <c r="N66" s="15"/>
      <c r="O66" s="15"/>
      <c r="P66" s="15"/>
      <c r="Q66" s="15"/>
      <c r="R66" s="15"/>
      <c r="S66" s="15"/>
      <c r="T66" s="15"/>
      <c r="U66" s="15"/>
      <c r="V66" s="15"/>
      <c r="W66" s="15"/>
      <c r="X66" s="15"/>
      <c r="Y66" s="15"/>
      <c r="Z66" s="15"/>
      <c r="AA66" s="15"/>
      <c r="AB66" s="15"/>
      <c r="AC66" s="15"/>
      <c r="AD66" s="15"/>
    </row>
    <row r="67">
      <c r="A67" s="2037">
        <v>44677.0</v>
      </c>
      <c r="B67" s="16" t="s">
        <v>8246</v>
      </c>
      <c r="C67" s="16">
        <v>2.0</v>
      </c>
      <c r="D67" s="16">
        <v>4.0</v>
      </c>
      <c r="E67" s="16">
        <v>3.0</v>
      </c>
      <c r="F67" s="16">
        <v>0.0</v>
      </c>
      <c r="G67" s="16">
        <v>0.0</v>
      </c>
      <c r="H67" s="16">
        <v>0.0</v>
      </c>
      <c r="I67" s="16">
        <v>1.0</v>
      </c>
      <c r="J67" s="16">
        <v>0.0</v>
      </c>
      <c r="K67" s="16">
        <v>0.0</v>
      </c>
      <c r="L67" s="16" t="s">
        <v>176</v>
      </c>
      <c r="M67" s="16" t="s">
        <v>8285</v>
      </c>
      <c r="N67" s="15"/>
      <c r="O67" s="15"/>
      <c r="P67" s="15"/>
      <c r="Q67" s="15"/>
      <c r="R67" s="15"/>
      <c r="S67" s="15"/>
      <c r="T67" s="15"/>
      <c r="U67" s="15"/>
      <c r="V67" s="15"/>
      <c r="W67" s="15"/>
      <c r="X67" s="15"/>
      <c r="Y67" s="15"/>
      <c r="Z67" s="15"/>
      <c r="AA67" s="15"/>
      <c r="AB67" s="15"/>
      <c r="AC67" s="15"/>
      <c r="AD67" s="15"/>
    </row>
    <row r="68">
      <c r="A68" s="2037">
        <v>44677.0</v>
      </c>
      <c r="B68" s="16" t="s">
        <v>8246</v>
      </c>
      <c r="C68" s="16">
        <v>1.0</v>
      </c>
      <c r="D68" s="16">
        <v>4.0</v>
      </c>
      <c r="E68" s="16">
        <v>3.0</v>
      </c>
      <c r="F68" s="16">
        <v>0.0</v>
      </c>
      <c r="G68" s="16">
        <v>0.0</v>
      </c>
      <c r="H68" s="16">
        <v>0.0</v>
      </c>
      <c r="I68" s="16">
        <v>0.0</v>
      </c>
      <c r="J68" s="16">
        <v>0.0</v>
      </c>
      <c r="K68" s="16">
        <v>1.0</v>
      </c>
      <c r="L68" s="16" t="s">
        <v>386</v>
      </c>
      <c r="M68" s="16" t="s">
        <v>8265</v>
      </c>
      <c r="N68" s="15"/>
      <c r="O68" s="15"/>
      <c r="P68" s="15"/>
      <c r="Q68" s="15"/>
      <c r="R68" s="15"/>
      <c r="S68" s="15"/>
      <c r="T68" s="15"/>
      <c r="U68" s="15"/>
      <c r="V68" s="15"/>
      <c r="W68" s="15"/>
      <c r="X68" s="15"/>
      <c r="Y68" s="15"/>
      <c r="Z68" s="15"/>
      <c r="AA68" s="15"/>
      <c r="AB68" s="15"/>
      <c r="AC68" s="15"/>
      <c r="AD68" s="15"/>
    </row>
    <row r="69">
      <c r="A69" s="2037">
        <v>44680.0</v>
      </c>
      <c r="B69" s="16" t="s">
        <v>8246</v>
      </c>
      <c r="C69" s="16">
        <v>1.0</v>
      </c>
      <c r="D69" s="16">
        <v>4.0</v>
      </c>
      <c r="E69" s="16">
        <v>2.0</v>
      </c>
      <c r="F69" s="16">
        <v>0.0</v>
      </c>
      <c r="G69" s="16">
        <v>1.0</v>
      </c>
      <c r="H69" s="16">
        <v>0.0</v>
      </c>
      <c r="I69" s="16">
        <v>0.0</v>
      </c>
      <c r="J69" s="16">
        <v>0.0</v>
      </c>
      <c r="K69" s="16">
        <v>0.0</v>
      </c>
      <c r="L69" s="16" t="s">
        <v>386</v>
      </c>
      <c r="M69" s="16" t="s">
        <v>8289</v>
      </c>
      <c r="N69" s="16">
        <v>0.0</v>
      </c>
      <c r="O69" s="16">
        <v>4.0</v>
      </c>
      <c r="P69" s="16">
        <v>3.0</v>
      </c>
      <c r="Q69" s="16">
        <v>2.0</v>
      </c>
      <c r="R69" s="16">
        <v>0.0</v>
      </c>
      <c r="S69" s="16">
        <v>1.0</v>
      </c>
      <c r="T69" s="16">
        <v>0.0</v>
      </c>
      <c r="U69" s="16">
        <v>0.0</v>
      </c>
      <c r="V69" s="16">
        <v>1.0</v>
      </c>
      <c r="W69" s="16" t="s">
        <v>212</v>
      </c>
      <c r="X69" s="16" t="s">
        <v>6896</v>
      </c>
      <c r="Y69" s="16" t="s">
        <v>386</v>
      </c>
      <c r="Z69" s="16" t="s">
        <v>8278</v>
      </c>
      <c r="AA69" s="15"/>
      <c r="AB69" s="15"/>
      <c r="AC69" s="15"/>
      <c r="AD69" s="15"/>
    </row>
    <row r="70">
      <c r="A70" s="2037">
        <v>44680.0</v>
      </c>
      <c r="B70" s="16" t="s">
        <v>8246</v>
      </c>
      <c r="C70" s="16">
        <v>2.0</v>
      </c>
      <c r="D70" s="16">
        <v>3.0</v>
      </c>
      <c r="E70" s="16">
        <v>2.0</v>
      </c>
      <c r="F70" s="16">
        <v>0.0</v>
      </c>
      <c r="G70" s="16">
        <v>0.0</v>
      </c>
      <c r="H70" s="16">
        <v>0.0</v>
      </c>
      <c r="I70" s="16">
        <v>0.0</v>
      </c>
      <c r="J70" s="16">
        <v>0.0</v>
      </c>
      <c r="K70" s="16">
        <v>1.0</v>
      </c>
      <c r="L70" s="16" t="s">
        <v>176</v>
      </c>
      <c r="M70" s="16" t="s">
        <v>8286</v>
      </c>
      <c r="N70" s="16">
        <v>0.0</v>
      </c>
      <c r="O70" s="16">
        <v>4.0</v>
      </c>
      <c r="P70" s="16">
        <v>3.0</v>
      </c>
      <c r="Q70" s="16">
        <v>0.0</v>
      </c>
      <c r="R70" s="16">
        <v>1.0</v>
      </c>
      <c r="S70" s="16">
        <v>1.0</v>
      </c>
      <c r="T70" s="16">
        <v>1.0</v>
      </c>
      <c r="U70" s="16">
        <v>0.0</v>
      </c>
      <c r="V70" s="16">
        <v>1.0</v>
      </c>
      <c r="W70" s="16" t="s">
        <v>386</v>
      </c>
      <c r="X70" s="16" t="s">
        <v>8288</v>
      </c>
      <c r="Y70" s="16" t="s">
        <v>386</v>
      </c>
      <c r="Z70" s="16" t="s">
        <v>8265</v>
      </c>
      <c r="AA70" s="15"/>
      <c r="AB70" s="15"/>
      <c r="AC70" s="15"/>
      <c r="AD70" s="15"/>
    </row>
    <row r="71">
      <c r="A71" s="2037">
        <v>44680.0</v>
      </c>
      <c r="B71" s="16" t="s">
        <v>8246</v>
      </c>
      <c r="C71" s="16">
        <v>2.0</v>
      </c>
      <c r="D71" s="16">
        <v>3.0</v>
      </c>
      <c r="E71" s="16">
        <v>3.0</v>
      </c>
      <c r="F71" s="16">
        <v>0.0</v>
      </c>
      <c r="G71" s="16">
        <v>1.0</v>
      </c>
      <c r="H71" s="16">
        <v>0.0</v>
      </c>
      <c r="I71" s="16">
        <v>0.0</v>
      </c>
      <c r="J71" s="16">
        <v>0.0</v>
      </c>
      <c r="K71" s="16">
        <v>0.0</v>
      </c>
      <c r="L71" s="16" t="s">
        <v>176</v>
      </c>
      <c r="M71" s="16" t="s">
        <v>8285</v>
      </c>
      <c r="N71" s="15"/>
      <c r="O71" s="15"/>
      <c r="P71" s="15"/>
      <c r="Q71" s="15"/>
      <c r="R71" s="15"/>
      <c r="S71" s="15"/>
      <c r="T71" s="15"/>
      <c r="U71" s="15"/>
      <c r="V71" s="15"/>
      <c r="W71" s="15"/>
      <c r="X71" s="15"/>
      <c r="Y71" s="15"/>
      <c r="Z71" s="15"/>
      <c r="AA71" s="15"/>
      <c r="AB71" s="15"/>
      <c r="AC71" s="15"/>
      <c r="AD71" s="15"/>
    </row>
    <row r="72">
      <c r="A72" s="2037">
        <v>44680.0</v>
      </c>
      <c r="B72" s="16" t="s">
        <v>8246</v>
      </c>
      <c r="C72" s="16">
        <v>1.0</v>
      </c>
      <c r="D72" s="16">
        <v>4.0</v>
      </c>
      <c r="E72" s="16">
        <v>2.0</v>
      </c>
      <c r="F72" s="16">
        <v>0.0</v>
      </c>
      <c r="G72" s="16">
        <v>0.0</v>
      </c>
      <c r="H72" s="16">
        <v>0.0</v>
      </c>
      <c r="I72" s="16">
        <v>0.0</v>
      </c>
      <c r="J72" s="16">
        <v>0.0</v>
      </c>
      <c r="K72" s="16">
        <v>1.0</v>
      </c>
      <c r="L72" s="16" t="s">
        <v>386</v>
      </c>
      <c r="M72" s="16" t="s">
        <v>8284</v>
      </c>
      <c r="N72" s="15"/>
      <c r="O72" s="15"/>
      <c r="P72" s="15"/>
      <c r="Q72" s="15"/>
      <c r="R72" s="15"/>
      <c r="S72" s="15"/>
      <c r="T72" s="15"/>
      <c r="U72" s="15"/>
      <c r="V72" s="15"/>
      <c r="W72" s="15"/>
      <c r="X72" s="15"/>
      <c r="Y72" s="15"/>
      <c r="Z72" s="15"/>
      <c r="AA72" s="15"/>
      <c r="AB72" s="15"/>
      <c r="AC72" s="15"/>
      <c r="AD72" s="15"/>
    </row>
    <row r="73">
      <c r="A73" s="2037">
        <v>44680.0</v>
      </c>
      <c r="B73" s="16" t="s">
        <v>8246</v>
      </c>
      <c r="C73" s="16">
        <v>1.0</v>
      </c>
      <c r="D73" s="16">
        <v>4.0</v>
      </c>
      <c r="E73" s="16">
        <v>3.0</v>
      </c>
      <c r="F73" s="16">
        <v>0.0</v>
      </c>
      <c r="G73" s="16">
        <v>0.0</v>
      </c>
      <c r="H73" s="16">
        <v>0.0</v>
      </c>
      <c r="I73" s="16">
        <v>0.0</v>
      </c>
      <c r="J73" s="16">
        <v>0.0</v>
      </c>
      <c r="K73" s="16">
        <v>1.0</v>
      </c>
      <c r="L73" s="16" t="s">
        <v>176</v>
      </c>
      <c r="M73" s="16" t="s">
        <v>8281</v>
      </c>
      <c r="N73" s="15"/>
      <c r="O73" s="15"/>
      <c r="P73" s="15"/>
      <c r="Q73" s="15"/>
      <c r="R73" s="15"/>
      <c r="S73" s="15"/>
      <c r="T73" s="15"/>
      <c r="U73" s="15"/>
      <c r="V73" s="15"/>
      <c r="W73" s="15"/>
      <c r="X73" s="15"/>
      <c r="Y73" s="15"/>
      <c r="Z73" s="15"/>
      <c r="AA73" s="15"/>
      <c r="AB73" s="15"/>
      <c r="AC73" s="15"/>
      <c r="AD73" s="15"/>
    </row>
    <row r="74">
      <c r="A74" s="2037">
        <v>44680.0</v>
      </c>
      <c r="B74" s="16" t="s">
        <v>8246</v>
      </c>
      <c r="C74" s="16">
        <v>1.0</v>
      </c>
      <c r="D74" s="16">
        <v>3.0</v>
      </c>
      <c r="E74" s="16">
        <v>3.0</v>
      </c>
      <c r="F74" s="16">
        <v>0.0</v>
      </c>
      <c r="G74" s="16">
        <v>1.0</v>
      </c>
      <c r="H74" s="16">
        <v>0.0</v>
      </c>
      <c r="I74" s="16">
        <v>0.0</v>
      </c>
      <c r="J74" s="16">
        <v>0.0</v>
      </c>
      <c r="K74" s="16">
        <v>0.0</v>
      </c>
      <c r="L74" s="16" t="s">
        <v>386</v>
      </c>
      <c r="M74" s="16" t="s">
        <v>8278</v>
      </c>
      <c r="N74" s="15"/>
      <c r="O74" s="15"/>
      <c r="P74" s="15"/>
      <c r="Q74" s="15"/>
      <c r="R74" s="15"/>
      <c r="S74" s="15"/>
      <c r="T74" s="15"/>
      <c r="U74" s="15"/>
      <c r="V74" s="15"/>
      <c r="W74" s="15"/>
      <c r="X74" s="15"/>
      <c r="Y74" s="15"/>
      <c r="Z74" s="15"/>
      <c r="AA74" s="15"/>
      <c r="AB74" s="15"/>
      <c r="AC74" s="15"/>
      <c r="AD74" s="15"/>
    </row>
    <row r="75">
      <c r="A75" s="2037">
        <v>44680.0</v>
      </c>
      <c r="B75" s="16" t="s">
        <v>8246</v>
      </c>
      <c r="C75" s="16">
        <v>1.0</v>
      </c>
      <c r="D75" s="16">
        <v>3.0</v>
      </c>
      <c r="E75" s="16">
        <v>2.0</v>
      </c>
      <c r="F75" s="16">
        <v>0.0</v>
      </c>
      <c r="G75" s="16">
        <v>1.0</v>
      </c>
      <c r="H75" s="16">
        <v>0.0</v>
      </c>
      <c r="I75" s="16">
        <v>0.0</v>
      </c>
      <c r="J75" s="16">
        <v>0.0</v>
      </c>
      <c r="K75" s="16">
        <v>0.0</v>
      </c>
      <c r="L75" s="16" t="s">
        <v>176</v>
      </c>
      <c r="M75" s="16" t="s">
        <v>8286</v>
      </c>
      <c r="N75" s="15"/>
      <c r="O75" s="15"/>
      <c r="P75" s="15"/>
      <c r="Q75" s="15"/>
      <c r="R75" s="15"/>
      <c r="S75" s="15"/>
      <c r="T75" s="15"/>
      <c r="U75" s="15"/>
      <c r="V75" s="15"/>
      <c r="W75" s="15"/>
      <c r="X75" s="15"/>
      <c r="Y75" s="15"/>
      <c r="Z75" s="15"/>
      <c r="AA75" s="15"/>
      <c r="AB75" s="15"/>
      <c r="AC75" s="15"/>
      <c r="AD75" s="15"/>
    </row>
    <row r="76">
      <c r="A76" s="2037">
        <v>44680.0</v>
      </c>
      <c r="B76" s="16" t="s">
        <v>8246</v>
      </c>
      <c r="C76" s="16">
        <v>1.0</v>
      </c>
      <c r="D76" s="16">
        <v>3.0</v>
      </c>
      <c r="E76" s="16">
        <v>3.0</v>
      </c>
      <c r="F76" s="16">
        <v>0.0</v>
      </c>
      <c r="G76" s="16">
        <v>0.0</v>
      </c>
      <c r="H76" s="16">
        <v>0.0</v>
      </c>
      <c r="I76" s="16">
        <v>1.0</v>
      </c>
      <c r="J76" s="16">
        <v>0.0</v>
      </c>
      <c r="K76" s="16">
        <v>0.0</v>
      </c>
      <c r="L76" s="16" t="s">
        <v>386</v>
      </c>
      <c r="M76" s="16" t="s">
        <v>8282</v>
      </c>
      <c r="N76" s="15"/>
      <c r="O76" s="15"/>
      <c r="P76" s="15"/>
      <c r="Q76" s="15"/>
      <c r="R76" s="15"/>
      <c r="S76" s="15"/>
      <c r="T76" s="15"/>
      <c r="U76" s="15"/>
      <c r="V76" s="15"/>
      <c r="W76" s="15"/>
      <c r="X76" s="15"/>
      <c r="Y76" s="15"/>
      <c r="Z76" s="15"/>
      <c r="AA76" s="15"/>
      <c r="AB76" s="15"/>
      <c r="AC76" s="15"/>
      <c r="AD76" s="15"/>
    </row>
    <row r="77">
      <c r="A77" s="2037">
        <v>44680.0</v>
      </c>
      <c r="B77" s="16" t="s">
        <v>8246</v>
      </c>
      <c r="C77" s="16">
        <v>1.0</v>
      </c>
      <c r="D77" s="16">
        <v>2.0</v>
      </c>
      <c r="E77" s="16">
        <v>2.0</v>
      </c>
      <c r="F77" s="16">
        <v>0.0</v>
      </c>
      <c r="G77" s="16">
        <v>0.0</v>
      </c>
      <c r="H77" s="16">
        <v>0.0</v>
      </c>
      <c r="I77" s="16">
        <v>1.0</v>
      </c>
      <c r="J77" s="16">
        <v>0.0</v>
      </c>
      <c r="K77" s="16">
        <v>0.0</v>
      </c>
      <c r="L77" s="16" t="s">
        <v>386</v>
      </c>
      <c r="M77" s="16" t="s">
        <v>8265</v>
      </c>
      <c r="N77" s="15"/>
      <c r="O77" s="15"/>
      <c r="P77" s="15"/>
      <c r="Q77" s="15"/>
      <c r="R77" s="15"/>
      <c r="S77" s="15"/>
      <c r="T77" s="15"/>
      <c r="U77" s="15"/>
      <c r="V77" s="15"/>
      <c r="W77" s="15"/>
      <c r="X77" s="15"/>
      <c r="Y77" s="15"/>
      <c r="Z77" s="15"/>
      <c r="AA77" s="15"/>
      <c r="AB77" s="15"/>
      <c r="AC77" s="15"/>
      <c r="AD77" s="15"/>
    </row>
    <row r="78">
      <c r="A78" s="2037">
        <v>44680.0</v>
      </c>
      <c r="B78" s="16" t="s">
        <v>8246</v>
      </c>
      <c r="C78" s="16">
        <v>1.0</v>
      </c>
      <c r="D78" s="16">
        <v>3.0</v>
      </c>
      <c r="E78" s="16">
        <v>3.0</v>
      </c>
      <c r="F78" s="16">
        <v>0.0</v>
      </c>
      <c r="G78" s="16">
        <v>1.0</v>
      </c>
      <c r="H78" s="16">
        <v>0.0</v>
      </c>
      <c r="I78" s="16">
        <v>0.0</v>
      </c>
      <c r="J78" s="16">
        <v>0.0</v>
      </c>
      <c r="K78" s="16">
        <v>0.0</v>
      </c>
      <c r="L78" s="16" t="s">
        <v>176</v>
      </c>
      <c r="M78" s="16" t="s">
        <v>8285</v>
      </c>
      <c r="N78" s="15"/>
      <c r="O78" s="15"/>
      <c r="P78" s="15"/>
      <c r="Q78" s="15"/>
      <c r="R78" s="15"/>
      <c r="S78" s="15"/>
      <c r="T78" s="15"/>
      <c r="U78" s="15"/>
      <c r="V78" s="15"/>
      <c r="W78" s="15"/>
      <c r="X78" s="15"/>
      <c r="Y78" s="15"/>
      <c r="Z78" s="15"/>
      <c r="AA78" s="15"/>
      <c r="AB78" s="15"/>
      <c r="AC78" s="15"/>
      <c r="AD78" s="15"/>
    </row>
    <row r="79">
      <c r="A79" s="2037">
        <v>44680.0</v>
      </c>
      <c r="B79" s="16" t="s">
        <v>8246</v>
      </c>
      <c r="C79" s="16">
        <v>1.0</v>
      </c>
      <c r="D79" s="16">
        <v>3.0</v>
      </c>
      <c r="E79" s="16">
        <v>3.0</v>
      </c>
      <c r="F79" s="16">
        <v>0.0</v>
      </c>
      <c r="G79" s="16">
        <v>1.0</v>
      </c>
      <c r="H79" s="16">
        <v>0.0</v>
      </c>
      <c r="I79" s="16">
        <v>0.0</v>
      </c>
      <c r="J79" s="16">
        <v>0.0</v>
      </c>
      <c r="K79" s="16">
        <v>0.0</v>
      </c>
      <c r="L79" s="16" t="s">
        <v>176</v>
      </c>
      <c r="M79" s="16" t="s">
        <v>8285</v>
      </c>
      <c r="N79" s="15"/>
      <c r="O79" s="15"/>
      <c r="P79" s="15"/>
      <c r="Q79" s="15"/>
      <c r="R79" s="15"/>
      <c r="S79" s="15"/>
      <c r="T79" s="15"/>
      <c r="U79" s="15"/>
      <c r="V79" s="15"/>
      <c r="W79" s="15"/>
      <c r="X79" s="15"/>
      <c r="Y79" s="15"/>
      <c r="Z79" s="15"/>
      <c r="AA79" s="15"/>
      <c r="AB79" s="15"/>
      <c r="AC79" s="15"/>
      <c r="AD79" s="15"/>
    </row>
    <row r="80">
      <c r="A80" s="2037">
        <v>44680.0</v>
      </c>
      <c r="B80" s="16" t="s">
        <v>8246</v>
      </c>
      <c r="C80" s="16">
        <v>1.0</v>
      </c>
      <c r="D80" s="16">
        <v>4.0</v>
      </c>
      <c r="E80" s="16">
        <v>3.0</v>
      </c>
      <c r="F80" s="16">
        <v>0.0</v>
      </c>
      <c r="G80" s="16">
        <v>0.0</v>
      </c>
      <c r="H80" s="16">
        <v>0.0</v>
      </c>
      <c r="I80" s="16">
        <v>1.0</v>
      </c>
      <c r="J80" s="16">
        <v>0.0</v>
      </c>
      <c r="K80" s="16">
        <v>0.0</v>
      </c>
      <c r="L80" s="16" t="s">
        <v>176</v>
      </c>
      <c r="M80" s="16" t="s">
        <v>8290</v>
      </c>
      <c r="N80" s="15"/>
      <c r="O80" s="15"/>
      <c r="P80" s="15"/>
      <c r="Q80" s="15"/>
      <c r="R80" s="15"/>
      <c r="S80" s="15"/>
      <c r="T80" s="15"/>
      <c r="U80" s="15"/>
      <c r="V80" s="15"/>
      <c r="W80" s="15"/>
      <c r="X80" s="15"/>
      <c r="Y80" s="15"/>
      <c r="Z80" s="15"/>
      <c r="AA80" s="15"/>
      <c r="AB80" s="15"/>
      <c r="AC80" s="15"/>
      <c r="AD80" s="15"/>
    </row>
    <row r="81">
      <c r="A81" s="2037">
        <v>44680.0</v>
      </c>
      <c r="B81" s="16" t="s">
        <v>8246</v>
      </c>
      <c r="C81" s="16">
        <v>1.0</v>
      </c>
      <c r="D81" s="16">
        <v>2.0</v>
      </c>
      <c r="E81" s="16">
        <v>3.0</v>
      </c>
      <c r="F81" s="16">
        <v>1.0</v>
      </c>
      <c r="G81" s="16">
        <v>0.0</v>
      </c>
      <c r="H81" s="16">
        <v>0.0</v>
      </c>
      <c r="I81" s="16">
        <v>0.0</v>
      </c>
      <c r="J81" s="16">
        <v>0.0</v>
      </c>
      <c r="K81" s="16">
        <v>0.0</v>
      </c>
      <c r="L81" s="16" t="s">
        <v>386</v>
      </c>
      <c r="M81" s="16" t="s">
        <v>8256</v>
      </c>
      <c r="N81" s="15"/>
      <c r="O81" s="15"/>
      <c r="P81" s="15"/>
      <c r="Q81" s="15"/>
      <c r="R81" s="15"/>
      <c r="S81" s="15"/>
      <c r="T81" s="15"/>
      <c r="U81" s="15"/>
      <c r="V81" s="15"/>
      <c r="W81" s="15"/>
      <c r="X81" s="15"/>
      <c r="Y81" s="15"/>
      <c r="Z81" s="15"/>
      <c r="AA81" s="15"/>
      <c r="AB81" s="15"/>
      <c r="AC81" s="15"/>
      <c r="AD81" s="15"/>
    </row>
    <row r="82">
      <c r="A82" s="2037">
        <v>44680.0</v>
      </c>
      <c r="B82" s="16" t="s">
        <v>8246</v>
      </c>
      <c r="C82" s="16">
        <v>2.0</v>
      </c>
      <c r="D82" s="16">
        <v>3.0</v>
      </c>
      <c r="E82" s="16">
        <v>2.0</v>
      </c>
      <c r="F82" s="16">
        <v>0.0</v>
      </c>
      <c r="G82" s="16">
        <v>0.0</v>
      </c>
      <c r="H82" s="16">
        <v>0.0</v>
      </c>
      <c r="I82" s="16">
        <v>0.0</v>
      </c>
      <c r="J82" s="16">
        <v>0.0</v>
      </c>
      <c r="K82" s="16">
        <v>1.0</v>
      </c>
      <c r="L82" s="16" t="s">
        <v>386</v>
      </c>
      <c r="M82" s="16" t="s">
        <v>8257</v>
      </c>
      <c r="N82" s="15"/>
      <c r="O82" s="15"/>
      <c r="P82" s="15"/>
      <c r="Q82" s="15"/>
      <c r="R82" s="15"/>
      <c r="S82" s="15"/>
      <c r="T82" s="15"/>
      <c r="U82" s="15"/>
      <c r="V82" s="15"/>
      <c r="W82" s="15"/>
      <c r="X82" s="15"/>
      <c r="Y82" s="15"/>
      <c r="Z82" s="15"/>
      <c r="AA82" s="15"/>
      <c r="AB82" s="15"/>
      <c r="AC82" s="15"/>
      <c r="AD82" s="15"/>
    </row>
    <row r="83">
      <c r="A83" s="2037">
        <v>44680.0</v>
      </c>
      <c r="B83" s="16" t="s">
        <v>8246</v>
      </c>
      <c r="C83" s="16">
        <v>1.0</v>
      </c>
      <c r="D83" s="16">
        <v>3.0</v>
      </c>
      <c r="E83" s="16">
        <v>3.0</v>
      </c>
      <c r="F83" s="16">
        <v>0.0</v>
      </c>
      <c r="G83" s="16">
        <v>0.0</v>
      </c>
      <c r="H83" s="16">
        <v>0.0</v>
      </c>
      <c r="I83" s="16">
        <v>0.0</v>
      </c>
      <c r="J83" s="16">
        <v>1.0</v>
      </c>
      <c r="K83" s="16">
        <v>0.0</v>
      </c>
      <c r="L83" s="16" t="s">
        <v>176</v>
      </c>
      <c r="M83" s="16" t="s">
        <v>8290</v>
      </c>
      <c r="N83" s="15"/>
      <c r="O83" s="15"/>
      <c r="P83" s="15"/>
      <c r="Q83" s="15"/>
      <c r="R83" s="15"/>
      <c r="S83" s="15"/>
      <c r="T83" s="15"/>
      <c r="U83" s="15"/>
      <c r="V83" s="15"/>
      <c r="W83" s="15"/>
      <c r="X83" s="15"/>
      <c r="Y83" s="15"/>
      <c r="Z83" s="15"/>
      <c r="AA83" s="15"/>
      <c r="AB83" s="15"/>
      <c r="AC83" s="15"/>
      <c r="AD83" s="15"/>
    </row>
    <row r="84">
      <c r="A84" s="2037">
        <v>44680.0</v>
      </c>
      <c r="B84" s="16" t="s">
        <v>8246</v>
      </c>
      <c r="C84" s="16">
        <v>1.0</v>
      </c>
      <c r="D84" s="16">
        <v>4.0</v>
      </c>
      <c r="E84" s="16">
        <v>3.0</v>
      </c>
      <c r="F84" s="16">
        <v>0.0</v>
      </c>
      <c r="G84" s="16">
        <v>0.0</v>
      </c>
      <c r="H84" s="16">
        <v>0.0</v>
      </c>
      <c r="I84" s="16">
        <v>1.0</v>
      </c>
      <c r="J84" s="16">
        <v>0.0</v>
      </c>
      <c r="K84" s="16">
        <v>0.0</v>
      </c>
      <c r="L84" s="16" t="s">
        <v>386</v>
      </c>
      <c r="M84" s="16" t="s">
        <v>8269</v>
      </c>
      <c r="N84" s="15"/>
      <c r="O84" s="15"/>
      <c r="P84" s="15"/>
      <c r="Q84" s="15"/>
      <c r="R84" s="15"/>
      <c r="S84" s="15"/>
      <c r="T84" s="15"/>
      <c r="U84" s="15"/>
      <c r="V84" s="15"/>
      <c r="W84" s="15"/>
      <c r="X84" s="15"/>
      <c r="Y84" s="15"/>
      <c r="Z84" s="15"/>
      <c r="AA84" s="15"/>
      <c r="AB84" s="15"/>
      <c r="AC84" s="15"/>
      <c r="AD84" s="15"/>
    </row>
    <row r="85">
      <c r="A85" s="2037">
        <v>44680.0</v>
      </c>
      <c r="B85" s="16" t="s">
        <v>8246</v>
      </c>
      <c r="C85" s="16">
        <v>1.0</v>
      </c>
      <c r="D85" s="16">
        <v>2.0</v>
      </c>
      <c r="E85" s="16">
        <v>3.0</v>
      </c>
      <c r="F85" s="16">
        <v>0.0</v>
      </c>
      <c r="G85" s="16">
        <v>1.0</v>
      </c>
      <c r="H85" s="16">
        <v>0.0</v>
      </c>
      <c r="I85" s="16">
        <v>0.0</v>
      </c>
      <c r="J85" s="16">
        <v>0.0</v>
      </c>
      <c r="K85" s="16">
        <v>0.0</v>
      </c>
      <c r="L85" s="16" t="s">
        <v>386</v>
      </c>
      <c r="M85" s="16" t="s">
        <v>8282</v>
      </c>
      <c r="N85" s="15"/>
      <c r="O85" s="15"/>
      <c r="P85" s="15"/>
      <c r="Q85" s="15"/>
      <c r="R85" s="15"/>
      <c r="S85" s="15"/>
      <c r="T85" s="15"/>
      <c r="U85" s="15"/>
      <c r="V85" s="15"/>
      <c r="W85" s="15"/>
      <c r="X85" s="15"/>
      <c r="Y85" s="15"/>
      <c r="Z85" s="15"/>
      <c r="AA85" s="15"/>
      <c r="AB85" s="15"/>
      <c r="AC85" s="15"/>
      <c r="AD85" s="15"/>
    </row>
    <row r="86">
      <c r="A86" s="2037">
        <v>44680.0</v>
      </c>
      <c r="B86" s="16" t="s">
        <v>8246</v>
      </c>
      <c r="C86" s="16">
        <v>1.0</v>
      </c>
      <c r="D86" s="16">
        <v>4.0</v>
      </c>
      <c r="E86" s="16">
        <v>2.0</v>
      </c>
      <c r="F86" s="16">
        <v>1.0</v>
      </c>
      <c r="G86" s="16">
        <v>0.0</v>
      </c>
      <c r="H86" s="16">
        <v>0.0</v>
      </c>
      <c r="I86" s="16">
        <v>0.0</v>
      </c>
      <c r="J86" s="16">
        <v>0.0</v>
      </c>
      <c r="K86" s="16">
        <v>0.0</v>
      </c>
      <c r="L86" s="16" t="s">
        <v>386</v>
      </c>
      <c r="M86" s="16" t="s">
        <v>8265</v>
      </c>
      <c r="N86" s="15"/>
      <c r="O86" s="15"/>
      <c r="P86" s="15"/>
      <c r="Q86" s="15"/>
      <c r="R86" s="15"/>
      <c r="S86" s="15"/>
      <c r="T86" s="15"/>
      <c r="U86" s="15"/>
      <c r="V86" s="15"/>
      <c r="W86" s="15"/>
      <c r="X86" s="15"/>
      <c r="Y86" s="15"/>
      <c r="Z86" s="15"/>
      <c r="AA86" s="15"/>
      <c r="AB86" s="15"/>
      <c r="AC86" s="15"/>
      <c r="AD86" s="15"/>
    </row>
    <row r="87">
      <c r="A87" s="2037">
        <v>44680.0</v>
      </c>
      <c r="B87" s="16" t="s">
        <v>8246</v>
      </c>
      <c r="C87" s="16">
        <v>1.0</v>
      </c>
      <c r="D87" s="16">
        <v>3.0</v>
      </c>
      <c r="E87" s="16">
        <v>3.0</v>
      </c>
      <c r="F87" s="16">
        <v>0.0</v>
      </c>
      <c r="G87" s="16">
        <v>1.0</v>
      </c>
      <c r="H87" s="16">
        <v>0.0</v>
      </c>
      <c r="I87" s="16">
        <v>0.0</v>
      </c>
      <c r="J87" s="16">
        <v>0.0</v>
      </c>
      <c r="K87" s="16">
        <v>0.0</v>
      </c>
      <c r="L87" s="16" t="s">
        <v>386</v>
      </c>
      <c r="M87" s="16" t="s">
        <v>8269</v>
      </c>
      <c r="N87" s="15"/>
      <c r="O87" s="15"/>
      <c r="P87" s="15"/>
      <c r="Q87" s="15"/>
      <c r="R87" s="15"/>
      <c r="S87" s="15"/>
      <c r="T87" s="15"/>
      <c r="U87" s="15"/>
      <c r="V87" s="15"/>
      <c r="W87" s="15"/>
      <c r="X87" s="15"/>
      <c r="Y87" s="15"/>
      <c r="Z87" s="15"/>
      <c r="AA87" s="15"/>
      <c r="AB87" s="15"/>
      <c r="AC87" s="15"/>
      <c r="AD87" s="15"/>
    </row>
    <row r="88">
      <c r="A88" s="2037">
        <v>44680.0</v>
      </c>
      <c r="B88" s="16" t="s">
        <v>8246</v>
      </c>
      <c r="C88" s="16">
        <v>1.0</v>
      </c>
      <c r="D88" s="16">
        <v>4.0</v>
      </c>
      <c r="E88" s="16">
        <v>3.0</v>
      </c>
      <c r="F88" s="16">
        <v>0.0</v>
      </c>
      <c r="G88" s="16">
        <v>0.0</v>
      </c>
      <c r="H88" s="16">
        <v>0.0</v>
      </c>
      <c r="I88" s="16">
        <v>1.0</v>
      </c>
      <c r="J88" s="16">
        <v>0.0</v>
      </c>
      <c r="K88" s="16">
        <v>0.0</v>
      </c>
      <c r="L88" s="16" t="s">
        <v>176</v>
      </c>
      <c r="M88" s="16" t="s">
        <v>8271</v>
      </c>
      <c r="N88" s="15"/>
      <c r="O88" s="15"/>
      <c r="P88" s="15"/>
      <c r="Q88" s="15"/>
      <c r="R88" s="15"/>
      <c r="S88" s="15"/>
      <c r="T88" s="15"/>
      <c r="U88" s="15"/>
      <c r="V88" s="15"/>
      <c r="W88" s="15"/>
      <c r="X88" s="15"/>
      <c r="Y88" s="15"/>
      <c r="Z88" s="15"/>
      <c r="AA88" s="15"/>
      <c r="AB88" s="15"/>
      <c r="AC88" s="15"/>
      <c r="AD88" s="15"/>
    </row>
    <row r="89">
      <c r="A89" s="2037">
        <v>44684.0</v>
      </c>
      <c r="B89" s="16" t="s">
        <v>8246</v>
      </c>
      <c r="C89" s="16">
        <v>1.0</v>
      </c>
      <c r="D89" s="16">
        <v>3.0</v>
      </c>
      <c r="E89" s="16">
        <v>3.0</v>
      </c>
      <c r="F89" s="16">
        <v>0.0</v>
      </c>
      <c r="G89" s="16">
        <v>0.0</v>
      </c>
      <c r="H89" s="16">
        <v>1.0</v>
      </c>
      <c r="I89" s="16">
        <v>0.0</v>
      </c>
      <c r="J89" s="16">
        <v>0.0</v>
      </c>
      <c r="K89" s="16">
        <v>0.0</v>
      </c>
      <c r="L89" s="16" t="s">
        <v>176</v>
      </c>
      <c r="M89" s="16" t="s">
        <v>8264</v>
      </c>
      <c r="N89" s="16">
        <v>0.0</v>
      </c>
      <c r="O89" s="16">
        <v>4.0</v>
      </c>
      <c r="P89" s="16">
        <v>3.0</v>
      </c>
      <c r="Q89" s="16">
        <v>1.0</v>
      </c>
      <c r="R89" s="16">
        <v>0.0</v>
      </c>
      <c r="S89" s="16">
        <v>1.0</v>
      </c>
      <c r="T89" s="16">
        <v>0.0</v>
      </c>
      <c r="U89" s="16">
        <v>2.0</v>
      </c>
      <c r="V89" s="16">
        <v>0.0</v>
      </c>
      <c r="W89" s="16" t="s">
        <v>212</v>
      </c>
      <c r="X89" s="16" t="s">
        <v>6953</v>
      </c>
      <c r="Y89" s="16" t="s">
        <v>386</v>
      </c>
      <c r="Z89" s="16" t="s">
        <v>8289</v>
      </c>
      <c r="AA89" s="15"/>
      <c r="AB89" s="15"/>
      <c r="AC89" s="15"/>
      <c r="AD89" s="15"/>
    </row>
    <row r="90">
      <c r="A90" s="2037">
        <v>44684.0</v>
      </c>
      <c r="B90" s="16" t="s">
        <v>8246</v>
      </c>
      <c r="C90" s="16">
        <v>1.0</v>
      </c>
      <c r="D90" s="16">
        <v>2.0</v>
      </c>
      <c r="E90" s="16">
        <v>2.0</v>
      </c>
      <c r="F90" s="16">
        <v>0.0</v>
      </c>
      <c r="G90" s="16">
        <v>1.0</v>
      </c>
      <c r="H90" s="16">
        <v>0.0</v>
      </c>
      <c r="I90" s="16">
        <v>0.0</v>
      </c>
      <c r="J90" s="16">
        <v>0.0</v>
      </c>
      <c r="K90" s="16">
        <v>0.0</v>
      </c>
      <c r="L90" s="16" t="s">
        <v>176</v>
      </c>
      <c r="M90" s="16" t="s">
        <v>8264</v>
      </c>
      <c r="N90" s="16">
        <v>0.0</v>
      </c>
      <c r="O90" s="16">
        <v>4.0</v>
      </c>
      <c r="P90" s="16">
        <v>3.0</v>
      </c>
      <c r="Q90" s="16">
        <v>0.0</v>
      </c>
      <c r="R90" s="16">
        <v>0.0</v>
      </c>
      <c r="S90" s="16">
        <v>1.0</v>
      </c>
      <c r="T90" s="16">
        <v>0.0</v>
      </c>
      <c r="U90" s="16">
        <v>1.0</v>
      </c>
      <c r="V90" s="16">
        <v>2.0</v>
      </c>
      <c r="W90" s="16" t="s">
        <v>386</v>
      </c>
      <c r="X90" s="16" t="s">
        <v>8269</v>
      </c>
      <c r="Y90" s="16" t="s">
        <v>212</v>
      </c>
      <c r="Z90" s="16" t="s">
        <v>6914</v>
      </c>
      <c r="AA90" s="15"/>
      <c r="AB90" s="15"/>
      <c r="AC90" s="15"/>
      <c r="AD90" s="15"/>
    </row>
    <row r="91">
      <c r="A91" s="2037">
        <v>44684.0</v>
      </c>
      <c r="B91" s="16" t="s">
        <v>8246</v>
      </c>
      <c r="C91" s="16">
        <v>2.0</v>
      </c>
      <c r="D91" s="16">
        <v>3.0</v>
      </c>
      <c r="E91" s="16">
        <v>3.0</v>
      </c>
      <c r="F91" s="16">
        <v>0.0</v>
      </c>
      <c r="G91" s="16">
        <v>1.0</v>
      </c>
      <c r="H91" s="16">
        <v>0.0</v>
      </c>
      <c r="I91" s="16">
        <v>0.0</v>
      </c>
      <c r="J91" s="16">
        <v>0.0</v>
      </c>
      <c r="K91" s="16">
        <v>0.0</v>
      </c>
      <c r="L91" s="16" t="s">
        <v>176</v>
      </c>
      <c r="M91" s="16" t="s">
        <v>8285</v>
      </c>
      <c r="N91" s="15"/>
      <c r="O91" s="15"/>
      <c r="P91" s="15"/>
      <c r="Q91" s="15"/>
      <c r="R91" s="15"/>
      <c r="S91" s="15"/>
      <c r="T91" s="15"/>
      <c r="U91" s="15"/>
      <c r="V91" s="15"/>
      <c r="W91" s="15"/>
      <c r="X91" s="15"/>
      <c r="Y91" s="15"/>
      <c r="Z91" s="15"/>
      <c r="AA91" s="15"/>
      <c r="AB91" s="15"/>
      <c r="AC91" s="15"/>
      <c r="AD91" s="15"/>
    </row>
    <row r="92">
      <c r="A92" s="2037">
        <v>44684.0</v>
      </c>
      <c r="B92" s="16" t="s">
        <v>8246</v>
      </c>
      <c r="C92" s="16">
        <v>1.0</v>
      </c>
      <c r="D92" s="16">
        <v>2.0</v>
      </c>
      <c r="E92" s="16">
        <v>2.0</v>
      </c>
      <c r="F92" s="16">
        <v>0.0</v>
      </c>
      <c r="G92" s="16">
        <v>0.0</v>
      </c>
      <c r="H92" s="16">
        <v>0.0</v>
      </c>
      <c r="I92" s="16">
        <v>1.0</v>
      </c>
      <c r="J92" s="16">
        <v>0.0</v>
      </c>
      <c r="K92" s="16">
        <v>0.0</v>
      </c>
      <c r="L92" s="16" t="s">
        <v>176</v>
      </c>
      <c r="M92" s="16" t="s">
        <v>8285</v>
      </c>
      <c r="N92" s="15"/>
      <c r="O92" s="15"/>
      <c r="P92" s="15"/>
      <c r="Q92" s="15"/>
      <c r="R92" s="15"/>
      <c r="S92" s="15"/>
      <c r="T92" s="15"/>
      <c r="U92" s="15"/>
      <c r="V92" s="15"/>
      <c r="W92" s="15"/>
      <c r="X92" s="15"/>
      <c r="Y92" s="15"/>
      <c r="Z92" s="15"/>
      <c r="AA92" s="15"/>
      <c r="AB92" s="15"/>
      <c r="AC92" s="15"/>
      <c r="AD92" s="15"/>
    </row>
    <row r="93">
      <c r="A93" s="2037">
        <v>44684.0</v>
      </c>
      <c r="B93" s="16" t="s">
        <v>8246</v>
      </c>
      <c r="C93" s="16">
        <v>1.0</v>
      </c>
      <c r="D93" s="16">
        <v>4.0</v>
      </c>
      <c r="E93" s="16">
        <v>3.0</v>
      </c>
      <c r="F93" s="16">
        <v>0.0</v>
      </c>
      <c r="G93" s="16">
        <v>1.0</v>
      </c>
      <c r="H93" s="16">
        <v>0.0</v>
      </c>
      <c r="I93" s="16">
        <v>0.0</v>
      </c>
      <c r="J93" s="16">
        <v>0.0</v>
      </c>
      <c r="K93" s="16">
        <v>0.0</v>
      </c>
      <c r="L93" s="16" t="s">
        <v>386</v>
      </c>
      <c r="M93" s="16" t="s">
        <v>8249</v>
      </c>
      <c r="N93" s="15"/>
      <c r="O93" s="15"/>
      <c r="P93" s="15"/>
      <c r="Q93" s="15"/>
      <c r="R93" s="15"/>
      <c r="S93" s="15"/>
      <c r="T93" s="15"/>
      <c r="U93" s="15"/>
      <c r="V93" s="15"/>
      <c r="W93" s="15"/>
      <c r="X93" s="15"/>
      <c r="Y93" s="15"/>
      <c r="Z93" s="15"/>
      <c r="AA93" s="15"/>
      <c r="AB93" s="15"/>
      <c r="AC93" s="15"/>
      <c r="AD93" s="15"/>
    </row>
    <row r="94">
      <c r="A94" s="2037">
        <v>44684.0</v>
      </c>
      <c r="B94" s="16" t="s">
        <v>8246</v>
      </c>
      <c r="C94" s="16">
        <v>1.0</v>
      </c>
      <c r="D94" s="16">
        <v>4.0</v>
      </c>
      <c r="E94" s="16">
        <v>2.0</v>
      </c>
      <c r="F94" s="16">
        <v>0.0</v>
      </c>
      <c r="G94" s="16">
        <v>0.0</v>
      </c>
      <c r="H94" s="16">
        <v>0.0</v>
      </c>
      <c r="I94" s="16">
        <v>0.0</v>
      </c>
      <c r="J94" s="16">
        <v>1.0</v>
      </c>
      <c r="K94" s="16">
        <v>0.0</v>
      </c>
      <c r="L94" s="16" t="s">
        <v>212</v>
      </c>
      <c r="M94" s="16" t="s">
        <v>8287</v>
      </c>
      <c r="N94" s="15"/>
      <c r="O94" s="15"/>
      <c r="P94" s="15"/>
      <c r="Q94" s="15"/>
      <c r="R94" s="15"/>
      <c r="S94" s="15"/>
      <c r="T94" s="15"/>
      <c r="U94" s="15"/>
      <c r="V94" s="15"/>
      <c r="W94" s="15"/>
      <c r="X94" s="15"/>
      <c r="Y94" s="15"/>
      <c r="Z94" s="15"/>
      <c r="AA94" s="15"/>
      <c r="AB94" s="15"/>
      <c r="AC94" s="15"/>
      <c r="AD94" s="15"/>
    </row>
    <row r="95">
      <c r="A95" s="2037">
        <v>44684.0</v>
      </c>
      <c r="B95" s="16" t="s">
        <v>8246</v>
      </c>
      <c r="C95" s="16">
        <v>2.0</v>
      </c>
      <c r="D95" s="16">
        <v>2.0</v>
      </c>
      <c r="E95" s="16">
        <v>3.0</v>
      </c>
      <c r="F95" s="16">
        <v>0.0</v>
      </c>
      <c r="G95" s="16">
        <v>0.0</v>
      </c>
      <c r="H95" s="16">
        <v>0.0</v>
      </c>
      <c r="I95" s="16">
        <v>0.0</v>
      </c>
      <c r="J95" s="16">
        <v>0.0</v>
      </c>
      <c r="K95" s="16">
        <v>1.0</v>
      </c>
      <c r="L95" s="16" t="s">
        <v>212</v>
      </c>
      <c r="M95" s="16" t="s">
        <v>6824</v>
      </c>
      <c r="N95" s="15"/>
      <c r="O95" s="15"/>
      <c r="P95" s="15"/>
      <c r="Q95" s="15"/>
      <c r="R95" s="15"/>
      <c r="S95" s="15"/>
      <c r="T95" s="15"/>
      <c r="U95" s="15"/>
      <c r="V95" s="15"/>
      <c r="W95" s="15"/>
      <c r="X95" s="15"/>
      <c r="Y95" s="15"/>
      <c r="Z95" s="15"/>
      <c r="AA95" s="15"/>
      <c r="AB95" s="15"/>
      <c r="AC95" s="15"/>
      <c r="AD95" s="15"/>
    </row>
    <row r="96">
      <c r="A96" s="2037">
        <v>44684.0</v>
      </c>
      <c r="B96" s="16" t="s">
        <v>8246</v>
      </c>
      <c r="C96" s="16">
        <v>1.0</v>
      </c>
      <c r="D96" s="16">
        <v>2.0</v>
      </c>
      <c r="E96" s="16">
        <v>3.0</v>
      </c>
      <c r="F96" s="16">
        <v>1.0</v>
      </c>
      <c r="G96" s="16">
        <v>0.0</v>
      </c>
      <c r="H96" s="16">
        <v>0.0</v>
      </c>
      <c r="I96" s="16">
        <v>0.0</v>
      </c>
      <c r="J96" s="16">
        <v>0.0</v>
      </c>
      <c r="K96" s="16">
        <v>0.0</v>
      </c>
      <c r="L96" s="16" t="s">
        <v>386</v>
      </c>
      <c r="M96" s="16" t="s">
        <v>8269</v>
      </c>
      <c r="N96" s="15"/>
      <c r="O96" s="15"/>
      <c r="P96" s="15"/>
      <c r="Q96" s="15"/>
      <c r="R96" s="15"/>
      <c r="S96" s="15"/>
      <c r="T96" s="15"/>
      <c r="U96" s="15"/>
      <c r="V96" s="15"/>
      <c r="W96" s="15"/>
      <c r="X96" s="15"/>
      <c r="Y96" s="15"/>
      <c r="Z96" s="15"/>
      <c r="AA96" s="15"/>
      <c r="AB96" s="15"/>
      <c r="AC96" s="15"/>
      <c r="AD96" s="15"/>
    </row>
    <row r="97">
      <c r="A97" s="2037">
        <v>44684.0</v>
      </c>
      <c r="B97" s="16" t="s">
        <v>8246</v>
      </c>
      <c r="C97" s="16">
        <v>1.0</v>
      </c>
      <c r="D97" s="16">
        <v>2.0</v>
      </c>
      <c r="E97" s="16">
        <v>3.0</v>
      </c>
      <c r="F97" s="16">
        <v>0.0</v>
      </c>
      <c r="G97" s="16">
        <v>0.0</v>
      </c>
      <c r="H97" s="16">
        <v>0.0</v>
      </c>
      <c r="I97" s="16">
        <v>1.0</v>
      </c>
      <c r="J97" s="16">
        <v>0.0</v>
      </c>
      <c r="K97" s="16">
        <v>0.0</v>
      </c>
      <c r="L97" s="16" t="s">
        <v>386</v>
      </c>
      <c r="M97" s="16" t="s">
        <v>8249</v>
      </c>
      <c r="N97" s="15"/>
      <c r="O97" s="15"/>
      <c r="P97" s="15"/>
      <c r="Q97" s="15"/>
      <c r="R97" s="15"/>
      <c r="S97" s="15"/>
      <c r="T97" s="15"/>
      <c r="U97" s="15"/>
      <c r="V97" s="15"/>
      <c r="W97" s="15"/>
      <c r="X97" s="15"/>
      <c r="Y97" s="15"/>
      <c r="Z97" s="15"/>
      <c r="AA97" s="15"/>
      <c r="AB97" s="15"/>
      <c r="AC97" s="15"/>
      <c r="AD97" s="15"/>
    </row>
    <row r="98">
      <c r="A98" s="2037">
        <v>44684.0</v>
      </c>
      <c r="B98" s="16" t="s">
        <v>8246</v>
      </c>
      <c r="C98" s="16">
        <v>2.0</v>
      </c>
      <c r="D98" s="16">
        <v>2.0</v>
      </c>
      <c r="E98" s="16">
        <v>3.0</v>
      </c>
      <c r="F98" s="16">
        <v>0.0</v>
      </c>
      <c r="G98" s="16">
        <v>0.0</v>
      </c>
      <c r="H98" s="16">
        <v>0.0</v>
      </c>
      <c r="I98" s="16">
        <v>0.0</v>
      </c>
      <c r="J98" s="16">
        <v>0.0</v>
      </c>
      <c r="K98" s="16">
        <v>1.0</v>
      </c>
      <c r="L98" s="16" t="s">
        <v>386</v>
      </c>
      <c r="M98" s="16" t="s">
        <v>8285</v>
      </c>
      <c r="N98" s="15"/>
      <c r="O98" s="15"/>
      <c r="P98" s="15"/>
      <c r="Q98" s="15"/>
      <c r="R98" s="15"/>
      <c r="S98" s="15"/>
      <c r="T98" s="15"/>
      <c r="U98" s="15"/>
      <c r="V98" s="15"/>
      <c r="W98" s="15"/>
      <c r="X98" s="15"/>
      <c r="Y98" s="15"/>
      <c r="Z98" s="15"/>
      <c r="AA98" s="15"/>
      <c r="AB98" s="15"/>
      <c r="AC98" s="15"/>
      <c r="AD98" s="15"/>
    </row>
    <row r="99">
      <c r="A99" s="2037">
        <v>44684.0</v>
      </c>
      <c r="B99" s="16" t="s">
        <v>8246</v>
      </c>
      <c r="C99" s="16">
        <v>1.0</v>
      </c>
      <c r="D99" s="16">
        <v>4.0</v>
      </c>
      <c r="E99" s="16">
        <v>3.0</v>
      </c>
      <c r="F99" s="16">
        <v>1.0</v>
      </c>
      <c r="G99" s="16">
        <v>0.0</v>
      </c>
      <c r="H99" s="16">
        <v>0.0</v>
      </c>
      <c r="I99" s="16">
        <v>0.0</v>
      </c>
      <c r="J99" s="16">
        <v>0.0</v>
      </c>
      <c r="K99" s="16">
        <v>0.0</v>
      </c>
      <c r="L99" s="16" t="s">
        <v>176</v>
      </c>
      <c r="M99" s="16" t="s">
        <v>8285</v>
      </c>
      <c r="N99" s="15"/>
      <c r="O99" s="15"/>
      <c r="P99" s="15"/>
      <c r="Q99" s="15"/>
      <c r="R99" s="15"/>
      <c r="S99" s="15"/>
      <c r="T99" s="15"/>
      <c r="U99" s="15"/>
      <c r="V99" s="15"/>
      <c r="W99" s="15"/>
      <c r="X99" s="15"/>
      <c r="Y99" s="15"/>
      <c r="Z99" s="15"/>
      <c r="AA99" s="15"/>
      <c r="AB99" s="15"/>
      <c r="AC99" s="15"/>
      <c r="AD99" s="15"/>
    </row>
    <row r="100">
      <c r="A100" s="2037">
        <v>44684.0</v>
      </c>
      <c r="B100" s="16" t="s">
        <v>8246</v>
      </c>
      <c r="C100" s="16">
        <v>2.0</v>
      </c>
      <c r="D100" s="16">
        <v>4.0</v>
      </c>
      <c r="E100" s="16">
        <v>3.0</v>
      </c>
      <c r="F100" s="16">
        <v>0.0</v>
      </c>
      <c r="G100" s="16">
        <v>0.0</v>
      </c>
      <c r="H100" s="16">
        <v>0.0</v>
      </c>
      <c r="I100" s="16">
        <v>1.0</v>
      </c>
      <c r="J100" s="16">
        <v>0.0</v>
      </c>
      <c r="K100" s="16">
        <v>0.0</v>
      </c>
      <c r="L100" s="16" t="s">
        <v>212</v>
      </c>
      <c r="M100" s="16" t="s">
        <v>6959</v>
      </c>
      <c r="N100" s="15"/>
      <c r="O100" s="15"/>
      <c r="P100" s="15"/>
      <c r="Q100" s="15"/>
      <c r="R100" s="15"/>
      <c r="S100" s="15"/>
      <c r="T100" s="15"/>
      <c r="U100" s="15"/>
      <c r="V100" s="15"/>
      <c r="W100" s="15"/>
      <c r="X100" s="15"/>
      <c r="Y100" s="15"/>
      <c r="Z100" s="15"/>
      <c r="AA100" s="15"/>
      <c r="AB100" s="15"/>
      <c r="AC100" s="15"/>
      <c r="AD100" s="15"/>
    </row>
    <row r="101">
      <c r="A101" s="2037">
        <v>44684.0</v>
      </c>
      <c r="B101" s="16" t="s">
        <v>8246</v>
      </c>
      <c r="C101" s="16">
        <v>1.0</v>
      </c>
      <c r="D101" s="16">
        <v>2.0</v>
      </c>
      <c r="E101" s="16">
        <v>2.0</v>
      </c>
      <c r="F101" s="16">
        <v>0.0</v>
      </c>
      <c r="G101" s="16">
        <v>0.0</v>
      </c>
      <c r="H101" s="16">
        <v>0.0</v>
      </c>
      <c r="I101" s="16">
        <v>1.0</v>
      </c>
      <c r="J101" s="16">
        <v>0.0</v>
      </c>
      <c r="K101" s="16">
        <v>0.0</v>
      </c>
      <c r="L101" s="16" t="s">
        <v>176</v>
      </c>
      <c r="M101" s="16" t="s">
        <v>8264</v>
      </c>
      <c r="N101" s="15"/>
      <c r="O101" s="15"/>
      <c r="P101" s="15"/>
      <c r="Q101" s="15"/>
      <c r="R101" s="15"/>
      <c r="S101" s="15"/>
      <c r="T101" s="15"/>
      <c r="U101" s="15"/>
      <c r="V101" s="15"/>
      <c r="W101" s="15"/>
      <c r="X101" s="15"/>
      <c r="Y101" s="15"/>
      <c r="Z101" s="15"/>
      <c r="AA101" s="15"/>
      <c r="AB101" s="15"/>
      <c r="AC101" s="15"/>
      <c r="AD101" s="15"/>
    </row>
    <row r="102">
      <c r="A102" s="2037">
        <v>44684.0</v>
      </c>
      <c r="B102" s="16" t="s">
        <v>8246</v>
      </c>
      <c r="C102" s="16">
        <v>1.0</v>
      </c>
      <c r="D102" s="16">
        <v>3.0</v>
      </c>
      <c r="E102" s="16">
        <v>2.0</v>
      </c>
      <c r="F102" s="16">
        <v>0.0</v>
      </c>
      <c r="G102" s="16">
        <v>0.0</v>
      </c>
      <c r="H102" s="16">
        <v>0.0</v>
      </c>
      <c r="I102" s="16">
        <v>1.0</v>
      </c>
      <c r="J102" s="16">
        <v>0.0</v>
      </c>
      <c r="K102" s="16">
        <v>0.0</v>
      </c>
      <c r="L102" s="16" t="s">
        <v>386</v>
      </c>
      <c r="M102" s="16" t="s">
        <v>8269</v>
      </c>
      <c r="N102" s="15"/>
      <c r="O102" s="15"/>
      <c r="P102" s="15"/>
      <c r="Q102" s="15"/>
      <c r="R102" s="15"/>
      <c r="S102" s="15"/>
      <c r="T102" s="15"/>
      <c r="U102" s="15"/>
      <c r="V102" s="15"/>
      <c r="W102" s="15"/>
      <c r="X102" s="15"/>
      <c r="Y102" s="15"/>
      <c r="Z102" s="15"/>
      <c r="AA102" s="15"/>
      <c r="AB102" s="15"/>
      <c r="AC102" s="15"/>
      <c r="AD102" s="15"/>
    </row>
    <row r="103">
      <c r="A103" s="2037">
        <v>44684.0</v>
      </c>
      <c r="B103" s="16" t="s">
        <v>8246</v>
      </c>
      <c r="C103" s="16">
        <v>2.0</v>
      </c>
      <c r="D103" s="16">
        <v>3.0</v>
      </c>
      <c r="E103" s="16">
        <v>2.0</v>
      </c>
      <c r="F103" s="16">
        <v>0.0</v>
      </c>
      <c r="G103" s="16">
        <v>0.0</v>
      </c>
      <c r="H103" s="16">
        <v>0.0</v>
      </c>
      <c r="I103" s="16">
        <v>1.0</v>
      </c>
      <c r="J103" s="16">
        <v>0.0</v>
      </c>
      <c r="K103" s="16">
        <v>0.0</v>
      </c>
      <c r="L103" s="16" t="s">
        <v>386</v>
      </c>
      <c r="M103" s="16" t="s">
        <v>8276</v>
      </c>
      <c r="N103" s="15"/>
      <c r="O103" s="15"/>
      <c r="P103" s="15"/>
      <c r="Q103" s="15"/>
      <c r="R103" s="15"/>
      <c r="S103" s="15"/>
      <c r="T103" s="15"/>
      <c r="U103" s="15"/>
      <c r="V103" s="15"/>
      <c r="W103" s="15"/>
      <c r="X103" s="15"/>
      <c r="Y103" s="15"/>
      <c r="Z103" s="15"/>
      <c r="AA103" s="15"/>
      <c r="AB103" s="15"/>
      <c r="AC103" s="15"/>
      <c r="AD103" s="15"/>
    </row>
    <row r="104">
      <c r="A104" s="2037">
        <v>44684.0</v>
      </c>
      <c r="B104" s="16" t="s">
        <v>8246</v>
      </c>
      <c r="C104" s="16">
        <v>1.0</v>
      </c>
      <c r="D104" s="16">
        <v>4.0</v>
      </c>
      <c r="E104" s="16">
        <v>2.0</v>
      </c>
      <c r="F104" s="16">
        <v>0.0</v>
      </c>
      <c r="G104" s="16">
        <v>0.0</v>
      </c>
      <c r="H104" s="16">
        <v>0.0</v>
      </c>
      <c r="I104" s="16">
        <v>1.0</v>
      </c>
      <c r="J104" s="16">
        <v>0.0</v>
      </c>
      <c r="K104" s="16">
        <v>0.0</v>
      </c>
      <c r="L104" s="16" t="s">
        <v>386</v>
      </c>
      <c r="M104" s="16" t="s">
        <v>8279</v>
      </c>
      <c r="N104" s="15"/>
      <c r="O104" s="15"/>
      <c r="P104" s="15"/>
      <c r="Q104" s="15"/>
      <c r="R104" s="15"/>
      <c r="S104" s="15"/>
      <c r="T104" s="15"/>
      <c r="U104" s="15"/>
      <c r="V104" s="15"/>
      <c r="W104" s="15"/>
      <c r="X104" s="15"/>
      <c r="Y104" s="15"/>
      <c r="Z104" s="15"/>
      <c r="AA104" s="15"/>
      <c r="AB104" s="15"/>
      <c r="AC104" s="15"/>
      <c r="AD104" s="15"/>
    </row>
    <row r="105">
      <c r="A105" s="2037">
        <v>44684.0</v>
      </c>
      <c r="B105" s="16" t="s">
        <v>8246</v>
      </c>
      <c r="C105" s="16">
        <v>2.0</v>
      </c>
      <c r="D105" s="16">
        <v>2.0</v>
      </c>
      <c r="E105" s="16">
        <v>3.0</v>
      </c>
      <c r="F105" s="16">
        <v>0.0</v>
      </c>
      <c r="G105" s="16">
        <v>1.0</v>
      </c>
      <c r="H105" s="16">
        <v>0.0</v>
      </c>
      <c r="I105" s="16">
        <v>0.0</v>
      </c>
      <c r="J105" s="16">
        <v>0.0</v>
      </c>
      <c r="K105" s="16">
        <v>0.0</v>
      </c>
      <c r="L105" s="16" t="s">
        <v>176</v>
      </c>
      <c r="M105" s="16" t="s">
        <v>8264</v>
      </c>
      <c r="N105" s="15"/>
      <c r="O105" s="15"/>
      <c r="P105" s="15"/>
      <c r="Q105" s="15"/>
      <c r="R105" s="15"/>
      <c r="S105" s="15"/>
      <c r="T105" s="15"/>
      <c r="U105" s="15"/>
      <c r="V105" s="15"/>
      <c r="W105" s="15"/>
      <c r="X105" s="15"/>
      <c r="Y105" s="15"/>
      <c r="Z105" s="15"/>
      <c r="AA105" s="15"/>
      <c r="AB105" s="15"/>
      <c r="AC105" s="15"/>
      <c r="AD105" s="15"/>
    </row>
    <row r="106">
      <c r="A106" s="2037">
        <v>44684.0</v>
      </c>
      <c r="B106" s="16" t="s">
        <v>8246</v>
      </c>
      <c r="C106" s="16">
        <v>1.0</v>
      </c>
      <c r="D106" s="16">
        <v>3.0</v>
      </c>
      <c r="E106" s="16">
        <v>3.0</v>
      </c>
      <c r="F106" s="16">
        <v>0.0</v>
      </c>
      <c r="G106" s="16">
        <v>0.0</v>
      </c>
      <c r="H106" s="16">
        <v>0.0</v>
      </c>
      <c r="I106" s="16">
        <v>0.0</v>
      </c>
      <c r="J106" s="16">
        <v>0.0</v>
      </c>
      <c r="K106" s="16">
        <v>1.0</v>
      </c>
      <c r="L106" s="16" t="s">
        <v>176</v>
      </c>
      <c r="M106" s="16" t="s">
        <v>8290</v>
      </c>
      <c r="N106" s="15"/>
      <c r="O106" s="15"/>
      <c r="P106" s="15"/>
      <c r="Q106" s="15"/>
      <c r="R106" s="15"/>
      <c r="S106" s="15"/>
      <c r="T106" s="15"/>
      <c r="U106" s="15"/>
      <c r="V106" s="15"/>
      <c r="W106" s="15"/>
      <c r="X106" s="15"/>
      <c r="Y106" s="15"/>
      <c r="Z106" s="15"/>
      <c r="AA106" s="15"/>
      <c r="AB106" s="15"/>
      <c r="AC106" s="15"/>
      <c r="AD106" s="15"/>
    </row>
    <row r="107">
      <c r="A107" s="2037">
        <v>44684.0</v>
      </c>
      <c r="B107" s="16" t="s">
        <v>8246</v>
      </c>
      <c r="C107" s="16">
        <v>2.0</v>
      </c>
      <c r="D107" s="16">
        <v>4.0</v>
      </c>
      <c r="E107" s="16">
        <v>3.0</v>
      </c>
      <c r="F107" s="16">
        <v>0.0</v>
      </c>
      <c r="G107" s="16">
        <v>0.0</v>
      </c>
      <c r="H107" s="16">
        <v>0.0</v>
      </c>
      <c r="I107" s="16">
        <v>1.0</v>
      </c>
      <c r="J107" s="16">
        <v>0.0</v>
      </c>
      <c r="K107" s="16">
        <v>0.0</v>
      </c>
      <c r="L107" s="16" t="s">
        <v>386</v>
      </c>
      <c r="M107" s="16" t="s">
        <v>8265</v>
      </c>
      <c r="N107" s="15"/>
      <c r="O107" s="15"/>
      <c r="P107" s="15"/>
      <c r="Q107" s="15"/>
      <c r="R107" s="15"/>
      <c r="S107" s="15"/>
      <c r="T107" s="15"/>
      <c r="U107" s="15"/>
      <c r="V107" s="15"/>
      <c r="W107" s="15"/>
      <c r="X107" s="15"/>
      <c r="Y107" s="15"/>
      <c r="Z107" s="15"/>
      <c r="AA107" s="15"/>
      <c r="AB107" s="15"/>
      <c r="AC107" s="15"/>
      <c r="AD107" s="15"/>
    </row>
    <row r="108">
      <c r="A108" s="2037">
        <v>44684.0</v>
      </c>
      <c r="B108" s="16" t="s">
        <v>8246</v>
      </c>
      <c r="C108" s="16">
        <v>2.0</v>
      </c>
      <c r="D108" s="16">
        <v>2.0</v>
      </c>
      <c r="E108" s="16">
        <v>2.0</v>
      </c>
      <c r="F108" s="16">
        <v>0.0</v>
      </c>
      <c r="G108" s="16">
        <v>0.0</v>
      </c>
      <c r="H108" s="16">
        <v>0.0</v>
      </c>
      <c r="I108" s="16">
        <v>1.0</v>
      </c>
      <c r="J108" s="16">
        <v>0.0</v>
      </c>
      <c r="K108" s="16">
        <v>0.0</v>
      </c>
      <c r="L108" s="16" t="s">
        <v>176</v>
      </c>
      <c r="M108" s="16" t="s">
        <v>8271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8181</v>
      </c>
      <c r="B2" s="16" t="s">
        <v>8224</v>
      </c>
      <c r="C2" s="16" t="s">
        <v>8225</v>
      </c>
      <c r="N2" s="16" t="s">
        <v>8226</v>
      </c>
      <c r="Y2" s="16"/>
      <c r="Z2" s="15"/>
      <c r="AA2" s="15"/>
      <c r="AB2" s="15"/>
      <c r="AC2" s="15"/>
    </row>
    <row r="3">
      <c r="A3" s="15"/>
      <c r="B3" s="15"/>
      <c r="C3" s="16" t="s">
        <v>8227</v>
      </c>
      <c r="D3" s="16" t="s">
        <v>8228</v>
      </c>
      <c r="E3" s="16" t="s">
        <v>8229</v>
      </c>
      <c r="F3" s="16" t="s">
        <v>8292</v>
      </c>
      <c r="G3" s="16" t="s">
        <v>8293</v>
      </c>
      <c r="H3" s="16" t="s">
        <v>8294</v>
      </c>
      <c r="I3" s="16" t="s">
        <v>8295</v>
      </c>
      <c r="J3" s="16" t="s">
        <v>8296</v>
      </c>
      <c r="K3" s="16" t="s">
        <v>8297</v>
      </c>
      <c r="L3" s="16" t="s">
        <v>8236</v>
      </c>
      <c r="M3" s="16" t="s">
        <v>8237</v>
      </c>
      <c r="N3" s="16" t="s">
        <v>8227</v>
      </c>
      <c r="O3" s="16" t="s">
        <v>8228</v>
      </c>
      <c r="P3" s="16" t="s">
        <v>8229</v>
      </c>
      <c r="Q3" s="16" t="s">
        <v>8292</v>
      </c>
      <c r="R3" s="16" t="s">
        <v>8293</v>
      </c>
      <c r="S3" s="16" t="s">
        <v>8294</v>
      </c>
      <c r="T3" s="16" t="s">
        <v>8295</v>
      </c>
      <c r="U3" s="16" t="s">
        <v>8296</v>
      </c>
      <c r="V3" s="16" t="s">
        <v>8297</v>
      </c>
      <c r="W3" s="16" t="s">
        <v>8238</v>
      </c>
      <c r="X3" s="16" t="s">
        <v>8239</v>
      </c>
      <c r="Y3" s="16" t="s">
        <v>8240</v>
      </c>
      <c r="Z3" s="16" t="s">
        <v>8241</v>
      </c>
      <c r="AA3" s="15"/>
      <c r="AB3" s="15"/>
      <c r="AC3" s="15"/>
    </row>
    <row r="4">
      <c r="A4" s="2042">
        <v>44530.0</v>
      </c>
      <c r="B4" s="16" t="s">
        <v>8242</v>
      </c>
      <c r="C4" s="16">
        <v>1.0</v>
      </c>
      <c r="D4" s="16">
        <v>3.0</v>
      </c>
      <c r="E4" s="16">
        <v>3.0</v>
      </c>
      <c r="F4" s="16">
        <v>0.0</v>
      </c>
      <c r="G4" s="16">
        <v>0.0</v>
      </c>
      <c r="H4" s="16">
        <v>0.0</v>
      </c>
      <c r="I4" s="16">
        <v>0.0</v>
      </c>
      <c r="J4" s="16">
        <v>0.0</v>
      </c>
      <c r="K4" s="16">
        <v>1.0</v>
      </c>
      <c r="L4" s="16" t="s">
        <v>386</v>
      </c>
      <c r="M4" s="16" t="s">
        <v>8298</v>
      </c>
      <c r="N4" s="16">
        <v>0.0</v>
      </c>
      <c r="O4" s="16">
        <v>4.0</v>
      </c>
      <c r="P4" s="16">
        <v>3.0</v>
      </c>
      <c r="Q4" s="16">
        <v>0.0</v>
      </c>
      <c r="R4" s="16">
        <v>0.0</v>
      </c>
      <c r="S4" s="16">
        <v>0.0</v>
      </c>
      <c r="T4" s="16">
        <v>1.0</v>
      </c>
      <c r="U4" s="16">
        <v>2.0</v>
      </c>
      <c r="V4" s="16">
        <v>1.0</v>
      </c>
      <c r="W4" s="16" t="s">
        <v>386</v>
      </c>
      <c r="X4" s="16" t="s">
        <v>8299</v>
      </c>
      <c r="Y4" s="16" t="s">
        <v>386</v>
      </c>
      <c r="Z4" s="2038" t="s">
        <v>8300</v>
      </c>
      <c r="AA4" s="15"/>
      <c r="AB4" s="15"/>
      <c r="AC4" s="15"/>
    </row>
    <row r="5">
      <c r="A5" s="2037">
        <v>44531.0</v>
      </c>
      <c r="B5" s="16" t="s">
        <v>8242</v>
      </c>
      <c r="C5" s="16">
        <v>1.0</v>
      </c>
      <c r="D5" s="16">
        <v>3.0</v>
      </c>
      <c r="E5" s="16">
        <v>2.0</v>
      </c>
      <c r="F5" s="16">
        <v>0.0</v>
      </c>
      <c r="G5" s="16">
        <v>0.0</v>
      </c>
      <c r="H5" s="16">
        <v>0.0</v>
      </c>
      <c r="I5" s="16">
        <v>0.0</v>
      </c>
      <c r="J5" s="16">
        <v>0.0</v>
      </c>
      <c r="K5" s="16">
        <v>1.0</v>
      </c>
      <c r="L5" s="16" t="s">
        <v>386</v>
      </c>
      <c r="M5" s="16" t="s">
        <v>8243</v>
      </c>
      <c r="N5" s="15"/>
      <c r="O5" s="15"/>
      <c r="P5" s="15"/>
      <c r="Q5" s="15"/>
      <c r="R5" s="15"/>
      <c r="S5" s="15"/>
      <c r="T5" s="15"/>
      <c r="U5" s="15"/>
      <c r="V5" s="15"/>
      <c r="W5" s="15"/>
      <c r="X5" s="15"/>
      <c r="Y5" s="15"/>
      <c r="Z5" s="15"/>
      <c r="AA5" s="15"/>
      <c r="AB5" s="15"/>
      <c r="AC5" s="15"/>
    </row>
    <row r="6">
      <c r="A6" s="2037">
        <v>44533.0</v>
      </c>
      <c r="B6" s="16" t="s">
        <v>8242</v>
      </c>
      <c r="C6" s="16">
        <v>2.0</v>
      </c>
      <c r="D6" s="16">
        <v>2.0</v>
      </c>
      <c r="E6" s="16">
        <v>2.0</v>
      </c>
      <c r="F6" s="16">
        <v>0.0</v>
      </c>
      <c r="G6" s="16">
        <v>0.0</v>
      </c>
      <c r="H6" s="16">
        <v>0.0</v>
      </c>
      <c r="I6" s="16">
        <v>0.0</v>
      </c>
      <c r="J6" s="16">
        <v>1.0</v>
      </c>
      <c r="K6" s="16">
        <v>0.0</v>
      </c>
      <c r="L6" s="16" t="s">
        <v>386</v>
      </c>
      <c r="M6" s="16" t="s">
        <v>8301</v>
      </c>
      <c r="N6" s="16">
        <v>0.0</v>
      </c>
      <c r="O6" s="16">
        <v>4.0</v>
      </c>
      <c r="P6" s="16">
        <v>3.0</v>
      </c>
      <c r="Q6" s="16">
        <v>1.0</v>
      </c>
      <c r="R6" s="16">
        <v>0.0</v>
      </c>
      <c r="S6" s="16">
        <v>0.0</v>
      </c>
      <c r="T6" s="16">
        <v>0.0</v>
      </c>
      <c r="U6" s="16">
        <v>1.0</v>
      </c>
      <c r="V6" s="16">
        <v>2.0</v>
      </c>
      <c r="W6" s="16" t="s">
        <v>386</v>
      </c>
      <c r="X6" s="16" t="s">
        <v>8302</v>
      </c>
      <c r="Y6" s="16" t="s">
        <v>386</v>
      </c>
      <c r="Z6" s="2038" t="s">
        <v>8303</v>
      </c>
      <c r="AA6" s="15"/>
      <c r="AB6" s="15"/>
      <c r="AC6" s="15"/>
    </row>
    <row r="7">
      <c r="A7" s="2037">
        <v>44533.0</v>
      </c>
      <c r="B7" s="16" t="s">
        <v>8242</v>
      </c>
      <c r="C7" s="16">
        <v>1.0</v>
      </c>
      <c r="D7" s="16">
        <v>2.0</v>
      </c>
      <c r="E7" s="16">
        <v>2.0</v>
      </c>
      <c r="F7" s="16">
        <v>0.0</v>
      </c>
      <c r="G7" s="16">
        <v>0.0</v>
      </c>
      <c r="H7" s="16">
        <v>0.0</v>
      </c>
      <c r="I7" s="16">
        <v>1.0</v>
      </c>
      <c r="J7" s="16">
        <v>0.0</v>
      </c>
      <c r="K7" s="16">
        <v>0.0</v>
      </c>
      <c r="L7" s="16" t="s">
        <v>386</v>
      </c>
      <c r="M7" s="16" t="s">
        <v>8304</v>
      </c>
      <c r="N7" s="15"/>
      <c r="O7" s="15"/>
      <c r="P7" s="15"/>
      <c r="Q7" s="15"/>
      <c r="R7" s="15"/>
      <c r="S7" s="15"/>
      <c r="T7" s="15"/>
      <c r="U7" s="15"/>
      <c r="V7" s="15"/>
      <c r="W7" s="15"/>
      <c r="X7" s="15"/>
      <c r="Y7" s="15"/>
      <c r="Z7" s="15"/>
      <c r="AA7" s="15"/>
      <c r="AB7" s="15"/>
      <c r="AC7" s="15"/>
    </row>
    <row r="8">
      <c r="A8" s="2037">
        <v>44533.0</v>
      </c>
      <c r="B8" s="16" t="s">
        <v>8242</v>
      </c>
      <c r="C8" s="16">
        <v>1.0</v>
      </c>
      <c r="D8" s="16">
        <v>3.0</v>
      </c>
      <c r="E8" s="16">
        <v>2.0</v>
      </c>
      <c r="F8" s="16">
        <v>0.0</v>
      </c>
      <c r="G8" s="16">
        <v>1.0</v>
      </c>
      <c r="H8" s="16">
        <v>0.0</v>
      </c>
      <c r="I8" s="16">
        <v>0.0</v>
      </c>
      <c r="J8" s="16">
        <v>0.0</v>
      </c>
      <c r="K8" s="16">
        <v>0.0</v>
      </c>
      <c r="L8" s="16" t="s">
        <v>386</v>
      </c>
      <c r="M8" s="16" t="s">
        <v>8305</v>
      </c>
      <c r="N8" s="15"/>
      <c r="O8" s="15"/>
      <c r="P8" s="15"/>
      <c r="Q8" s="15"/>
      <c r="R8" s="15"/>
      <c r="S8" s="15"/>
      <c r="T8" s="15"/>
      <c r="U8" s="15"/>
      <c r="V8" s="15"/>
      <c r="W8" s="15"/>
      <c r="X8" s="15"/>
      <c r="Y8" s="15"/>
      <c r="Z8" s="15"/>
      <c r="AA8" s="15"/>
      <c r="AB8" s="15"/>
      <c r="AC8" s="15"/>
    </row>
    <row r="9">
      <c r="A9" s="2037">
        <v>44534.0</v>
      </c>
      <c r="B9" s="16" t="s">
        <v>8242</v>
      </c>
      <c r="C9" s="16">
        <v>1.0</v>
      </c>
      <c r="D9" s="16">
        <v>2.0</v>
      </c>
      <c r="E9" s="16">
        <v>3.0</v>
      </c>
      <c r="F9" s="16">
        <v>0.0</v>
      </c>
      <c r="G9" s="16">
        <v>1.0</v>
      </c>
      <c r="H9" s="16">
        <v>0.0</v>
      </c>
      <c r="I9" s="16">
        <v>0.0</v>
      </c>
      <c r="J9" s="16">
        <v>0.0</v>
      </c>
      <c r="K9" s="16">
        <v>0.0</v>
      </c>
      <c r="L9" s="16" t="s">
        <v>386</v>
      </c>
      <c r="M9" s="16" t="s">
        <v>8298</v>
      </c>
      <c r="N9" s="15"/>
      <c r="O9" s="15"/>
      <c r="P9" s="15"/>
      <c r="Q9" s="15"/>
      <c r="R9" s="15"/>
      <c r="S9" s="15"/>
      <c r="T9" s="15"/>
      <c r="U9" s="15"/>
      <c r="V9" s="15"/>
      <c r="W9" s="15"/>
      <c r="X9" s="15"/>
      <c r="Y9" s="15"/>
      <c r="Z9" s="15"/>
      <c r="AA9" s="15"/>
      <c r="AB9" s="15"/>
      <c r="AC9" s="15"/>
    </row>
    <row r="10">
      <c r="A10" s="2037">
        <v>44534.0</v>
      </c>
      <c r="B10" s="16" t="s">
        <v>8242</v>
      </c>
      <c r="C10" s="16">
        <v>1.0</v>
      </c>
      <c r="D10" s="16">
        <v>2.0</v>
      </c>
      <c r="E10" s="16">
        <v>3.0</v>
      </c>
      <c r="F10" s="16">
        <v>0.0</v>
      </c>
      <c r="G10" s="16">
        <v>0.0</v>
      </c>
      <c r="H10" s="16">
        <v>0.0</v>
      </c>
      <c r="I10" s="16">
        <v>1.0</v>
      </c>
      <c r="J10" s="16">
        <v>0.0</v>
      </c>
      <c r="K10" s="16">
        <v>0.0</v>
      </c>
      <c r="L10" s="16" t="s">
        <v>386</v>
      </c>
      <c r="M10" s="16" t="s">
        <v>8306</v>
      </c>
      <c r="N10" s="15"/>
      <c r="O10" s="15"/>
      <c r="P10" s="15"/>
      <c r="Q10" s="15"/>
      <c r="R10" s="15"/>
      <c r="S10" s="15"/>
      <c r="T10" s="15"/>
      <c r="U10" s="15"/>
      <c r="V10" s="15"/>
      <c r="W10" s="15"/>
      <c r="X10" s="15"/>
      <c r="Y10" s="15"/>
      <c r="Z10" s="15"/>
      <c r="AA10" s="15"/>
      <c r="AB10" s="15"/>
      <c r="AC10" s="15"/>
    </row>
    <row r="11">
      <c r="A11" s="2037">
        <v>44538.0</v>
      </c>
      <c r="B11" s="16" t="s">
        <v>8246</v>
      </c>
      <c r="C11" s="16">
        <v>2.0</v>
      </c>
      <c r="D11" s="16">
        <v>3.0</v>
      </c>
      <c r="E11" s="16">
        <v>2.0</v>
      </c>
      <c r="F11" s="16">
        <v>0.0</v>
      </c>
      <c r="G11" s="16">
        <v>0.0</v>
      </c>
      <c r="H11" s="16">
        <v>0.0</v>
      </c>
      <c r="I11" s="16">
        <v>1.0</v>
      </c>
      <c r="J11" s="16">
        <v>0.0</v>
      </c>
      <c r="K11" s="16">
        <v>0.0</v>
      </c>
      <c r="L11" s="16" t="s">
        <v>212</v>
      </c>
      <c r="M11" s="16" t="s">
        <v>7078</v>
      </c>
      <c r="N11" s="16">
        <v>0.0</v>
      </c>
      <c r="O11" s="16">
        <v>4.0</v>
      </c>
      <c r="P11" s="16">
        <v>3.0</v>
      </c>
      <c r="Q11" s="16">
        <v>2.0</v>
      </c>
      <c r="R11" s="16">
        <v>0.0</v>
      </c>
      <c r="S11" s="16">
        <v>0.0</v>
      </c>
      <c r="T11" s="16">
        <v>0.0</v>
      </c>
      <c r="U11" s="16">
        <v>1.0</v>
      </c>
      <c r="V11" s="16">
        <v>1.0</v>
      </c>
      <c r="W11" s="16" t="s">
        <v>386</v>
      </c>
      <c r="X11" s="16" t="s">
        <v>8307</v>
      </c>
      <c r="Y11" s="16" t="s">
        <v>386</v>
      </c>
      <c r="Z11" s="16" t="s">
        <v>8308</v>
      </c>
      <c r="AA11" s="15"/>
      <c r="AB11" s="15"/>
      <c r="AC11" s="15"/>
    </row>
    <row r="12">
      <c r="A12" s="2037">
        <v>44538.0</v>
      </c>
      <c r="B12" s="16" t="s">
        <v>8246</v>
      </c>
      <c r="C12" s="16">
        <v>1.0</v>
      </c>
      <c r="D12" s="16">
        <v>3.0</v>
      </c>
      <c r="E12" s="16">
        <v>3.0</v>
      </c>
      <c r="F12" s="16">
        <v>0.0</v>
      </c>
      <c r="G12" s="16">
        <v>1.0</v>
      </c>
      <c r="H12" s="16">
        <v>0.0</v>
      </c>
      <c r="I12" s="16">
        <v>0.0</v>
      </c>
      <c r="J12" s="16">
        <v>0.0</v>
      </c>
      <c r="K12" s="16">
        <v>0.0</v>
      </c>
      <c r="L12" s="16" t="s">
        <v>386</v>
      </c>
      <c r="M12" s="16" t="s">
        <v>8309</v>
      </c>
      <c r="N12" s="16">
        <v>0.0</v>
      </c>
      <c r="O12" s="16">
        <v>4.0</v>
      </c>
      <c r="P12" s="16">
        <v>3.0</v>
      </c>
      <c r="Q12" s="16">
        <v>0.0</v>
      </c>
      <c r="R12" s="16">
        <v>1.0</v>
      </c>
      <c r="S12" s="16">
        <v>0.0</v>
      </c>
      <c r="T12" s="16">
        <v>2.0</v>
      </c>
      <c r="U12" s="16">
        <v>1.0</v>
      </c>
      <c r="V12" s="16">
        <v>0.0</v>
      </c>
      <c r="W12" s="16" t="s">
        <v>386</v>
      </c>
      <c r="X12" s="16" t="s">
        <v>8251</v>
      </c>
      <c r="Y12" s="16" t="s">
        <v>212</v>
      </c>
      <c r="Z12" s="16" t="s">
        <v>7129</v>
      </c>
      <c r="AA12" s="15"/>
      <c r="AB12" s="15"/>
      <c r="AC12" s="15"/>
    </row>
    <row r="13">
      <c r="A13" s="2037">
        <v>44628.0</v>
      </c>
      <c r="B13" s="16" t="s">
        <v>8242</v>
      </c>
      <c r="C13" s="16">
        <v>1.0</v>
      </c>
      <c r="D13" s="16">
        <v>2.0</v>
      </c>
      <c r="E13" s="16">
        <v>3.0</v>
      </c>
      <c r="F13" s="16">
        <v>0.0</v>
      </c>
      <c r="G13" s="16">
        <v>1.0</v>
      </c>
      <c r="H13" s="16">
        <v>0.0</v>
      </c>
      <c r="I13" s="16">
        <v>0.0</v>
      </c>
      <c r="J13" s="16">
        <v>0.0</v>
      </c>
      <c r="K13" s="16">
        <v>0.0</v>
      </c>
      <c r="L13" s="16" t="s">
        <v>386</v>
      </c>
      <c r="M13" s="16" t="s">
        <v>8298</v>
      </c>
      <c r="N13" s="16">
        <v>0.0</v>
      </c>
      <c r="O13" s="16">
        <v>4.0</v>
      </c>
      <c r="P13" s="16">
        <v>3.0</v>
      </c>
      <c r="Q13" s="16">
        <v>0.0</v>
      </c>
      <c r="R13" s="16">
        <v>0.0</v>
      </c>
      <c r="S13" s="16">
        <v>0.0</v>
      </c>
      <c r="T13" s="16">
        <v>1.0</v>
      </c>
      <c r="U13" s="16">
        <v>1.0</v>
      </c>
      <c r="V13" s="16">
        <v>2.0</v>
      </c>
      <c r="W13" s="16" t="s">
        <v>386</v>
      </c>
      <c r="X13" s="16" t="s">
        <v>8243</v>
      </c>
      <c r="Y13" s="16" t="s">
        <v>386</v>
      </c>
      <c r="Z13" s="2038" t="s">
        <v>8302</v>
      </c>
      <c r="AA13" s="15"/>
      <c r="AB13" s="15"/>
      <c r="AC13" s="15"/>
    </row>
    <row r="14">
      <c r="A14" s="2037">
        <v>44629.0</v>
      </c>
      <c r="B14" s="16" t="s">
        <v>8310</v>
      </c>
      <c r="C14" s="16">
        <v>1.0</v>
      </c>
      <c r="D14" s="16">
        <v>4.0</v>
      </c>
      <c r="E14" s="16">
        <v>2.0</v>
      </c>
      <c r="F14" s="16">
        <v>1.0</v>
      </c>
      <c r="G14" s="16">
        <v>0.0</v>
      </c>
      <c r="H14" s="16">
        <v>0.0</v>
      </c>
      <c r="I14" s="16">
        <v>0.0</v>
      </c>
      <c r="J14" s="16">
        <v>0.0</v>
      </c>
      <c r="K14" s="16">
        <v>0.0</v>
      </c>
      <c r="L14" s="16" t="s">
        <v>386</v>
      </c>
      <c r="M14" s="16" t="s">
        <v>8243</v>
      </c>
      <c r="N14" s="16">
        <v>0.0</v>
      </c>
      <c r="O14" s="16">
        <v>4.0</v>
      </c>
      <c r="P14" s="16">
        <v>3.0</v>
      </c>
      <c r="Q14" s="16">
        <v>1.0</v>
      </c>
      <c r="R14" s="16">
        <v>1.0</v>
      </c>
      <c r="S14" s="16">
        <v>2.0</v>
      </c>
      <c r="T14" s="16">
        <v>0.0</v>
      </c>
      <c r="U14" s="16">
        <v>0.0</v>
      </c>
      <c r="V14" s="16">
        <v>0.0</v>
      </c>
      <c r="W14" s="16" t="s">
        <v>386</v>
      </c>
      <c r="X14" s="16" t="s">
        <v>8308</v>
      </c>
      <c r="Y14" s="16" t="s">
        <v>386</v>
      </c>
      <c r="Z14" s="2038" t="s">
        <v>8243</v>
      </c>
      <c r="AA14" s="15"/>
      <c r="AB14" s="15"/>
      <c r="AC14" s="15"/>
    </row>
    <row r="15">
      <c r="A15" s="2037">
        <v>44629.0</v>
      </c>
      <c r="B15" s="16" t="s">
        <v>8246</v>
      </c>
      <c r="C15" s="16">
        <v>1.0</v>
      </c>
      <c r="D15" s="16">
        <v>3.0</v>
      </c>
      <c r="E15" s="16">
        <v>2.0</v>
      </c>
      <c r="F15" s="16">
        <v>0.0</v>
      </c>
      <c r="G15" s="16">
        <v>1.0</v>
      </c>
      <c r="H15" s="16">
        <v>0.0</v>
      </c>
      <c r="I15" s="16">
        <v>0.0</v>
      </c>
      <c r="J15" s="16">
        <v>0.0</v>
      </c>
      <c r="K15" s="16">
        <v>0.0</v>
      </c>
      <c r="L15" s="16" t="s">
        <v>386</v>
      </c>
      <c r="M15" s="16" t="s">
        <v>8299</v>
      </c>
      <c r="N15" s="16">
        <v>0.0</v>
      </c>
      <c r="O15" s="16">
        <v>4.0</v>
      </c>
      <c r="P15" s="16">
        <v>3.0</v>
      </c>
      <c r="Q15" s="16">
        <v>0.0</v>
      </c>
      <c r="R15" s="16">
        <v>0.0</v>
      </c>
      <c r="S15" s="16">
        <v>1.0</v>
      </c>
      <c r="T15" s="16">
        <v>0.0</v>
      </c>
      <c r="U15" s="16">
        <v>2.0</v>
      </c>
      <c r="V15" s="16">
        <v>1.0</v>
      </c>
      <c r="W15" s="16" t="s">
        <v>386</v>
      </c>
      <c r="X15" s="16" t="s">
        <v>8299</v>
      </c>
      <c r="Y15" s="16" t="s">
        <v>386</v>
      </c>
      <c r="Z15" s="2038" t="s">
        <v>8254</v>
      </c>
      <c r="AA15" s="15"/>
      <c r="AB15" s="15"/>
      <c r="AC15" s="15"/>
    </row>
    <row r="16">
      <c r="A16" s="2037">
        <v>44629.0</v>
      </c>
      <c r="B16" s="16" t="s">
        <v>8246</v>
      </c>
      <c r="C16" s="16">
        <v>2.0</v>
      </c>
      <c r="D16" s="16">
        <v>3.0</v>
      </c>
      <c r="E16" s="16">
        <v>3.0</v>
      </c>
      <c r="F16" s="16">
        <v>0.0</v>
      </c>
      <c r="G16" s="16">
        <v>0.0</v>
      </c>
      <c r="H16" s="16">
        <v>0.0</v>
      </c>
      <c r="I16" s="16">
        <v>1.0</v>
      </c>
      <c r="J16" s="16">
        <v>0.0</v>
      </c>
      <c r="K16" s="16">
        <v>0.0</v>
      </c>
      <c r="L16" s="16" t="s">
        <v>386</v>
      </c>
      <c r="M16" s="16" t="s">
        <v>8245</v>
      </c>
      <c r="N16" s="16">
        <v>0.0</v>
      </c>
      <c r="O16" s="16">
        <v>4.0</v>
      </c>
      <c r="P16" s="16">
        <v>3.0</v>
      </c>
      <c r="Q16" s="16">
        <v>1.0</v>
      </c>
      <c r="R16" s="16">
        <v>0.0</v>
      </c>
      <c r="S16" s="16">
        <v>1.0</v>
      </c>
      <c r="T16" s="16">
        <v>0.0</v>
      </c>
      <c r="U16" s="16">
        <v>1.0</v>
      </c>
      <c r="V16" s="16">
        <v>0.0</v>
      </c>
      <c r="W16" s="16" t="s">
        <v>386</v>
      </c>
      <c r="X16" s="16" t="s">
        <v>8311</v>
      </c>
      <c r="Y16" s="16" t="s">
        <v>212</v>
      </c>
      <c r="Z16" s="2038" t="s">
        <v>7149</v>
      </c>
      <c r="AA16" s="15"/>
      <c r="AB16" s="15"/>
      <c r="AC16" s="15"/>
    </row>
    <row r="17">
      <c r="A17" s="2037">
        <v>44632.0</v>
      </c>
      <c r="B17" s="16" t="s">
        <v>8242</v>
      </c>
      <c r="C17" s="16">
        <v>1.0</v>
      </c>
      <c r="D17" s="16">
        <v>3.0</v>
      </c>
      <c r="E17" s="16">
        <v>2.0</v>
      </c>
      <c r="F17" s="16">
        <v>0.0</v>
      </c>
      <c r="G17" s="16">
        <v>1.0</v>
      </c>
      <c r="H17" s="16">
        <v>0.0</v>
      </c>
      <c r="I17" s="16">
        <v>0.0</v>
      </c>
      <c r="J17" s="16">
        <v>0.0</v>
      </c>
      <c r="K17" s="16">
        <v>0.0</v>
      </c>
      <c r="L17" s="16" t="s">
        <v>386</v>
      </c>
      <c r="M17" s="16" t="s">
        <v>8312</v>
      </c>
      <c r="N17" s="16">
        <v>0.0</v>
      </c>
      <c r="O17" s="16">
        <v>4.0</v>
      </c>
      <c r="P17" s="16">
        <v>3.0</v>
      </c>
      <c r="Q17" s="16">
        <v>1.0</v>
      </c>
      <c r="R17" s="16">
        <v>1.0</v>
      </c>
      <c r="S17" s="16">
        <v>1.0</v>
      </c>
      <c r="T17" s="16">
        <v>0.0</v>
      </c>
      <c r="U17" s="16">
        <v>0.0</v>
      </c>
      <c r="V17" s="16">
        <v>1.0</v>
      </c>
      <c r="W17" s="16" t="s">
        <v>386</v>
      </c>
      <c r="X17" s="16" t="s">
        <v>8303</v>
      </c>
      <c r="Y17" s="16" t="s">
        <v>386</v>
      </c>
      <c r="Z17" s="2038" t="s">
        <v>8313</v>
      </c>
      <c r="AA17" s="15"/>
      <c r="AB17" s="15"/>
      <c r="AC17" s="15"/>
    </row>
    <row r="18">
      <c r="A18" s="2037">
        <v>44632.0</v>
      </c>
      <c r="B18" s="16" t="s">
        <v>8242</v>
      </c>
      <c r="C18" s="16">
        <v>2.0</v>
      </c>
      <c r="D18" s="16">
        <v>4.0</v>
      </c>
      <c r="E18" s="16">
        <v>2.0</v>
      </c>
      <c r="F18" s="16">
        <v>1.0</v>
      </c>
      <c r="G18" s="16">
        <v>0.0</v>
      </c>
      <c r="H18" s="16">
        <v>0.0</v>
      </c>
      <c r="I18" s="16">
        <v>0.0</v>
      </c>
      <c r="J18" s="16">
        <v>0.0</v>
      </c>
      <c r="K18" s="16">
        <v>0.0</v>
      </c>
      <c r="L18" s="16" t="s">
        <v>386</v>
      </c>
      <c r="M18" s="16" t="s">
        <v>8251</v>
      </c>
      <c r="N18" s="15"/>
      <c r="O18" s="15"/>
      <c r="P18" s="15"/>
      <c r="Q18" s="15"/>
      <c r="R18" s="15"/>
      <c r="S18" s="15"/>
      <c r="T18" s="15"/>
      <c r="U18" s="15"/>
      <c r="V18" s="15"/>
      <c r="W18" s="15"/>
      <c r="X18" s="15"/>
      <c r="Y18" s="15"/>
      <c r="Z18" s="15"/>
      <c r="AA18" s="15"/>
      <c r="AB18" s="15"/>
      <c r="AC18" s="15"/>
    </row>
    <row r="19">
      <c r="A19" s="2037">
        <v>44632.0</v>
      </c>
      <c r="B19" s="16" t="s">
        <v>8242</v>
      </c>
      <c r="C19" s="16">
        <v>1.0</v>
      </c>
      <c r="D19" s="16">
        <v>2.0</v>
      </c>
      <c r="E19" s="16">
        <v>2.0</v>
      </c>
      <c r="F19" s="16">
        <v>0.0</v>
      </c>
      <c r="G19" s="16">
        <v>1.0</v>
      </c>
      <c r="H19" s="16">
        <v>0.0</v>
      </c>
      <c r="I19" s="16">
        <v>0.0</v>
      </c>
      <c r="J19" s="16">
        <v>0.0</v>
      </c>
      <c r="K19" s="16">
        <v>0.0</v>
      </c>
      <c r="L19" s="16" t="s">
        <v>386</v>
      </c>
      <c r="M19" s="16" t="s">
        <v>8314</v>
      </c>
      <c r="N19" s="15"/>
      <c r="O19" s="15"/>
      <c r="P19" s="15"/>
      <c r="Q19" s="15"/>
      <c r="R19" s="15"/>
      <c r="S19" s="15"/>
      <c r="T19" s="15"/>
      <c r="U19" s="15"/>
      <c r="V19" s="15"/>
      <c r="W19" s="15"/>
      <c r="X19" s="15"/>
      <c r="Y19" s="15"/>
      <c r="Z19" s="15"/>
      <c r="AA19" s="15"/>
      <c r="AB19" s="15"/>
      <c r="AC19" s="15"/>
    </row>
    <row r="20">
      <c r="A20" s="2037">
        <v>44632.0</v>
      </c>
      <c r="B20" s="16" t="s">
        <v>8246</v>
      </c>
      <c r="C20" s="16">
        <v>1.0</v>
      </c>
      <c r="D20" s="16">
        <v>3.0</v>
      </c>
      <c r="E20" s="16">
        <v>3.0</v>
      </c>
      <c r="F20" s="16">
        <v>0.0</v>
      </c>
      <c r="G20" s="16">
        <v>1.0</v>
      </c>
      <c r="H20" s="16">
        <v>0.0</v>
      </c>
      <c r="I20" s="16">
        <v>0.0</v>
      </c>
      <c r="J20" s="16">
        <v>0.0</v>
      </c>
      <c r="K20" s="16">
        <v>0.0</v>
      </c>
      <c r="L20" s="16" t="s">
        <v>212</v>
      </c>
      <c r="M20" s="16" t="s">
        <v>7129</v>
      </c>
      <c r="N20" s="16">
        <v>0.0</v>
      </c>
      <c r="O20" s="16">
        <v>4.0</v>
      </c>
      <c r="P20" s="16">
        <v>3.0</v>
      </c>
      <c r="Q20" s="16">
        <v>0.0</v>
      </c>
      <c r="R20" s="16">
        <v>4.0</v>
      </c>
      <c r="S20" s="16">
        <v>0.0</v>
      </c>
      <c r="T20" s="16">
        <v>0.0</v>
      </c>
      <c r="U20" s="16">
        <v>0.0</v>
      </c>
      <c r="V20" s="16">
        <v>0.0</v>
      </c>
      <c r="W20" s="16" t="s">
        <v>386</v>
      </c>
      <c r="X20" s="16" t="s">
        <v>8303</v>
      </c>
      <c r="Y20" s="16" t="s">
        <v>386</v>
      </c>
      <c r="Z20" s="2038" t="s">
        <v>8251</v>
      </c>
      <c r="AA20" s="15"/>
      <c r="AB20" s="15"/>
      <c r="AC20" s="15"/>
    </row>
    <row r="21">
      <c r="A21" s="2037">
        <v>44632.0</v>
      </c>
      <c r="B21" s="16" t="s">
        <v>8246</v>
      </c>
      <c r="C21" s="16">
        <v>1.0</v>
      </c>
      <c r="D21" s="16">
        <v>4.0</v>
      </c>
      <c r="E21" s="16">
        <v>2.0</v>
      </c>
      <c r="F21" s="16">
        <v>1.0</v>
      </c>
      <c r="G21" s="16">
        <v>0.0</v>
      </c>
      <c r="H21" s="16">
        <v>0.0</v>
      </c>
      <c r="I21" s="16">
        <v>0.0</v>
      </c>
      <c r="J21" s="16">
        <v>0.0</v>
      </c>
      <c r="K21" s="16">
        <v>0.0</v>
      </c>
      <c r="L21" s="16" t="s">
        <v>386</v>
      </c>
      <c r="M21" s="16" t="s">
        <v>8308</v>
      </c>
      <c r="N21" s="16">
        <v>0.0</v>
      </c>
      <c r="O21" s="16">
        <v>4.0</v>
      </c>
      <c r="P21" s="16">
        <v>3.0</v>
      </c>
      <c r="Q21" s="16">
        <v>2.0</v>
      </c>
      <c r="R21" s="16">
        <v>0.0</v>
      </c>
      <c r="S21" s="16">
        <v>0.0</v>
      </c>
      <c r="T21" s="16">
        <v>1.0</v>
      </c>
      <c r="U21" s="16">
        <v>1.0</v>
      </c>
      <c r="V21" s="16">
        <v>0.0</v>
      </c>
      <c r="W21" s="16" t="s">
        <v>212</v>
      </c>
      <c r="X21" s="16" t="s">
        <v>7098</v>
      </c>
      <c r="Y21" s="16" t="s">
        <v>212</v>
      </c>
      <c r="Z21" s="2038" t="s">
        <v>7098</v>
      </c>
      <c r="AA21" s="15"/>
      <c r="AB21" s="15"/>
      <c r="AC21" s="15"/>
    </row>
    <row r="22">
      <c r="A22" s="2039">
        <v>44622.0</v>
      </c>
      <c r="B22" s="16" t="s">
        <v>8246</v>
      </c>
      <c r="L22" s="2040" t="s">
        <v>386</v>
      </c>
      <c r="M22" s="2040" t="s">
        <v>8312</v>
      </c>
      <c r="W22" s="2040" t="s">
        <v>386</v>
      </c>
      <c r="X22" s="2040" t="s">
        <v>8251</v>
      </c>
      <c r="Y22" s="2040" t="s">
        <v>386</v>
      </c>
      <c r="Z22" s="2040" t="s">
        <v>8311</v>
      </c>
      <c r="AA22" s="15"/>
      <c r="AB22" s="15"/>
      <c r="AC22" s="15"/>
    </row>
    <row r="23">
      <c r="A23" s="2039">
        <v>44622.0</v>
      </c>
      <c r="B23" s="16" t="s">
        <v>8246</v>
      </c>
      <c r="L23" s="2040" t="s">
        <v>386</v>
      </c>
      <c r="M23" s="2040" t="s">
        <v>8309</v>
      </c>
      <c r="W23" s="2040" t="s">
        <v>386</v>
      </c>
      <c r="X23" s="2040" t="s">
        <v>8311</v>
      </c>
      <c r="Y23" s="2040" t="s">
        <v>386</v>
      </c>
      <c r="Z23" s="2040" t="s">
        <v>8302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8181</v>
      </c>
      <c r="B2" s="16" t="s">
        <v>8224</v>
      </c>
      <c r="C2" s="16" t="s">
        <v>8225</v>
      </c>
      <c r="O2" s="16" t="s">
        <v>8226</v>
      </c>
      <c r="AA2" s="15"/>
      <c r="AB2" s="15"/>
      <c r="AC2" s="15"/>
      <c r="AD2" s="15"/>
    </row>
    <row r="3">
      <c r="A3" s="15"/>
      <c r="B3" s="15"/>
      <c r="C3" s="16" t="s">
        <v>8227</v>
      </c>
      <c r="D3" s="16" t="s">
        <v>8228</v>
      </c>
      <c r="E3" s="16" t="s">
        <v>8229</v>
      </c>
      <c r="F3" s="16" t="s">
        <v>8315</v>
      </c>
      <c r="G3" s="16" t="s">
        <v>8316</v>
      </c>
      <c r="H3" s="16" t="s">
        <v>8317</v>
      </c>
      <c r="I3" s="16" t="s">
        <v>8318</v>
      </c>
      <c r="J3" s="16" t="s">
        <v>8319</v>
      </c>
      <c r="K3" s="16" t="s">
        <v>8320</v>
      </c>
      <c r="L3" s="16" t="s">
        <v>8321</v>
      </c>
      <c r="M3" s="16" t="s">
        <v>8322</v>
      </c>
      <c r="N3" s="16" t="s">
        <v>8237</v>
      </c>
      <c r="O3" s="16" t="s">
        <v>8227</v>
      </c>
      <c r="P3" s="16" t="s">
        <v>8228</v>
      </c>
      <c r="Q3" s="16" t="s">
        <v>8229</v>
      </c>
      <c r="R3" s="16" t="s">
        <v>8315</v>
      </c>
      <c r="S3" s="16" t="s">
        <v>8316</v>
      </c>
      <c r="T3" s="16" t="s">
        <v>8317</v>
      </c>
      <c r="U3" s="16" t="s">
        <v>8318</v>
      </c>
      <c r="V3" s="16" t="s">
        <v>8319</v>
      </c>
      <c r="W3" s="16" t="s">
        <v>8320</v>
      </c>
      <c r="X3" s="16" t="s">
        <v>8321</v>
      </c>
      <c r="Y3" s="16" t="s">
        <v>8322</v>
      </c>
      <c r="Z3" s="16" t="s">
        <v>8237</v>
      </c>
      <c r="AA3" s="15"/>
      <c r="AB3" s="15"/>
      <c r="AC3" s="15"/>
      <c r="AD3" s="15"/>
    </row>
    <row r="4">
      <c r="A4" s="2033">
        <v>44534.0</v>
      </c>
      <c r="B4" s="14" t="s">
        <v>8242</v>
      </c>
      <c r="C4" s="14">
        <v>1.0</v>
      </c>
      <c r="D4" s="14">
        <v>4.0</v>
      </c>
      <c r="E4" s="14">
        <v>3.0</v>
      </c>
      <c r="F4" s="14">
        <v>1.0</v>
      </c>
      <c r="G4" s="14">
        <v>0.0</v>
      </c>
      <c r="H4" s="14">
        <v>0.0</v>
      </c>
      <c r="I4" s="14">
        <v>0.0</v>
      </c>
      <c r="J4" s="14">
        <v>0.0</v>
      </c>
      <c r="K4" s="14">
        <v>0.0</v>
      </c>
      <c r="L4" s="14">
        <v>0.0</v>
      </c>
      <c r="M4" s="14">
        <v>0.0</v>
      </c>
      <c r="N4" s="14" t="s">
        <v>6679</v>
      </c>
      <c r="O4" s="16">
        <v>0.0</v>
      </c>
      <c r="P4" s="16">
        <v>4.0</v>
      </c>
      <c r="Q4" s="16">
        <v>3.0</v>
      </c>
      <c r="R4" s="16">
        <v>0.0</v>
      </c>
      <c r="S4" s="16">
        <v>1.0</v>
      </c>
      <c r="T4" s="16">
        <v>1.0</v>
      </c>
      <c r="U4" s="16">
        <v>0.0</v>
      </c>
      <c r="V4" s="16">
        <v>2.0</v>
      </c>
      <c r="W4" s="16">
        <v>0.0</v>
      </c>
      <c r="X4" s="16">
        <v>0.0</v>
      </c>
      <c r="Y4" s="16">
        <v>0.0</v>
      </c>
      <c r="Z4" s="16" t="s">
        <v>8323</v>
      </c>
      <c r="AA4" s="15"/>
      <c r="AB4" s="15"/>
      <c r="AC4" s="15"/>
      <c r="AD4" s="15"/>
    </row>
    <row r="5">
      <c r="A5" s="2033">
        <v>44535.0</v>
      </c>
      <c r="B5" s="14" t="s">
        <v>8242</v>
      </c>
      <c r="C5" s="16">
        <v>2.0</v>
      </c>
      <c r="D5" s="16">
        <v>3.0</v>
      </c>
      <c r="E5" s="16">
        <v>2.0</v>
      </c>
      <c r="F5" s="16">
        <v>1.0</v>
      </c>
      <c r="G5" s="16">
        <v>0.0</v>
      </c>
      <c r="H5" s="16">
        <v>0.0</v>
      </c>
      <c r="I5" s="16">
        <v>0.0</v>
      </c>
      <c r="J5" s="16">
        <v>0.0</v>
      </c>
      <c r="K5" s="16">
        <v>0.0</v>
      </c>
      <c r="L5" s="16">
        <v>0.0</v>
      </c>
      <c r="M5" s="16">
        <v>0.0</v>
      </c>
      <c r="N5" s="16" t="s">
        <v>8253</v>
      </c>
      <c r="O5" s="16">
        <v>0.0</v>
      </c>
      <c r="P5" s="16">
        <v>4.0</v>
      </c>
      <c r="Q5" s="16">
        <v>3.0</v>
      </c>
      <c r="R5" s="16">
        <v>1.0</v>
      </c>
      <c r="S5" s="16">
        <v>0.0</v>
      </c>
      <c r="T5" s="16">
        <v>0.0</v>
      </c>
      <c r="U5" s="16">
        <v>0.0</v>
      </c>
      <c r="V5" s="16">
        <v>3.0</v>
      </c>
      <c r="W5" s="16">
        <v>0.0</v>
      </c>
      <c r="X5" s="16">
        <v>0.0</v>
      </c>
      <c r="Y5" s="16">
        <v>0.0</v>
      </c>
      <c r="Z5" s="16" t="s">
        <v>8324</v>
      </c>
      <c r="AA5" s="15"/>
      <c r="AB5" s="15"/>
      <c r="AC5" s="15"/>
      <c r="AD5" s="15"/>
    </row>
    <row r="6">
      <c r="A6" s="2033">
        <v>44535.0</v>
      </c>
      <c r="B6" s="14" t="s">
        <v>8242</v>
      </c>
      <c r="C6" s="16">
        <v>1.0</v>
      </c>
      <c r="D6" s="16">
        <v>3.0</v>
      </c>
      <c r="E6" s="16">
        <v>3.0</v>
      </c>
      <c r="F6" s="16">
        <v>1.0</v>
      </c>
      <c r="G6" s="16">
        <v>0.0</v>
      </c>
      <c r="H6" s="16">
        <v>0.0</v>
      </c>
      <c r="I6" s="16">
        <v>0.0</v>
      </c>
      <c r="J6" s="16">
        <v>0.0</v>
      </c>
      <c r="K6" s="16">
        <v>0.0</v>
      </c>
      <c r="L6" s="16">
        <v>0.0</v>
      </c>
      <c r="M6" s="16">
        <v>0.0</v>
      </c>
      <c r="N6" s="16" t="s">
        <v>8184</v>
      </c>
      <c r="O6" s="16">
        <v>0.0</v>
      </c>
      <c r="P6" s="16">
        <v>4.0</v>
      </c>
      <c r="Q6" s="16">
        <v>3.0</v>
      </c>
      <c r="R6" s="16">
        <v>0.0</v>
      </c>
      <c r="S6" s="16">
        <v>3.0</v>
      </c>
      <c r="T6" s="16">
        <v>0.0</v>
      </c>
      <c r="U6" s="16">
        <v>0.0</v>
      </c>
      <c r="V6" s="16">
        <v>0.0</v>
      </c>
      <c r="W6" s="16">
        <v>1.0</v>
      </c>
      <c r="X6" s="16">
        <v>0.0</v>
      </c>
      <c r="Y6" s="16">
        <v>0.0</v>
      </c>
      <c r="Z6" s="16" t="s">
        <v>8325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8242</v>
      </c>
      <c r="C26" s="16">
        <v>1.0</v>
      </c>
      <c r="D26" s="16">
        <v>4.0</v>
      </c>
      <c r="E26" s="16">
        <v>3.0</v>
      </c>
      <c r="F26" s="16">
        <v>0.0</v>
      </c>
      <c r="G26" s="16">
        <v>1.0</v>
      </c>
      <c r="H26" s="16">
        <v>0.0</v>
      </c>
      <c r="I26" s="16">
        <v>0.0</v>
      </c>
      <c r="J26" s="16">
        <v>0.0</v>
      </c>
      <c r="K26" s="16">
        <v>0.0</v>
      </c>
      <c r="L26" s="16">
        <v>0.0</v>
      </c>
      <c r="M26" s="16">
        <v>0.0</v>
      </c>
      <c r="N26" s="16" t="s">
        <v>8253</v>
      </c>
      <c r="O26" s="15"/>
      <c r="P26" s="15"/>
      <c r="Q26" s="15"/>
      <c r="R26" s="15"/>
      <c r="S26" s="15"/>
      <c r="T26" s="15"/>
      <c r="U26" s="15"/>
      <c r="V26" s="15"/>
      <c r="W26" s="15"/>
      <c r="X26" s="15"/>
      <c r="Y26" s="15"/>
      <c r="Z26" s="15"/>
      <c r="AA26" s="15"/>
      <c r="AB26" s="15"/>
      <c r="AC26" s="15"/>
      <c r="AD26" s="15"/>
    </row>
    <row r="27">
      <c r="A27" s="2037">
        <v>44626.0</v>
      </c>
      <c r="B27" s="16" t="s">
        <v>8310</v>
      </c>
      <c r="C27" s="16">
        <v>1.0</v>
      </c>
      <c r="D27" s="16">
        <v>4.0</v>
      </c>
      <c r="E27" s="16">
        <v>2.0</v>
      </c>
      <c r="F27" s="16">
        <v>0.0</v>
      </c>
      <c r="G27" s="16">
        <v>0.0</v>
      </c>
      <c r="H27" s="16">
        <v>0.0</v>
      </c>
      <c r="I27" s="16">
        <v>0.0</v>
      </c>
      <c r="J27" s="16">
        <v>0.0</v>
      </c>
      <c r="K27" s="16">
        <v>0.0</v>
      </c>
      <c r="L27" s="16">
        <v>0.0</v>
      </c>
      <c r="M27" s="16">
        <v>1.0</v>
      </c>
      <c r="N27" s="16" t="s">
        <v>8199</v>
      </c>
      <c r="O27" s="16">
        <v>0.0</v>
      </c>
      <c r="P27" s="16">
        <v>4.0</v>
      </c>
      <c r="Q27" s="16">
        <v>3.0</v>
      </c>
      <c r="R27" s="16">
        <v>1.0</v>
      </c>
      <c r="S27" s="16">
        <v>3.0</v>
      </c>
      <c r="T27" s="16">
        <v>0.0</v>
      </c>
      <c r="U27" s="16">
        <v>0.0</v>
      </c>
      <c r="V27" s="16">
        <v>0.0</v>
      </c>
      <c r="W27" s="16">
        <v>0.0</v>
      </c>
      <c r="X27" s="16">
        <v>0.0</v>
      </c>
      <c r="Y27" s="16">
        <v>0.0</v>
      </c>
      <c r="Z27" s="16" t="s">
        <v>8326</v>
      </c>
      <c r="AA27" s="15"/>
      <c r="AB27" s="15"/>
      <c r="AC27" s="15"/>
      <c r="AD27" s="15"/>
    </row>
    <row r="28">
      <c r="A28" s="2037">
        <v>44626.0</v>
      </c>
      <c r="B28" s="16" t="s">
        <v>8310</v>
      </c>
      <c r="C28" s="16">
        <v>1.0</v>
      </c>
      <c r="D28" s="16">
        <v>3.0</v>
      </c>
      <c r="E28" s="16">
        <v>3.0</v>
      </c>
      <c r="F28" s="16">
        <v>0.0</v>
      </c>
      <c r="G28" s="16">
        <v>0.0</v>
      </c>
      <c r="H28" s="16">
        <v>0.0</v>
      </c>
      <c r="I28" s="16">
        <v>0.0</v>
      </c>
      <c r="J28" s="16">
        <v>0.0</v>
      </c>
      <c r="K28" s="16">
        <v>0.0</v>
      </c>
      <c r="L28" s="16">
        <v>0.0</v>
      </c>
      <c r="M28" s="16">
        <v>1.0</v>
      </c>
      <c r="N28" s="16" t="s">
        <v>8198</v>
      </c>
      <c r="O28" s="16">
        <v>0.0</v>
      </c>
      <c r="P28" s="16">
        <v>4.0</v>
      </c>
      <c r="Q28" s="16">
        <v>3.0</v>
      </c>
      <c r="R28" s="16">
        <v>0.0</v>
      </c>
      <c r="S28" s="16">
        <v>1.0</v>
      </c>
      <c r="T28" s="16">
        <v>0.0</v>
      </c>
      <c r="U28" s="16">
        <v>0.0</v>
      </c>
      <c r="V28" s="16">
        <v>1.0</v>
      </c>
      <c r="W28" s="16">
        <v>1.0</v>
      </c>
      <c r="X28" s="16">
        <v>0.0</v>
      </c>
      <c r="Y28" s="16">
        <v>1.0</v>
      </c>
      <c r="Z28" s="16" t="s">
        <v>8327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8181</v>
      </c>
      <c r="B1" s="16" t="s">
        <v>8224</v>
      </c>
      <c r="C1" s="16" t="s">
        <v>8328</v>
      </c>
      <c r="D1" s="16" t="s">
        <v>8329</v>
      </c>
      <c r="E1" s="16" t="s">
        <v>8330</v>
      </c>
      <c r="F1" s="16" t="s">
        <v>8331</v>
      </c>
      <c r="H1" s="16" t="s">
        <v>176</v>
      </c>
      <c r="I1" s="16" t="s">
        <v>386</v>
      </c>
      <c r="J1" s="14" t="s">
        <v>212</v>
      </c>
    </row>
    <row r="2">
      <c r="A2" s="2037">
        <v>44754.0</v>
      </c>
      <c r="B2" s="16" t="s">
        <v>8246</v>
      </c>
      <c r="C2" s="16" t="s">
        <v>7521</v>
      </c>
      <c r="D2" s="16" t="s">
        <v>8271</v>
      </c>
      <c r="E2" s="16" t="s">
        <v>8265</v>
      </c>
      <c r="F2" s="16" t="s">
        <v>8283</v>
      </c>
      <c r="H2" s="16" t="s">
        <v>8271</v>
      </c>
      <c r="I2" s="16" t="s">
        <v>8282</v>
      </c>
      <c r="J2" s="16" t="s">
        <v>6959</v>
      </c>
      <c r="K2" s="15"/>
      <c r="L2" s="15"/>
      <c r="M2" s="15"/>
    </row>
    <row r="3">
      <c r="A3" s="2037">
        <v>44754.0</v>
      </c>
      <c r="B3" s="16" t="s">
        <v>8246</v>
      </c>
      <c r="C3" s="16" t="s">
        <v>7521</v>
      </c>
      <c r="D3" s="14" t="s">
        <v>8289</v>
      </c>
      <c r="E3" s="14" t="s">
        <v>6872</v>
      </c>
      <c r="F3" s="14" t="s">
        <v>8256</v>
      </c>
      <c r="G3" s="16"/>
      <c r="H3" s="16" t="s">
        <v>8332</v>
      </c>
      <c r="I3" s="16" t="s">
        <v>8302</v>
      </c>
      <c r="J3" s="16" t="s">
        <v>7010</v>
      </c>
      <c r="K3" s="15"/>
      <c r="L3" s="15"/>
      <c r="M3" s="15"/>
    </row>
    <row r="4">
      <c r="A4" s="2037">
        <v>44754.0</v>
      </c>
      <c r="B4" s="16" t="s">
        <v>8246</v>
      </c>
      <c r="C4" s="16" t="s">
        <v>7521</v>
      </c>
      <c r="D4" s="14" t="s">
        <v>7010</v>
      </c>
      <c r="E4" s="14" t="s">
        <v>8244</v>
      </c>
      <c r="F4" s="14" t="s">
        <v>8248</v>
      </c>
      <c r="G4" s="16"/>
      <c r="H4" s="16" t="s">
        <v>8304</v>
      </c>
      <c r="I4" s="16" t="s">
        <v>8289</v>
      </c>
      <c r="J4" s="16" t="s">
        <v>6935</v>
      </c>
      <c r="K4" s="15"/>
      <c r="L4" s="15"/>
      <c r="M4" s="15"/>
    </row>
    <row r="5">
      <c r="A5" s="2037">
        <v>44754.0</v>
      </c>
      <c r="B5" s="16" t="s">
        <v>8246</v>
      </c>
      <c r="C5" s="16" t="s">
        <v>7521</v>
      </c>
      <c r="D5" s="14" t="s">
        <v>6935</v>
      </c>
      <c r="E5" s="14" t="s">
        <v>8257</v>
      </c>
      <c r="F5" s="14" t="s">
        <v>8282</v>
      </c>
      <c r="G5" s="15"/>
      <c r="H5" s="16" t="s">
        <v>8264</v>
      </c>
      <c r="I5" s="16" t="s">
        <v>8255</v>
      </c>
      <c r="J5" s="16" t="s">
        <v>6872</v>
      </c>
      <c r="K5" s="15"/>
      <c r="L5" s="15"/>
      <c r="M5" s="15"/>
    </row>
    <row r="6">
      <c r="A6" s="2037">
        <v>44754.0</v>
      </c>
      <c r="B6" s="16" t="s">
        <v>8246</v>
      </c>
      <c r="C6" s="16" t="s">
        <v>7521</v>
      </c>
      <c r="D6" s="16" t="s">
        <v>6959</v>
      </c>
      <c r="E6" s="15"/>
      <c r="F6" s="15"/>
      <c r="G6" s="15"/>
      <c r="H6" s="15"/>
      <c r="I6" s="16" t="s">
        <v>8303</v>
      </c>
      <c r="J6" s="16" t="s">
        <v>7149</v>
      </c>
      <c r="K6" s="15"/>
      <c r="L6" s="15"/>
      <c r="M6" s="15"/>
    </row>
    <row r="7">
      <c r="A7" s="2037">
        <v>44755.0</v>
      </c>
      <c r="B7" s="16" t="s">
        <v>8246</v>
      </c>
      <c r="C7" s="16" t="s">
        <v>7534</v>
      </c>
      <c r="D7" s="16" t="s">
        <v>8307</v>
      </c>
      <c r="E7" s="16" t="s">
        <v>8302</v>
      </c>
      <c r="F7" s="16" t="s">
        <v>8311</v>
      </c>
      <c r="G7" s="15"/>
      <c r="H7" s="15"/>
      <c r="I7" s="16" t="s">
        <v>8257</v>
      </c>
      <c r="J7" s="16" t="s">
        <v>7098</v>
      </c>
      <c r="K7" s="15"/>
      <c r="L7" s="15"/>
      <c r="M7" s="15"/>
    </row>
    <row r="8">
      <c r="A8" s="2037">
        <v>44755.0</v>
      </c>
      <c r="B8" s="16" t="s">
        <v>8246</v>
      </c>
      <c r="C8" s="16" t="s">
        <v>7534</v>
      </c>
      <c r="D8" s="16" t="s">
        <v>8303</v>
      </c>
      <c r="E8" s="16" t="s">
        <v>7149</v>
      </c>
      <c r="F8" s="16" t="s">
        <v>8255</v>
      </c>
      <c r="G8" s="15"/>
      <c r="H8" s="15"/>
      <c r="I8" s="16" t="s">
        <v>8265</v>
      </c>
      <c r="J8" s="15"/>
      <c r="K8" s="15"/>
      <c r="L8" s="15"/>
      <c r="M8" s="15"/>
    </row>
    <row r="9">
      <c r="A9" s="2037">
        <v>44756.0</v>
      </c>
      <c r="B9" s="16" t="s">
        <v>8246</v>
      </c>
      <c r="C9" s="16" t="s">
        <v>243</v>
      </c>
      <c r="D9" s="16" t="s">
        <v>8333</v>
      </c>
      <c r="E9" s="16" t="s">
        <v>8221</v>
      </c>
      <c r="F9" s="16" t="s">
        <v>8312</v>
      </c>
      <c r="G9" s="15"/>
      <c r="H9" s="15"/>
      <c r="I9" s="16" t="s">
        <v>8256</v>
      </c>
      <c r="J9" s="15"/>
      <c r="K9" s="15"/>
      <c r="L9" s="15"/>
      <c r="M9" s="15"/>
    </row>
    <row r="10">
      <c r="A10" s="2037">
        <v>44756.0</v>
      </c>
      <c r="B10" s="16" t="s">
        <v>8246</v>
      </c>
      <c r="C10" s="16" t="s">
        <v>243</v>
      </c>
      <c r="D10" s="16" t="s">
        <v>8332</v>
      </c>
      <c r="E10" s="16" t="s">
        <v>8309</v>
      </c>
      <c r="F10" s="16" t="s">
        <v>6935</v>
      </c>
      <c r="G10" s="15"/>
      <c r="H10" s="15"/>
      <c r="I10" s="16" t="s">
        <v>8248</v>
      </c>
      <c r="J10" s="15"/>
      <c r="K10" s="15"/>
      <c r="L10" s="15"/>
      <c r="M10" s="15"/>
    </row>
    <row r="11">
      <c r="A11" s="2037">
        <v>44756.0</v>
      </c>
      <c r="B11" s="16" t="s">
        <v>8246</v>
      </c>
      <c r="C11" s="16" t="s">
        <v>243</v>
      </c>
      <c r="D11" s="16" t="s">
        <v>8245</v>
      </c>
      <c r="E11" s="16" t="s">
        <v>8313</v>
      </c>
      <c r="F11" s="16" t="s">
        <v>8214</v>
      </c>
      <c r="G11" s="15"/>
      <c r="H11" s="15"/>
      <c r="I11" s="16" t="s">
        <v>8283</v>
      </c>
      <c r="J11" s="15"/>
      <c r="K11" s="15"/>
      <c r="L11" s="15"/>
      <c r="M11" s="15"/>
    </row>
    <row r="12">
      <c r="A12" s="2037">
        <v>44757.0</v>
      </c>
      <c r="B12" s="16" t="s">
        <v>8246</v>
      </c>
      <c r="C12" s="16" t="s">
        <v>7521</v>
      </c>
      <c r="D12" s="16" t="s">
        <v>8249</v>
      </c>
      <c r="E12" s="16" t="s">
        <v>8283</v>
      </c>
      <c r="F12" s="16" t="s">
        <v>8289</v>
      </c>
      <c r="G12" s="15"/>
      <c r="H12" s="15"/>
      <c r="I12" s="16" t="s">
        <v>8311</v>
      </c>
      <c r="J12" s="15"/>
      <c r="K12" s="15"/>
      <c r="L12" s="15"/>
      <c r="M12" s="15"/>
    </row>
    <row r="13">
      <c r="A13" s="2037">
        <v>44757.0</v>
      </c>
      <c r="B13" s="16" t="s">
        <v>8246</v>
      </c>
      <c r="C13" s="16" t="s">
        <v>7521</v>
      </c>
      <c r="D13" s="16" t="s">
        <v>8278</v>
      </c>
      <c r="E13" s="16" t="s">
        <v>8288</v>
      </c>
      <c r="F13" s="16" t="s">
        <v>8244</v>
      </c>
      <c r="G13" s="15"/>
      <c r="H13" s="15"/>
      <c r="I13" s="16" t="s">
        <v>8244</v>
      </c>
      <c r="J13" s="15"/>
      <c r="K13" s="15"/>
      <c r="L13" s="15"/>
      <c r="M13" s="15"/>
    </row>
    <row r="14">
      <c r="A14" s="2037">
        <v>44757.0</v>
      </c>
      <c r="B14" s="16" t="s">
        <v>8246</v>
      </c>
      <c r="C14" s="16" t="s">
        <v>7521</v>
      </c>
      <c r="D14" s="16" t="s">
        <v>8271</v>
      </c>
      <c r="E14" s="16" t="s">
        <v>8288</v>
      </c>
      <c r="F14" s="16" t="s">
        <v>8288</v>
      </c>
      <c r="G14" s="15"/>
      <c r="H14" s="15"/>
      <c r="I14" s="16" t="s">
        <v>8307</v>
      </c>
      <c r="J14" s="15"/>
      <c r="K14" s="15"/>
      <c r="L14" s="15"/>
      <c r="M14" s="15"/>
    </row>
    <row r="15">
      <c r="A15" s="2037">
        <v>44758.0</v>
      </c>
      <c r="B15" s="16" t="s">
        <v>8246</v>
      </c>
      <c r="C15" s="16" t="s">
        <v>7534</v>
      </c>
      <c r="D15" s="16" t="s">
        <v>8312</v>
      </c>
      <c r="E15" s="16" t="s">
        <v>8313</v>
      </c>
      <c r="F15" s="16" t="s">
        <v>7098</v>
      </c>
      <c r="G15" s="15"/>
      <c r="H15" s="15"/>
      <c r="I15" s="16" t="s">
        <v>8312</v>
      </c>
      <c r="J15" s="15"/>
      <c r="K15" s="15"/>
      <c r="L15" s="15"/>
      <c r="M15" s="15"/>
    </row>
    <row r="16">
      <c r="A16" s="2037">
        <v>44758.0</v>
      </c>
      <c r="B16" s="16" t="s">
        <v>8246</v>
      </c>
      <c r="C16" s="16" t="s">
        <v>7534</v>
      </c>
      <c r="D16" s="16" t="s">
        <v>8309</v>
      </c>
      <c r="E16" s="16" t="s">
        <v>8334</v>
      </c>
      <c r="F16" s="16" t="s">
        <v>8299</v>
      </c>
      <c r="G16" s="15"/>
      <c r="H16" s="15"/>
      <c r="I16" s="16" t="s">
        <v>8221</v>
      </c>
      <c r="J16" s="15"/>
      <c r="K16" s="15"/>
      <c r="L16" s="15"/>
      <c r="M16" s="15"/>
    </row>
    <row r="17">
      <c r="A17" s="2037">
        <v>44758.0</v>
      </c>
      <c r="B17" s="16" t="s">
        <v>8246</v>
      </c>
      <c r="C17" s="16" t="s">
        <v>7534</v>
      </c>
      <c r="D17" s="16" t="s">
        <v>8304</v>
      </c>
      <c r="E17" s="16" t="s">
        <v>7098</v>
      </c>
      <c r="F17" s="16" t="s">
        <v>7149</v>
      </c>
      <c r="G17" s="15"/>
      <c r="H17" s="15"/>
      <c r="I17" s="16" t="s">
        <v>8309</v>
      </c>
      <c r="J17" s="15"/>
      <c r="K17" s="15"/>
      <c r="L17" s="15"/>
      <c r="M17" s="15"/>
    </row>
    <row r="18">
      <c r="A18" s="2037">
        <v>44868.0</v>
      </c>
      <c r="B18" s="16" t="s">
        <v>8242</v>
      </c>
      <c r="C18" s="16" t="s">
        <v>7521</v>
      </c>
      <c r="D18" s="16" t="s">
        <v>8264</v>
      </c>
      <c r="E18" s="16" t="s">
        <v>8289</v>
      </c>
      <c r="F18" s="16" t="s">
        <v>8247</v>
      </c>
      <c r="G18" s="15"/>
      <c r="H18" s="15"/>
      <c r="I18" s="16" t="s">
        <v>8245</v>
      </c>
      <c r="J18" s="15"/>
      <c r="K18" s="15"/>
      <c r="L18" s="15"/>
      <c r="M18" s="15"/>
    </row>
    <row r="19">
      <c r="A19" s="15"/>
      <c r="B19" s="15"/>
      <c r="C19" s="15"/>
      <c r="D19" s="15"/>
      <c r="E19" s="15"/>
      <c r="F19" s="15"/>
      <c r="G19" s="15"/>
      <c r="H19" s="15"/>
      <c r="I19" s="16" t="s">
        <v>8313</v>
      </c>
      <c r="J19" s="15"/>
      <c r="K19" s="15"/>
      <c r="L19" s="15"/>
      <c r="M19" s="15"/>
    </row>
    <row r="20">
      <c r="A20" s="15"/>
      <c r="B20" s="15"/>
      <c r="C20" s="15"/>
      <c r="D20" s="15"/>
      <c r="E20" s="15"/>
      <c r="F20" s="15"/>
      <c r="G20" s="15"/>
      <c r="H20" s="15"/>
      <c r="I20" s="16" t="s">
        <v>8214</v>
      </c>
      <c r="J20" s="15"/>
      <c r="K20" s="15"/>
      <c r="L20" s="15"/>
      <c r="M20" s="15"/>
    </row>
    <row r="21">
      <c r="A21" s="15"/>
      <c r="B21" s="15"/>
      <c r="C21" s="15"/>
      <c r="D21" s="15"/>
      <c r="E21" s="15"/>
      <c r="F21" s="15"/>
      <c r="G21" s="15"/>
      <c r="H21" s="15"/>
      <c r="I21" s="16" t="s">
        <v>8249</v>
      </c>
      <c r="J21" s="15"/>
      <c r="K21" s="15"/>
      <c r="L21" s="15"/>
      <c r="M21" s="15"/>
    </row>
    <row r="22">
      <c r="A22" s="15"/>
      <c r="B22" s="15"/>
      <c r="C22" s="15"/>
      <c r="D22" s="15"/>
      <c r="E22" s="15"/>
      <c r="F22" s="15"/>
      <c r="G22" s="15"/>
      <c r="H22" s="15"/>
      <c r="I22" s="16" t="s">
        <v>8278</v>
      </c>
      <c r="J22" s="15"/>
      <c r="K22" s="15"/>
      <c r="L22" s="15"/>
      <c r="M22" s="15"/>
    </row>
    <row r="23">
      <c r="A23" s="15"/>
      <c r="B23" s="15"/>
      <c r="C23" s="15"/>
      <c r="D23" s="15"/>
      <c r="E23" s="15"/>
      <c r="F23" s="15"/>
      <c r="G23" s="15"/>
      <c r="H23" s="15"/>
      <c r="I23" s="16" t="s">
        <v>8288</v>
      </c>
      <c r="J23" s="15"/>
      <c r="K23" s="15"/>
      <c r="L23" s="15"/>
      <c r="M23" s="15"/>
    </row>
    <row r="24">
      <c r="A24" s="15"/>
      <c r="B24" s="15"/>
      <c r="C24" s="15"/>
      <c r="D24" s="15"/>
      <c r="E24" s="15"/>
      <c r="F24" s="15"/>
      <c r="G24" s="15"/>
      <c r="H24" s="15"/>
      <c r="I24" s="16" t="s">
        <v>8334</v>
      </c>
      <c r="J24" s="15"/>
      <c r="K24" s="15"/>
      <c r="L24" s="15"/>
      <c r="M24" s="15"/>
    </row>
    <row r="25">
      <c r="A25" s="2037"/>
      <c r="B25" s="16"/>
      <c r="C25" s="16"/>
      <c r="D25" s="16"/>
      <c r="E25" s="16"/>
      <c r="F25" s="16"/>
      <c r="G25" s="15"/>
      <c r="H25" s="15"/>
      <c r="I25" s="16" t="s">
        <v>8299</v>
      </c>
      <c r="J25" s="15"/>
      <c r="K25" s="15"/>
      <c r="L25" s="15"/>
      <c r="M25" s="15"/>
    </row>
    <row r="26">
      <c r="A26" s="2037"/>
      <c r="B26" s="16"/>
      <c r="C26" s="16"/>
      <c r="D26" s="16"/>
      <c r="E26" s="16"/>
      <c r="F26" s="16"/>
      <c r="G26" s="15"/>
      <c r="H26" s="15"/>
      <c r="I26" s="16" t="s">
        <v>8247</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8181</v>
      </c>
      <c r="B1" s="14" t="s">
        <v>8224</v>
      </c>
      <c r="C1" s="14" t="s">
        <v>8335</v>
      </c>
      <c r="D1" s="14" t="s">
        <v>6143</v>
      </c>
      <c r="E1" s="14" t="s">
        <v>8052</v>
      </c>
      <c r="G1" s="14" t="s">
        <v>8181</v>
      </c>
      <c r="H1" s="14" t="s">
        <v>8224</v>
      </c>
      <c r="I1" s="14" t="s">
        <v>6509</v>
      </c>
      <c r="J1" s="14" t="s">
        <v>8336</v>
      </c>
    </row>
    <row r="2">
      <c r="A2" s="2032">
        <v>44541.0</v>
      </c>
      <c r="B2" s="16" t="s">
        <v>8246</v>
      </c>
      <c r="C2" s="14" t="s">
        <v>415</v>
      </c>
      <c r="D2" s="16" t="s">
        <v>8337</v>
      </c>
      <c r="E2" s="16" t="s">
        <v>7242</v>
      </c>
      <c r="G2" s="2033">
        <v>44667.0</v>
      </c>
      <c r="H2" s="14" t="s">
        <v>8246</v>
      </c>
      <c r="I2" s="14" t="s">
        <v>386</v>
      </c>
      <c r="J2" s="14" t="s">
        <v>4252</v>
      </c>
      <c r="K2" s="14" t="s">
        <v>8338</v>
      </c>
      <c r="L2" s="15">
        <f>countif(I2:I1000,"SR")</f>
        <v>81</v>
      </c>
      <c r="M2">
        <f>(L2)/(L2+L3)*100</f>
        <v>93.10344828</v>
      </c>
    </row>
    <row r="3">
      <c r="A3" s="2032">
        <v>44626.0</v>
      </c>
      <c r="B3" s="16" t="s">
        <v>8242</v>
      </c>
      <c r="C3" s="14" t="s">
        <v>415</v>
      </c>
      <c r="D3" s="16" t="s">
        <v>8337</v>
      </c>
      <c r="E3" s="16" t="s">
        <v>7379</v>
      </c>
      <c r="G3" s="2033">
        <v>44667.0</v>
      </c>
      <c r="H3" s="14" t="s">
        <v>8246</v>
      </c>
      <c r="I3" s="14" t="s">
        <v>386</v>
      </c>
      <c r="J3" s="14" t="s">
        <v>8339</v>
      </c>
      <c r="K3" s="14" t="s">
        <v>8340</v>
      </c>
      <c r="L3" s="15">
        <f>countif(I2:I1000,"SSR")</f>
        <v>6</v>
      </c>
      <c r="M3">
        <f>(L3)/(L2+L3)*100</f>
        <v>6.896551724</v>
      </c>
    </row>
    <row r="4">
      <c r="A4" s="2032">
        <v>44626.0</v>
      </c>
      <c r="B4" s="16" t="s">
        <v>8242</v>
      </c>
      <c r="C4" s="14" t="s">
        <v>337</v>
      </c>
      <c r="D4" s="14" t="s">
        <v>8341</v>
      </c>
      <c r="E4" s="16" t="s">
        <v>6754</v>
      </c>
      <c r="G4" s="2033">
        <v>44667.0</v>
      </c>
      <c r="H4" s="14" t="s">
        <v>8246</v>
      </c>
      <c r="I4" s="14" t="s">
        <v>386</v>
      </c>
      <c r="J4" s="14" t="s">
        <v>8339</v>
      </c>
    </row>
    <row r="5">
      <c r="A5" s="2032">
        <v>44626.0</v>
      </c>
      <c r="B5" s="16" t="s">
        <v>8242</v>
      </c>
      <c r="C5" s="14" t="s">
        <v>7550</v>
      </c>
      <c r="D5" s="14" t="s">
        <v>8341</v>
      </c>
      <c r="E5" s="16" t="s">
        <v>6890</v>
      </c>
      <c r="G5" s="2033">
        <v>44667.0</v>
      </c>
      <c r="H5" s="14" t="s">
        <v>8246</v>
      </c>
      <c r="I5" s="14" t="s">
        <v>212</v>
      </c>
      <c r="J5" s="14" t="s">
        <v>7310</v>
      </c>
    </row>
    <row r="6">
      <c r="A6" s="2032">
        <v>44626.0</v>
      </c>
      <c r="B6" s="14" t="s">
        <v>8246</v>
      </c>
      <c r="C6" s="14" t="s">
        <v>415</v>
      </c>
      <c r="D6" s="14" t="s">
        <v>8337</v>
      </c>
      <c r="E6" s="14" t="s">
        <v>7373</v>
      </c>
      <c r="G6" s="2033">
        <v>44667.0</v>
      </c>
      <c r="H6" s="14" t="s">
        <v>8246</v>
      </c>
      <c r="I6" s="14" t="s">
        <v>386</v>
      </c>
      <c r="J6" s="14" t="s">
        <v>4252</v>
      </c>
    </row>
    <row r="7">
      <c r="A7" s="2032">
        <v>44626.0</v>
      </c>
      <c r="B7" s="14" t="s">
        <v>8242</v>
      </c>
      <c r="C7" s="14" t="s">
        <v>8342</v>
      </c>
      <c r="D7" s="14" t="s">
        <v>8343</v>
      </c>
      <c r="E7" s="14" t="s">
        <v>7175</v>
      </c>
      <c r="G7" s="2033">
        <v>44667.0</v>
      </c>
      <c r="H7" s="14" t="s">
        <v>8246</v>
      </c>
      <c r="I7" s="14" t="s">
        <v>386</v>
      </c>
      <c r="J7" s="14" t="s">
        <v>8344</v>
      </c>
    </row>
    <row r="8">
      <c r="A8" s="2032">
        <v>44626.0</v>
      </c>
      <c r="B8" s="14" t="s">
        <v>8242</v>
      </c>
      <c r="C8" s="14" t="s">
        <v>337</v>
      </c>
      <c r="D8" s="14" t="s">
        <v>8345</v>
      </c>
      <c r="E8" s="14" t="s">
        <v>6785</v>
      </c>
      <c r="G8" s="2033">
        <v>44667.0</v>
      </c>
      <c r="H8" s="14" t="s">
        <v>8246</v>
      </c>
      <c r="I8" s="14" t="s">
        <v>386</v>
      </c>
      <c r="J8" s="14" t="s">
        <v>8346</v>
      </c>
    </row>
    <row r="9">
      <c r="A9" s="2032">
        <v>44626.0</v>
      </c>
      <c r="B9" s="14" t="s">
        <v>8242</v>
      </c>
      <c r="C9" s="14" t="s">
        <v>337</v>
      </c>
      <c r="D9" s="14" t="s">
        <v>8345</v>
      </c>
      <c r="E9" s="14" t="s">
        <v>6517</v>
      </c>
      <c r="G9" s="2033">
        <v>44667.0</v>
      </c>
      <c r="H9" s="14" t="s">
        <v>8246</v>
      </c>
      <c r="I9" s="14" t="s">
        <v>386</v>
      </c>
      <c r="J9" s="14" t="s">
        <v>8347</v>
      </c>
    </row>
    <row r="10">
      <c r="A10" s="2032">
        <v>44626.0</v>
      </c>
      <c r="B10" s="14" t="s">
        <v>8242</v>
      </c>
      <c r="C10" s="14" t="s">
        <v>337</v>
      </c>
      <c r="D10" s="14" t="s">
        <v>8345</v>
      </c>
      <c r="E10" s="14" t="s">
        <v>6530</v>
      </c>
      <c r="G10" s="2033">
        <v>44667.0</v>
      </c>
      <c r="H10" s="14" t="s">
        <v>8246</v>
      </c>
      <c r="I10" s="14" t="s">
        <v>386</v>
      </c>
      <c r="J10" s="14" t="s">
        <v>8348</v>
      </c>
    </row>
    <row r="11">
      <c r="A11" s="2032">
        <v>44626.0</v>
      </c>
      <c r="B11" s="14" t="s">
        <v>8242</v>
      </c>
      <c r="C11" s="14" t="s">
        <v>7550</v>
      </c>
      <c r="D11" s="14" t="s">
        <v>8345</v>
      </c>
      <c r="E11" s="14" t="s">
        <v>6941</v>
      </c>
      <c r="G11" s="2033">
        <v>44667.0</v>
      </c>
      <c r="H11" s="14" t="s">
        <v>8246</v>
      </c>
      <c r="I11" s="14" t="s">
        <v>386</v>
      </c>
      <c r="J11" s="14" t="s">
        <v>8349</v>
      </c>
    </row>
    <row r="12">
      <c r="A12" s="2032">
        <v>44626.0</v>
      </c>
      <c r="B12" s="14" t="s">
        <v>8242</v>
      </c>
      <c r="C12" s="14" t="s">
        <v>7550</v>
      </c>
      <c r="D12" s="14" t="s">
        <v>8345</v>
      </c>
      <c r="E12" s="14" t="s">
        <v>6959</v>
      </c>
      <c r="G12" s="2033">
        <v>44667.0</v>
      </c>
      <c r="H12" s="14" t="s">
        <v>8246</v>
      </c>
      <c r="I12" s="14" t="s">
        <v>386</v>
      </c>
      <c r="J12" s="14" t="s">
        <v>8347</v>
      </c>
    </row>
    <row r="13">
      <c r="A13" s="2032">
        <v>44626.0</v>
      </c>
      <c r="B13" s="14" t="s">
        <v>8242</v>
      </c>
      <c r="C13" s="14" t="s">
        <v>7550</v>
      </c>
      <c r="D13" s="14" t="s">
        <v>8345</v>
      </c>
      <c r="E13" s="14" t="s">
        <v>6848</v>
      </c>
      <c r="G13" s="2033">
        <v>44667.0</v>
      </c>
      <c r="H13" s="14" t="s">
        <v>8246</v>
      </c>
      <c r="I13" s="14" t="s">
        <v>386</v>
      </c>
      <c r="J13" s="14" t="s">
        <v>8346</v>
      </c>
    </row>
    <row r="14">
      <c r="A14" s="2032">
        <v>44626.0</v>
      </c>
      <c r="B14" s="14" t="s">
        <v>8242</v>
      </c>
      <c r="C14" s="14" t="s">
        <v>8342</v>
      </c>
      <c r="D14" s="14" t="s">
        <v>8345</v>
      </c>
      <c r="E14" s="14" t="s">
        <v>7098</v>
      </c>
      <c r="G14" s="2033">
        <v>44667.0</v>
      </c>
      <c r="H14" s="14" t="s">
        <v>8246</v>
      </c>
      <c r="I14" s="14" t="s">
        <v>386</v>
      </c>
      <c r="J14" s="14" t="s">
        <v>8350</v>
      </c>
    </row>
    <row r="15">
      <c r="A15" s="2032">
        <v>44626.0</v>
      </c>
      <c r="B15" s="14" t="s">
        <v>8242</v>
      </c>
      <c r="C15" s="14" t="s">
        <v>8342</v>
      </c>
      <c r="D15" s="14" t="s">
        <v>8345</v>
      </c>
      <c r="E15" s="14" t="s">
        <v>7175</v>
      </c>
      <c r="G15" s="2033">
        <v>44669.0</v>
      </c>
      <c r="H15" s="16" t="s">
        <v>8242</v>
      </c>
      <c r="I15" s="14" t="s">
        <v>386</v>
      </c>
      <c r="J15" s="14" t="s">
        <v>8351</v>
      </c>
    </row>
    <row r="16">
      <c r="A16" s="2032">
        <v>44626.0</v>
      </c>
      <c r="B16" s="14" t="s">
        <v>8242</v>
      </c>
      <c r="C16" s="14" t="s">
        <v>8342</v>
      </c>
      <c r="D16" s="14" t="s">
        <v>8345</v>
      </c>
      <c r="E16" s="14" t="s">
        <v>7181</v>
      </c>
      <c r="G16" s="2033">
        <v>44669.0</v>
      </c>
      <c r="H16" s="16" t="s">
        <v>8242</v>
      </c>
      <c r="I16" s="14" t="s">
        <v>386</v>
      </c>
      <c r="J16" s="14" t="s">
        <v>8352</v>
      </c>
    </row>
    <row r="17">
      <c r="A17" s="2032">
        <v>44627.0</v>
      </c>
      <c r="B17" s="14" t="s">
        <v>8246</v>
      </c>
      <c r="C17" s="14" t="s">
        <v>8342</v>
      </c>
      <c r="D17" s="14" t="s">
        <v>8343</v>
      </c>
      <c r="E17" s="14" t="s">
        <v>8353</v>
      </c>
      <c r="G17" s="2033">
        <v>44669.0</v>
      </c>
      <c r="H17" s="16" t="s">
        <v>8242</v>
      </c>
      <c r="I17" s="14" t="s">
        <v>386</v>
      </c>
      <c r="J17" s="14" t="s">
        <v>8349</v>
      </c>
    </row>
    <row r="18">
      <c r="A18" s="2032">
        <v>44627.0</v>
      </c>
      <c r="B18" s="14" t="s">
        <v>8310</v>
      </c>
      <c r="C18" s="14" t="s">
        <v>8342</v>
      </c>
      <c r="D18" s="14" t="s">
        <v>8343</v>
      </c>
      <c r="E18" s="14" t="s">
        <v>8354</v>
      </c>
      <c r="G18" s="2033">
        <v>44669.0</v>
      </c>
      <c r="H18" s="16" t="s">
        <v>8242</v>
      </c>
      <c r="I18" s="14" t="s">
        <v>386</v>
      </c>
      <c r="J18" s="14" t="s">
        <v>8339</v>
      </c>
    </row>
    <row r="19">
      <c r="A19" s="2032">
        <v>44627.0</v>
      </c>
      <c r="B19" s="14" t="s">
        <v>8246</v>
      </c>
      <c r="C19" s="14" t="s">
        <v>337</v>
      </c>
      <c r="D19" s="14" t="s">
        <v>8345</v>
      </c>
      <c r="E19" s="14" t="s">
        <v>6614</v>
      </c>
      <c r="G19" s="2033">
        <v>44669.0</v>
      </c>
      <c r="H19" s="16" t="s">
        <v>8242</v>
      </c>
      <c r="I19" s="14" t="s">
        <v>386</v>
      </c>
      <c r="J19" s="14" t="s">
        <v>8348</v>
      </c>
    </row>
    <row r="20">
      <c r="A20" s="2032">
        <v>44627.0</v>
      </c>
      <c r="B20" s="14" t="s">
        <v>8246</v>
      </c>
      <c r="C20" s="14" t="s">
        <v>337</v>
      </c>
      <c r="D20" s="14" t="s">
        <v>8345</v>
      </c>
      <c r="E20" s="14" t="s">
        <v>6614</v>
      </c>
      <c r="G20" s="2033">
        <v>44669.0</v>
      </c>
      <c r="H20" s="16" t="s">
        <v>8242</v>
      </c>
      <c r="I20" s="14" t="s">
        <v>386</v>
      </c>
      <c r="J20" s="14" t="s">
        <v>8355</v>
      </c>
    </row>
    <row r="21">
      <c r="A21" s="2032">
        <v>44627.0</v>
      </c>
      <c r="B21" s="14" t="s">
        <v>8246</v>
      </c>
      <c r="C21" s="14" t="s">
        <v>337</v>
      </c>
      <c r="D21" s="14" t="s">
        <v>8345</v>
      </c>
      <c r="E21" s="14" t="s">
        <v>6517</v>
      </c>
      <c r="G21" s="2033">
        <v>44669.0</v>
      </c>
      <c r="H21" s="16" t="s">
        <v>8242</v>
      </c>
      <c r="I21" s="14" t="s">
        <v>386</v>
      </c>
      <c r="J21" s="14" t="s">
        <v>8347</v>
      </c>
    </row>
    <row r="22">
      <c r="A22" s="2032">
        <v>44627.0</v>
      </c>
      <c r="B22" s="14" t="s">
        <v>8246</v>
      </c>
      <c r="C22" s="14" t="s">
        <v>7550</v>
      </c>
      <c r="D22" s="14" t="s">
        <v>8345</v>
      </c>
      <c r="E22" s="14" t="s">
        <v>6908</v>
      </c>
      <c r="G22" s="2033">
        <v>44669.0</v>
      </c>
      <c r="H22" s="16" t="s">
        <v>8242</v>
      </c>
      <c r="I22" s="14" t="s">
        <v>386</v>
      </c>
      <c r="J22" s="14" t="s">
        <v>8356</v>
      </c>
    </row>
    <row r="23">
      <c r="A23" s="2032">
        <v>44627.0</v>
      </c>
      <c r="B23" s="14" t="s">
        <v>8246</v>
      </c>
      <c r="C23" s="14" t="s">
        <v>7550</v>
      </c>
      <c r="D23" s="14" t="s">
        <v>8345</v>
      </c>
      <c r="E23" s="14" t="s">
        <v>6914</v>
      </c>
      <c r="G23" s="2033">
        <v>44669.0</v>
      </c>
      <c r="H23" s="16" t="s">
        <v>8242</v>
      </c>
      <c r="I23" s="14" t="s">
        <v>386</v>
      </c>
      <c r="J23" s="14" t="s">
        <v>8350</v>
      </c>
    </row>
    <row r="24">
      <c r="A24" s="2032">
        <v>44627.0</v>
      </c>
      <c r="B24" s="14" t="s">
        <v>8246</v>
      </c>
      <c r="C24" s="14" t="s">
        <v>7550</v>
      </c>
      <c r="D24" s="14" t="s">
        <v>8345</v>
      </c>
      <c r="E24" s="14" t="s">
        <v>6947</v>
      </c>
      <c r="G24" s="2033">
        <v>44669.0</v>
      </c>
      <c r="H24" s="16" t="s">
        <v>8242</v>
      </c>
      <c r="I24" s="14" t="s">
        <v>386</v>
      </c>
      <c r="J24" s="14" t="s">
        <v>8357</v>
      </c>
    </row>
    <row r="25">
      <c r="A25" s="2032">
        <v>44627.0</v>
      </c>
      <c r="B25" s="14" t="s">
        <v>8246</v>
      </c>
      <c r="C25" s="14" t="s">
        <v>8342</v>
      </c>
      <c r="D25" s="14" t="s">
        <v>8345</v>
      </c>
      <c r="E25" s="14" t="s">
        <v>7035</v>
      </c>
      <c r="G25" s="2033">
        <v>44669.0</v>
      </c>
      <c r="H25" s="16" t="s">
        <v>8242</v>
      </c>
      <c r="I25" s="14" t="s">
        <v>386</v>
      </c>
      <c r="J25" s="14" t="s">
        <v>8355</v>
      </c>
    </row>
    <row r="26">
      <c r="A26" s="2032">
        <v>44627.0</v>
      </c>
      <c r="B26" s="14" t="s">
        <v>8246</v>
      </c>
      <c r="C26" s="14" t="s">
        <v>8342</v>
      </c>
      <c r="D26" s="14" t="s">
        <v>8345</v>
      </c>
      <c r="E26" s="14" t="s">
        <v>7135</v>
      </c>
      <c r="G26" s="2033">
        <v>44669.0</v>
      </c>
      <c r="H26" s="16" t="s">
        <v>8242</v>
      </c>
      <c r="I26" s="14" t="s">
        <v>386</v>
      </c>
      <c r="J26" s="14" t="s">
        <v>8349</v>
      </c>
    </row>
    <row r="27">
      <c r="A27" s="2032">
        <v>44627.0</v>
      </c>
      <c r="B27" s="14" t="s">
        <v>8246</v>
      </c>
      <c r="C27" s="14" t="s">
        <v>8342</v>
      </c>
      <c r="D27" s="14" t="s">
        <v>8345</v>
      </c>
      <c r="E27" s="14" t="s">
        <v>8353</v>
      </c>
      <c r="G27" s="2033">
        <v>44669.0</v>
      </c>
      <c r="H27" s="16" t="s">
        <v>8242</v>
      </c>
      <c r="I27" s="14" t="s">
        <v>386</v>
      </c>
      <c r="J27" s="14" t="s">
        <v>8347</v>
      </c>
    </row>
    <row r="28">
      <c r="A28" s="2033">
        <v>44631.0</v>
      </c>
      <c r="B28" s="16" t="s">
        <v>8242</v>
      </c>
      <c r="C28" s="14" t="s">
        <v>415</v>
      </c>
      <c r="D28" s="16" t="s">
        <v>8337</v>
      </c>
      <c r="E28" s="16" t="s">
        <v>8358</v>
      </c>
      <c r="G28" s="2033">
        <v>44669.0</v>
      </c>
      <c r="H28" s="16" t="s">
        <v>8242</v>
      </c>
      <c r="I28" s="14" t="s">
        <v>386</v>
      </c>
      <c r="J28" s="14" t="s">
        <v>4252</v>
      </c>
    </row>
    <row r="29">
      <c r="A29" s="2033">
        <v>44632.0</v>
      </c>
      <c r="B29" s="16" t="s">
        <v>8246</v>
      </c>
      <c r="C29" s="14" t="s">
        <v>415</v>
      </c>
      <c r="D29" s="16" t="s">
        <v>8337</v>
      </c>
      <c r="E29" s="16" t="s">
        <v>7292</v>
      </c>
      <c r="G29" s="2033">
        <v>44669.0</v>
      </c>
      <c r="H29" s="16" t="s">
        <v>8242</v>
      </c>
      <c r="I29" s="14" t="s">
        <v>386</v>
      </c>
      <c r="J29" s="14" t="s">
        <v>8355</v>
      </c>
    </row>
    <row r="30">
      <c r="A30" s="2033">
        <v>44632.0</v>
      </c>
      <c r="B30" s="16" t="s">
        <v>8242</v>
      </c>
      <c r="C30" s="14" t="s">
        <v>415</v>
      </c>
      <c r="D30" s="16" t="s">
        <v>8343</v>
      </c>
      <c r="E30" s="16" t="s">
        <v>7340</v>
      </c>
      <c r="G30" s="2033">
        <v>44669.0</v>
      </c>
      <c r="H30" s="16" t="s">
        <v>8242</v>
      </c>
      <c r="I30" s="14" t="s">
        <v>386</v>
      </c>
      <c r="J30" s="14" t="s">
        <v>8359</v>
      </c>
    </row>
    <row r="31">
      <c r="A31" s="2033">
        <v>44633.0</v>
      </c>
      <c r="B31" s="14" t="s">
        <v>8242</v>
      </c>
      <c r="C31" s="14" t="s">
        <v>337</v>
      </c>
      <c r="D31" s="14" t="s">
        <v>8345</v>
      </c>
      <c r="E31" s="14" t="s">
        <v>6785</v>
      </c>
      <c r="G31" s="2033">
        <v>44669.0</v>
      </c>
      <c r="H31" s="16" t="s">
        <v>8242</v>
      </c>
      <c r="I31" s="14" t="s">
        <v>386</v>
      </c>
      <c r="J31" s="14" t="s">
        <v>8351</v>
      </c>
    </row>
    <row r="32">
      <c r="A32" s="2033">
        <v>44633.0</v>
      </c>
      <c r="B32" s="14" t="s">
        <v>8242</v>
      </c>
      <c r="C32" s="14" t="s">
        <v>337</v>
      </c>
      <c r="D32" s="14" t="s">
        <v>8345</v>
      </c>
      <c r="E32" s="14" t="s">
        <v>6754</v>
      </c>
      <c r="G32" s="2033">
        <v>44674.0</v>
      </c>
      <c r="H32" s="14" t="s">
        <v>8246</v>
      </c>
      <c r="I32" s="14" t="s">
        <v>386</v>
      </c>
      <c r="J32" s="14" t="s">
        <v>8339</v>
      </c>
    </row>
    <row r="33">
      <c r="A33" s="2033">
        <v>44633.0</v>
      </c>
      <c r="B33" s="14" t="s">
        <v>8242</v>
      </c>
      <c r="C33" s="14" t="s">
        <v>337</v>
      </c>
      <c r="D33" s="14" t="s">
        <v>8345</v>
      </c>
      <c r="E33" s="14" t="s">
        <v>6598</v>
      </c>
      <c r="G33" s="2033">
        <v>44674.0</v>
      </c>
      <c r="H33" s="14" t="s">
        <v>8246</v>
      </c>
      <c r="I33" s="14" t="s">
        <v>386</v>
      </c>
      <c r="J33" s="14" t="s">
        <v>8360</v>
      </c>
    </row>
    <row r="34">
      <c r="A34" s="2033">
        <v>44633.0</v>
      </c>
      <c r="B34" s="14" t="s">
        <v>8242</v>
      </c>
      <c r="C34" s="14" t="s">
        <v>7550</v>
      </c>
      <c r="D34" s="14" t="s">
        <v>8345</v>
      </c>
      <c r="E34" s="14" t="s">
        <v>6953</v>
      </c>
      <c r="G34" s="2033">
        <v>44674.0</v>
      </c>
      <c r="H34" s="14" t="s">
        <v>8246</v>
      </c>
      <c r="I34" s="14" t="s">
        <v>386</v>
      </c>
      <c r="J34" s="14" t="s">
        <v>8361</v>
      </c>
    </row>
    <row r="35">
      <c r="A35" s="2033">
        <v>44633.0</v>
      </c>
      <c r="B35" s="14" t="s">
        <v>8242</v>
      </c>
      <c r="C35" s="14" t="s">
        <v>7550</v>
      </c>
      <c r="D35" s="14" t="s">
        <v>8345</v>
      </c>
      <c r="E35" s="14" t="s">
        <v>6914</v>
      </c>
      <c r="G35" s="2033">
        <v>44781.0</v>
      </c>
      <c r="H35" s="14" t="s">
        <v>8246</v>
      </c>
      <c r="I35" s="14" t="s">
        <v>386</v>
      </c>
      <c r="J35" s="14" t="s">
        <v>8344</v>
      </c>
    </row>
    <row r="36">
      <c r="A36" s="2033">
        <v>44633.0</v>
      </c>
      <c r="B36" s="14" t="s">
        <v>8242</v>
      </c>
      <c r="C36" s="14" t="s">
        <v>7550</v>
      </c>
      <c r="D36" s="14" t="s">
        <v>8345</v>
      </c>
      <c r="E36" s="14" t="s">
        <v>6995</v>
      </c>
      <c r="G36" s="2033">
        <v>44781.0</v>
      </c>
      <c r="H36" s="14" t="s">
        <v>8246</v>
      </c>
      <c r="I36" s="14" t="s">
        <v>386</v>
      </c>
      <c r="J36" s="14" t="s">
        <v>8339</v>
      </c>
    </row>
    <row r="37">
      <c r="A37" s="2033">
        <v>44633.0</v>
      </c>
      <c r="B37" s="14" t="s">
        <v>8242</v>
      </c>
      <c r="C37" s="14" t="s">
        <v>8342</v>
      </c>
      <c r="D37" s="14" t="s">
        <v>8345</v>
      </c>
      <c r="E37" s="14" t="s">
        <v>7129</v>
      </c>
      <c r="G37" s="2033">
        <v>44781.0</v>
      </c>
      <c r="H37" s="14" t="s">
        <v>8246</v>
      </c>
      <c r="I37" s="14" t="s">
        <v>386</v>
      </c>
      <c r="J37" s="14" t="s">
        <v>8349</v>
      </c>
    </row>
    <row r="38">
      <c r="A38" s="2033">
        <v>44633.0</v>
      </c>
      <c r="B38" s="14" t="s">
        <v>8242</v>
      </c>
      <c r="C38" s="14" t="s">
        <v>8342</v>
      </c>
      <c r="D38" s="14" t="s">
        <v>8345</v>
      </c>
      <c r="E38" s="14" t="s">
        <v>7129</v>
      </c>
      <c r="G38" s="2033">
        <v>44781.0</v>
      </c>
      <c r="H38" s="14" t="s">
        <v>8246</v>
      </c>
      <c r="I38" s="14" t="s">
        <v>386</v>
      </c>
      <c r="J38" s="14" t="s">
        <v>8357</v>
      </c>
    </row>
    <row r="39">
      <c r="A39" s="2033">
        <v>44633.0</v>
      </c>
      <c r="B39" s="14" t="s">
        <v>8242</v>
      </c>
      <c r="C39" s="14" t="s">
        <v>8342</v>
      </c>
      <c r="D39" s="14" t="s">
        <v>8345</v>
      </c>
      <c r="E39" s="14" t="s">
        <v>7187</v>
      </c>
      <c r="G39" s="2033">
        <v>44781.0</v>
      </c>
      <c r="H39" s="14" t="s">
        <v>8246</v>
      </c>
      <c r="I39" s="14" t="s">
        <v>386</v>
      </c>
      <c r="J39" s="14" t="s">
        <v>8355</v>
      </c>
    </row>
    <row r="40">
      <c r="A40" s="2033">
        <v>44634.0</v>
      </c>
      <c r="B40" s="14" t="s">
        <v>8246</v>
      </c>
      <c r="C40" s="14" t="s">
        <v>337</v>
      </c>
      <c r="D40" s="14" t="s">
        <v>8345</v>
      </c>
      <c r="E40" s="14" t="s">
        <v>6614</v>
      </c>
      <c r="G40" s="2033">
        <v>44781.0</v>
      </c>
      <c r="H40" s="14" t="s">
        <v>8246</v>
      </c>
      <c r="I40" s="14" t="s">
        <v>386</v>
      </c>
      <c r="J40" s="14" t="s">
        <v>8360</v>
      </c>
    </row>
    <row r="41">
      <c r="A41" s="2033">
        <v>44634.0</v>
      </c>
      <c r="B41" s="14" t="s">
        <v>8246</v>
      </c>
      <c r="C41" s="14" t="s">
        <v>337</v>
      </c>
      <c r="D41" s="14" t="s">
        <v>8345</v>
      </c>
      <c r="E41" s="14" t="s">
        <v>6748</v>
      </c>
      <c r="G41" s="2033">
        <v>44781.0</v>
      </c>
      <c r="H41" s="14" t="s">
        <v>8246</v>
      </c>
      <c r="I41" s="14" t="s">
        <v>386</v>
      </c>
      <c r="J41" s="14" t="s">
        <v>8348</v>
      </c>
    </row>
    <row r="42">
      <c r="A42" s="2033">
        <v>44634.0</v>
      </c>
      <c r="B42" s="14" t="s">
        <v>8246</v>
      </c>
      <c r="C42" s="14" t="s">
        <v>337</v>
      </c>
      <c r="D42" s="14" t="s">
        <v>8345</v>
      </c>
      <c r="E42" s="14" t="s">
        <v>6561</v>
      </c>
      <c r="G42" s="2033">
        <v>44781.0</v>
      </c>
      <c r="H42" s="14" t="s">
        <v>8246</v>
      </c>
      <c r="I42" s="14" t="s">
        <v>386</v>
      </c>
      <c r="J42" s="14" t="s">
        <v>8339</v>
      </c>
    </row>
    <row r="43">
      <c r="A43" s="2033">
        <v>44634.0</v>
      </c>
      <c r="B43" s="14" t="s">
        <v>8246</v>
      </c>
      <c r="C43" s="14" t="s">
        <v>7550</v>
      </c>
      <c r="D43" s="14" t="s">
        <v>8345</v>
      </c>
      <c r="E43" s="14" t="s">
        <v>6878</v>
      </c>
      <c r="G43" s="2033">
        <v>44781.0</v>
      </c>
      <c r="H43" s="14" t="s">
        <v>8246</v>
      </c>
      <c r="I43" s="14" t="s">
        <v>386</v>
      </c>
      <c r="J43" s="14" t="s">
        <v>8351</v>
      </c>
    </row>
    <row r="44">
      <c r="A44" s="2033">
        <v>44634.0</v>
      </c>
      <c r="B44" s="14" t="s">
        <v>8246</v>
      </c>
      <c r="C44" s="14" t="s">
        <v>7550</v>
      </c>
      <c r="D44" s="14" t="s">
        <v>8345</v>
      </c>
      <c r="E44" s="14" t="s">
        <v>6890</v>
      </c>
      <c r="G44" s="2033">
        <v>44781.0</v>
      </c>
      <c r="H44" s="14" t="s">
        <v>8246</v>
      </c>
      <c r="I44" s="14" t="s">
        <v>386</v>
      </c>
      <c r="J44" s="14" t="s">
        <v>8355</v>
      </c>
    </row>
    <row r="45">
      <c r="A45" s="2033">
        <v>44634.0</v>
      </c>
      <c r="B45" s="14" t="s">
        <v>8246</v>
      </c>
      <c r="C45" s="14" t="s">
        <v>7550</v>
      </c>
      <c r="D45" s="14" t="s">
        <v>8345</v>
      </c>
      <c r="E45" s="14" t="s">
        <v>6935</v>
      </c>
      <c r="G45" s="2033">
        <v>44781.0</v>
      </c>
      <c r="H45" s="14" t="s">
        <v>8246</v>
      </c>
      <c r="I45" s="14" t="s">
        <v>386</v>
      </c>
      <c r="J45" s="14" t="s">
        <v>8347</v>
      </c>
    </row>
    <row r="46">
      <c r="A46" s="2033">
        <v>44634.0</v>
      </c>
      <c r="B46" s="14" t="s">
        <v>8246</v>
      </c>
      <c r="C46" s="14" t="s">
        <v>8342</v>
      </c>
      <c r="D46" s="14" t="s">
        <v>8345</v>
      </c>
      <c r="E46" s="14" t="s">
        <v>7022</v>
      </c>
      <c r="G46" s="2033">
        <v>44781.0</v>
      </c>
      <c r="H46" s="14" t="s">
        <v>8246</v>
      </c>
      <c r="I46" s="14" t="s">
        <v>386</v>
      </c>
      <c r="J46" s="14" t="s">
        <v>8348</v>
      </c>
    </row>
    <row r="47">
      <c r="A47" s="2033">
        <v>44634.0</v>
      </c>
      <c r="B47" s="14" t="s">
        <v>8246</v>
      </c>
      <c r="C47" s="14" t="s">
        <v>8342</v>
      </c>
      <c r="D47" s="14" t="s">
        <v>8345</v>
      </c>
      <c r="E47" s="14" t="s">
        <v>7149</v>
      </c>
      <c r="G47" s="2033">
        <v>44781.0</v>
      </c>
      <c r="H47" s="14" t="s">
        <v>8246</v>
      </c>
      <c r="I47" s="14" t="s">
        <v>386</v>
      </c>
      <c r="J47" s="14" t="s">
        <v>8344</v>
      </c>
    </row>
    <row r="48">
      <c r="A48" s="2033">
        <v>44634.0</v>
      </c>
      <c r="B48" s="14" t="s">
        <v>8246</v>
      </c>
      <c r="C48" s="14" t="s">
        <v>8342</v>
      </c>
      <c r="D48" s="14" t="s">
        <v>8345</v>
      </c>
      <c r="E48" s="14" t="s">
        <v>7041</v>
      </c>
      <c r="G48" s="2033">
        <v>44781.0</v>
      </c>
      <c r="H48" s="14" t="s">
        <v>8246</v>
      </c>
      <c r="I48" s="14" t="s">
        <v>386</v>
      </c>
      <c r="J48" s="14" t="s">
        <v>8355</v>
      </c>
    </row>
    <row r="49">
      <c r="A49" s="2033">
        <v>44634.0</v>
      </c>
      <c r="B49" s="14" t="s">
        <v>8246</v>
      </c>
      <c r="C49" s="14" t="s">
        <v>337</v>
      </c>
      <c r="D49" s="14" t="s">
        <v>8343</v>
      </c>
      <c r="E49" s="14" t="s">
        <v>6530</v>
      </c>
      <c r="G49" s="2033">
        <v>44781.0</v>
      </c>
      <c r="H49" s="14" t="s">
        <v>8246</v>
      </c>
      <c r="I49" s="14" t="s">
        <v>386</v>
      </c>
      <c r="J49" s="14" t="s">
        <v>8347</v>
      </c>
    </row>
    <row r="50">
      <c r="A50" s="2033">
        <v>44634.0</v>
      </c>
      <c r="B50" s="14" t="s">
        <v>8310</v>
      </c>
      <c r="C50" s="14" t="s">
        <v>337</v>
      </c>
      <c r="D50" s="14" t="s">
        <v>8343</v>
      </c>
      <c r="E50" s="14" t="s">
        <v>6561</v>
      </c>
      <c r="G50" s="2033">
        <v>44781.0</v>
      </c>
      <c r="H50" s="14" t="s">
        <v>8246</v>
      </c>
      <c r="I50" s="14" t="s">
        <v>212</v>
      </c>
      <c r="J50" s="14" t="s">
        <v>7328</v>
      </c>
    </row>
    <row r="51">
      <c r="A51" s="2033">
        <v>44639.0</v>
      </c>
      <c r="B51" s="16" t="s">
        <v>8246</v>
      </c>
      <c r="C51" s="14" t="s">
        <v>415</v>
      </c>
      <c r="D51" s="16" t="s">
        <v>8343</v>
      </c>
      <c r="E51" s="16" t="s">
        <v>7292</v>
      </c>
      <c r="G51" s="2033">
        <v>44781.0</v>
      </c>
      <c r="H51" s="14" t="s">
        <v>8246</v>
      </c>
      <c r="I51" s="14" t="s">
        <v>386</v>
      </c>
      <c r="J51" s="14" t="s">
        <v>8360</v>
      </c>
    </row>
    <row r="52">
      <c r="A52" s="2033">
        <v>44639.0</v>
      </c>
      <c r="B52" s="16" t="s">
        <v>8310</v>
      </c>
      <c r="C52" s="14" t="s">
        <v>415</v>
      </c>
      <c r="D52" s="16" t="s">
        <v>8343</v>
      </c>
      <c r="E52" s="16" t="s">
        <v>7205</v>
      </c>
      <c r="G52" s="2033">
        <v>44781.0</v>
      </c>
      <c r="H52" s="14" t="s">
        <v>8246</v>
      </c>
      <c r="I52" s="14" t="s">
        <v>386</v>
      </c>
      <c r="J52" s="14" t="s">
        <v>8357</v>
      </c>
    </row>
    <row r="53">
      <c r="A53" s="2032">
        <v>44640.0</v>
      </c>
      <c r="B53" s="16" t="s">
        <v>8242</v>
      </c>
      <c r="C53" s="14" t="s">
        <v>8342</v>
      </c>
      <c r="D53" s="14" t="s">
        <v>8341</v>
      </c>
      <c r="E53" s="16" t="s">
        <v>7175</v>
      </c>
      <c r="G53" s="2033">
        <v>44781.0</v>
      </c>
      <c r="H53" s="14" t="s">
        <v>8246</v>
      </c>
      <c r="I53" s="14" t="s">
        <v>386</v>
      </c>
      <c r="J53" s="14" t="s">
        <v>8347</v>
      </c>
    </row>
    <row r="54">
      <c r="A54" s="2043">
        <v>44640.0</v>
      </c>
      <c r="B54" s="2041" t="s">
        <v>8242</v>
      </c>
      <c r="C54" s="2034" t="s">
        <v>337</v>
      </c>
      <c r="D54" s="2034" t="s">
        <v>8341</v>
      </c>
      <c r="E54" s="2044" t="s">
        <v>6748</v>
      </c>
      <c r="G54" s="2033">
        <v>44781.0</v>
      </c>
      <c r="H54" s="14" t="s">
        <v>8246</v>
      </c>
      <c r="I54" s="14" t="s">
        <v>386</v>
      </c>
      <c r="J54" s="14" t="s">
        <v>8356</v>
      </c>
    </row>
    <row r="55">
      <c r="A55" s="2033">
        <v>44640.0</v>
      </c>
      <c r="B55" s="16" t="s">
        <v>8242</v>
      </c>
      <c r="C55" s="14" t="s">
        <v>415</v>
      </c>
      <c r="D55" s="16" t="s">
        <v>8337</v>
      </c>
      <c r="E55" s="16" t="s">
        <v>7286</v>
      </c>
      <c r="G55" s="2033">
        <v>44781.0</v>
      </c>
      <c r="H55" s="14" t="s">
        <v>8246</v>
      </c>
      <c r="I55" s="14" t="s">
        <v>212</v>
      </c>
      <c r="J55" s="14" t="s">
        <v>7298</v>
      </c>
    </row>
    <row r="56">
      <c r="A56" s="2033">
        <v>44640.0</v>
      </c>
      <c r="B56" s="16" t="s">
        <v>8246</v>
      </c>
      <c r="C56" s="14" t="s">
        <v>415</v>
      </c>
      <c r="D56" s="16" t="s">
        <v>8337</v>
      </c>
      <c r="E56" s="16" t="s">
        <v>7379</v>
      </c>
      <c r="G56" s="2033">
        <v>44781.0</v>
      </c>
      <c r="H56" s="14" t="s">
        <v>8246</v>
      </c>
      <c r="I56" s="14" t="s">
        <v>386</v>
      </c>
      <c r="J56" s="14" t="s">
        <v>8344</v>
      </c>
    </row>
    <row r="57">
      <c r="A57" s="2033">
        <v>44641.0</v>
      </c>
      <c r="B57" s="14" t="s">
        <v>8242</v>
      </c>
      <c r="C57" s="14" t="s">
        <v>337</v>
      </c>
      <c r="D57" s="14" t="s">
        <v>8345</v>
      </c>
      <c r="E57" s="14" t="s">
        <v>6627</v>
      </c>
      <c r="G57" s="2033">
        <v>44781.0</v>
      </c>
      <c r="H57" s="14" t="s">
        <v>8246</v>
      </c>
      <c r="I57" s="14" t="s">
        <v>386</v>
      </c>
      <c r="J57" s="14" t="s">
        <v>8359</v>
      </c>
    </row>
    <row r="58">
      <c r="A58" s="2033">
        <v>44641.0</v>
      </c>
      <c r="B58" s="14" t="s">
        <v>8242</v>
      </c>
      <c r="C58" s="14" t="s">
        <v>337</v>
      </c>
      <c r="D58" s="14" t="s">
        <v>8345</v>
      </c>
      <c r="E58" s="14" t="s">
        <v>6785</v>
      </c>
      <c r="G58" s="2033">
        <v>44781.0</v>
      </c>
      <c r="H58" s="14" t="s">
        <v>8246</v>
      </c>
      <c r="I58" s="14" t="s">
        <v>386</v>
      </c>
      <c r="J58" s="14" t="s">
        <v>8349</v>
      </c>
    </row>
    <row r="59">
      <c r="A59" s="2033">
        <v>44641.0</v>
      </c>
      <c r="B59" s="14" t="s">
        <v>8242</v>
      </c>
      <c r="C59" s="14" t="s">
        <v>337</v>
      </c>
      <c r="D59" s="14" t="s">
        <v>8345</v>
      </c>
      <c r="E59" s="14" t="s">
        <v>1226</v>
      </c>
      <c r="G59" s="2033">
        <v>44781.0</v>
      </c>
      <c r="H59" s="14" t="s">
        <v>8246</v>
      </c>
      <c r="I59" s="14" t="s">
        <v>386</v>
      </c>
      <c r="J59" s="14" t="s">
        <v>8339</v>
      </c>
    </row>
    <row r="60">
      <c r="A60" s="2033">
        <v>44641.0</v>
      </c>
      <c r="B60" s="14" t="s">
        <v>8242</v>
      </c>
      <c r="C60" s="14" t="s">
        <v>7550</v>
      </c>
      <c r="D60" s="14" t="s">
        <v>8345</v>
      </c>
      <c r="E60" s="14" t="s">
        <v>8280</v>
      </c>
      <c r="G60" s="2033">
        <v>44781.0</v>
      </c>
      <c r="H60" s="14" t="s">
        <v>8246</v>
      </c>
      <c r="I60" s="14" t="s">
        <v>386</v>
      </c>
      <c r="J60" s="14" t="s">
        <v>8348</v>
      </c>
    </row>
    <row r="61">
      <c r="A61" s="2033">
        <v>44641.0</v>
      </c>
      <c r="B61" s="14" t="s">
        <v>8242</v>
      </c>
      <c r="C61" s="14" t="s">
        <v>7550</v>
      </c>
      <c r="D61" s="14" t="s">
        <v>8345</v>
      </c>
      <c r="E61" s="14" t="s">
        <v>7010</v>
      </c>
      <c r="G61" s="2033">
        <v>44781.0</v>
      </c>
      <c r="H61" s="14" t="s">
        <v>8246</v>
      </c>
      <c r="I61" s="14" t="s">
        <v>386</v>
      </c>
      <c r="J61" s="14" t="s">
        <v>8350</v>
      </c>
    </row>
    <row r="62">
      <c r="A62" s="2033">
        <v>44641.0</v>
      </c>
      <c r="B62" s="14" t="s">
        <v>8242</v>
      </c>
      <c r="C62" s="14" t="s">
        <v>7550</v>
      </c>
      <c r="D62" s="14" t="s">
        <v>8345</v>
      </c>
      <c r="E62" s="14" t="s">
        <v>6995</v>
      </c>
      <c r="G62" s="2033">
        <v>44781.0</v>
      </c>
      <c r="H62" s="14" t="s">
        <v>8246</v>
      </c>
      <c r="I62" s="14" t="s">
        <v>386</v>
      </c>
      <c r="J62" s="14" t="s">
        <v>8359</v>
      </c>
    </row>
    <row r="63">
      <c r="A63" s="2033">
        <v>44641.0</v>
      </c>
      <c r="B63" s="14" t="s">
        <v>8242</v>
      </c>
      <c r="C63" s="14" t="s">
        <v>8342</v>
      </c>
      <c r="D63" s="14" t="s">
        <v>8345</v>
      </c>
      <c r="E63" s="14" t="s">
        <v>7096</v>
      </c>
      <c r="G63" s="2033">
        <v>44781.0</v>
      </c>
      <c r="H63" s="14" t="s">
        <v>8246</v>
      </c>
      <c r="I63" s="14" t="s">
        <v>386</v>
      </c>
      <c r="J63" s="14" t="s">
        <v>8357</v>
      </c>
    </row>
    <row r="64">
      <c r="A64" s="2033">
        <v>44641.0</v>
      </c>
      <c r="B64" s="14" t="s">
        <v>8242</v>
      </c>
      <c r="C64" s="14" t="s">
        <v>8342</v>
      </c>
      <c r="D64" s="14" t="s">
        <v>8345</v>
      </c>
      <c r="E64" s="14" t="s">
        <v>7022</v>
      </c>
      <c r="G64" s="2033">
        <v>44781.0</v>
      </c>
      <c r="H64" s="14" t="s">
        <v>8246</v>
      </c>
      <c r="I64" s="14" t="s">
        <v>386</v>
      </c>
      <c r="J64" s="14" t="s">
        <v>8351</v>
      </c>
    </row>
    <row r="65">
      <c r="A65" s="2033">
        <v>44641.0</v>
      </c>
      <c r="B65" s="14" t="s">
        <v>8242</v>
      </c>
      <c r="C65" s="14" t="s">
        <v>8342</v>
      </c>
      <c r="D65" s="14" t="s">
        <v>8345</v>
      </c>
      <c r="E65" s="14" t="s">
        <v>7028</v>
      </c>
      <c r="G65" s="2033">
        <v>44781.0</v>
      </c>
      <c r="H65" s="14" t="s">
        <v>8246</v>
      </c>
      <c r="I65" s="14" t="s">
        <v>386</v>
      </c>
      <c r="J65" s="14" t="s">
        <v>8344</v>
      </c>
    </row>
    <row r="66">
      <c r="A66" s="2033">
        <v>44641.0</v>
      </c>
      <c r="B66" s="14" t="s">
        <v>8246</v>
      </c>
      <c r="C66" s="14" t="s">
        <v>337</v>
      </c>
      <c r="D66" s="14" t="s">
        <v>8345</v>
      </c>
      <c r="E66" s="14" t="s">
        <v>6614</v>
      </c>
      <c r="G66" s="2033">
        <v>44781.0</v>
      </c>
      <c r="H66" s="14" t="s">
        <v>8246</v>
      </c>
      <c r="I66" s="14" t="s">
        <v>386</v>
      </c>
      <c r="J66" s="14" t="s">
        <v>8352</v>
      </c>
    </row>
    <row r="67">
      <c r="A67" s="2033">
        <v>44641.0</v>
      </c>
      <c r="B67" s="14" t="s">
        <v>8246</v>
      </c>
      <c r="C67" s="14" t="s">
        <v>337</v>
      </c>
      <c r="D67" s="14" t="s">
        <v>8345</v>
      </c>
      <c r="E67" s="14" t="s">
        <v>6748</v>
      </c>
      <c r="G67" s="2033">
        <v>44781.0</v>
      </c>
      <c r="H67" s="14" t="s">
        <v>8246</v>
      </c>
      <c r="I67" s="14" t="s">
        <v>386</v>
      </c>
      <c r="J67" s="14" t="s">
        <v>8351</v>
      </c>
    </row>
    <row r="68">
      <c r="A68" s="2033">
        <v>44641.0</v>
      </c>
      <c r="B68" s="14" t="s">
        <v>8246</v>
      </c>
      <c r="C68" s="14" t="s">
        <v>337</v>
      </c>
      <c r="D68" s="14" t="s">
        <v>8345</v>
      </c>
      <c r="E68" s="14" t="s">
        <v>6679</v>
      </c>
      <c r="G68" s="2033">
        <v>44781.0</v>
      </c>
      <c r="H68" s="14" t="s">
        <v>8246</v>
      </c>
      <c r="I68" s="14" t="s">
        <v>386</v>
      </c>
      <c r="J68" s="14" t="s">
        <v>8344</v>
      </c>
    </row>
    <row r="69">
      <c r="A69" s="2033">
        <v>44641.0</v>
      </c>
      <c r="B69" s="14" t="s">
        <v>8246</v>
      </c>
      <c r="C69" s="14" t="s">
        <v>7550</v>
      </c>
      <c r="D69" s="14" t="s">
        <v>8345</v>
      </c>
      <c r="E69" s="14" t="s">
        <v>6896</v>
      </c>
      <c r="G69" s="2033">
        <v>44888.0</v>
      </c>
      <c r="H69" s="16" t="s">
        <v>8242</v>
      </c>
      <c r="I69" s="14" t="s">
        <v>386</v>
      </c>
      <c r="J69" s="14" t="s">
        <v>8339</v>
      </c>
    </row>
    <row r="70">
      <c r="A70" s="2033">
        <v>44641.0</v>
      </c>
      <c r="B70" s="14" t="s">
        <v>8246</v>
      </c>
      <c r="C70" s="14" t="s">
        <v>7550</v>
      </c>
      <c r="D70" s="14" t="s">
        <v>8345</v>
      </c>
      <c r="E70" s="14" t="s">
        <v>6959</v>
      </c>
      <c r="G70" s="2033">
        <v>44888.0</v>
      </c>
      <c r="H70" s="16" t="s">
        <v>8242</v>
      </c>
      <c r="I70" s="14" t="s">
        <v>386</v>
      </c>
      <c r="J70" s="14" t="s">
        <v>8348</v>
      </c>
    </row>
    <row r="71">
      <c r="A71" s="2033">
        <v>44641.0</v>
      </c>
      <c r="B71" s="14" t="s">
        <v>8246</v>
      </c>
      <c r="C71" s="14" t="s">
        <v>7550</v>
      </c>
      <c r="D71" s="14" t="s">
        <v>8345</v>
      </c>
      <c r="E71" s="14" t="s">
        <v>6914</v>
      </c>
      <c r="G71" s="2033">
        <v>44888.0</v>
      </c>
      <c r="H71" s="16" t="s">
        <v>8242</v>
      </c>
      <c r="I71" s="14" t="s">
        <v>386</v>
      </c>
      <c r="J71" s="14" t="s">
        <v>8347</v>
      </c>
    </row>
    <row r="72">
      <c r="A72" s="2033">
        <v>44641.0</v>
      </c>
      <c r="B72" s="14" t="s">
        <v>8246</v>
      </c>
      <c r="C72" s="14" t="s">
        <v>8342</v>
      </c>
      <c r="D72" s="14" t="s">
        <v>8345</v>
      </c>
      <c r="E72" s="14" t="s">
        <v>7084</v>
      </c>
      <c r="G72" s="2033">
        <v>44888.0</v>
      </c>
      <c r="H72" s="16" t="s">
        <v>8242</v>
      </c>
      <c r="I72" s="14" t="s">
        <v>386</v>
      </c>
      <c r="J72" s="14" t="s">
        <v>8347</v>
      </c>
    </row>
    <row r="73">
      <c r="A73" s="2033">
        <v>44641.0</v>
      </c>
      <c r="B73" s="14" t="s">
        <v>8246</v>
      </c>
      <c r="C73" s="14" t="s">
        <v>8342</v>
      </c>
      <c r="D73" s="14" t="s">
        <v>8345</v>
      </c>
      <c r="E73" s="14" t="s">
        <v>8354</v>
      </c>
      <c r="G73" s="2033">
        <v>44888.0</v>
      </c>
      <c r="H73" s="16" t="s">
        <v>8242</v>
      </c>
      <c r="I73" s="14" t="s">
        <v>386</v>
      </c>
      <c r="J73" s="14" t="s">
        <v>8344</v>
      </c>
    </row>
    <row r="74">
      <c r="A74" s="2033">
        <v>44641.0</v>
      </c>
      <c r="B74" s="14" t="s">
        <v>8246</v>
      </c>
      <c r="C74" s="14" t="s">
        <v>8342</v>
      </c>
      <c r="D74" s="14" t="s">
        <v>8345</v>
      </c>
      <c r="E74" s="14" t="s">
        <v>7098</v>
      </c>
      <c r="G74" s="2033">
        <v>44888.0</v>
      </c>
      <c r="H74" s="16" t="s">
        <v>8242</v>
      </c>
      <c r="I74" s="14" t="s">
        <v>212</v>
      </c>
      <c r="J74" s="14" t="s">
        <v>7385</v>
      </c>
    </row>
    <row r="75">
      <c r="A75" s="2032">
        <v>44647.0</v>
      </c>
      <c r="B75" s="16" t="s">
        <v>8242</v>
      </c>
      <c r="C75" s="14" t="s">
        <v>415</v>
      </c>
      <c r="D75" s="14" t="s">
        <v>8341</v>
      </c>
      <c r="E75" s="16" t="s">
        <v>7286</v>
      </c>
      <c r="G75" s="2033">
        <v>44888.0</v>
      </c>
      <c r="H75" s="16" t="s">
        <v>8242</v>
      </c>
      <c r="I75" s="14" t="s">
        <v>386</v>
      </c>
      <c r="J75" s="14" t="s">
        <v>8356</v>
      </c>
    </row>
    <row r="76">
      <c r="A76" s="2033">
        <v>44647.0</v>
      </c>
      <c r="B76" s="16" t="s">
        <v>8242</v>
      </c>
      <c r="C76" s="14" t="s">
        <v>415</v>
      </c>
      <c r="D76" s="16" t="s">
        <v>8337</v>
      </c>
      <c r="E76" s="16" t="s">
        <v>7405</v>
      </c>
      <c r="G76" s="2033">
        <v>44888.0</v>
      </c>
      <c r="H76" s="16" t="s">
        <v>8242</v>
      </c>
      <c r="I76" s="14" t="s">
        <v>212</v>
      </c>
      <c r="J76" s="14" t="s">
        <v>7340</v>
      </c>
    </row>
    <row r="77">
      <c r="A77" s="2033">
        <v>44647.0</v>
      </c>
      <c r="B77" s="16" t="s">
        <v>8246</v>
      </c>
      <c r="C77" s="14" t="s">
        <v>415</v>
      </c>
      <c r="D77" s="16" t="s">
        <v>8337</v>
      </c>
      <c r="E77" s="16" t="s">
        <v>7385</v>
      </c>
      <c r="G77" s="2033">
        <v>44888.0</v>
      </c>
      <c r="H77" s="16" t="s">
        <v>8242</v>
      </c>
      <c r="I77" s="14" t="s">
        <v>386</v>
      </c>
      <c r="J77" s="14" t="s">
        <v>8351</v>
      </c>
    </row>
    <row r="78">
      <c r="A78" s="2033">
        <v>44649.0</v>
      </c>
      <c r="B78" s="14" t="s">
        <v>8242</v>
      </c>
      <c r="C78" s="14" t="s">
        <v>337</v>
      </c>
      <c r="D78" s="14" t="s">
        <v>8345</v>
      </c>
      <c r="E78" s="14" t="s">
        <v>1226</v>
      </c>
      <c r="G78" s="2033">
        <v>44888.0</v>
      </c>
      <c r="H78" s="16" t="s">
        <v>8242</v>
      </c>
      <c r="I78" s="14" t="s">
        <v>386</v>
      </c>
      <c r="J78" s="14" t="s">
        <v>8355</v>
      </c>
    </row>
    <row r="79">
      <c r="A79" s="2033">
        <v>44649.0</v>
      </c>
      <c r="B79" s="14" t="s">
        <v>8242</v>
      </c>
      <c r="C79" s="14" t="s">
        <v>337</v>
      </c>
      <c r="D79" s="14" t="s">
        <v>8345</v>
      </c>
      <c r="E79" s="14" t="s">
        <v>6645</v>
      </c>
      <c r="G79" s="2033">
        <v>44888.0</v>
      </c>
      <c r="H79" s="16" t="s">
        <v>8242</v>
      </c>
      <c r="I79" s="14" t="s">
        <v>386</v>
      </c>
      <c r="J79" s="14" t="s">
        <v>8352</v>
      </c>
    </row>
    <row r="80">
      <c r="A80" s="2033">
        <v>44649.0</v>
      </c>
      <c r="B80" s="14" t="s">
        <v>8242</v>
      </c>
      <c r="C80" s="14" t="s">
        <v>337</v>
      </c>
      <c r="D80" s="14" t="s">
        <v>8345</v>
      </c>
      <c r="E80" s="14" t="s">
        <v>1226</v>
      </c>
      <c r="G80" s="2033">
        <v>44888.0</v>
      </c>
      <c r="H80" s="16" t="s">
        <v>8242</v>
      </c>
      <c r="I80" s="14" t="s">
        <v>386</v>
      </c>
      <c r="J80" s="14" t="s">
        <v>8352</v>
      </c>
    </row>
    <row r="81">
      <c r="A81" s="2033">
        <v>44649.0</v>
      </c>
      <c r="B81" s="14" t="s">
        <v>8242</v>
      </c>
      <c r="C81" s="14" t="s">
        <v>7550</v>
      </c>
      <c r="D81" s="14" t="s">
        <v>8345</v>
      </c>
      <c r="E81" s="14" t="s">
        <v>6947</v>
      </c>
      <c r="G81" s="2033">
        <v>44888.0</v>
      </c>
      <c r="H81" s="16" t="s">
        <v>8242</v>
      </c>
      <c r="I81" s="14" t="s">
        <v>386</v>
      </c>
      <c r="J81" s="14" t="s">
        <v>8359</v>
      </c>
    </row>
    <row r="82">
      <c r="A82" s="2033">
        <v>44649.0</v>
      </c>
      <c r="B82" s="14" t="s">
        <v>8242</v>
      </c>
      <c r="C82" s="14" t="s">
        <v>7550</v>
      </c>
      <c r="D82" s="14" t="s">
        <v>8345</v>
      </c>
      <c r="E82" s="14" t="s">
        <v>6914</v>
      </c>
      <c r="G82" s="2033">
        <v>44888.0</v>
      </c>
      <c r="H82" s="16" t="s">
        <v>8242</v>
      </c>
      <c r="I82" s="14" t="s">
        <v>386</v>
      </c>
      <c r="J82" s="14" t="s">
        <v>8344</v>
      </c>
    </row>
    <row r="83">
      <c r="A83" s="2033">
        <v>44649.0</v>
      </c>
      <c r="B83" s="14" t="s">
        <v>8242</v>
      </c>
      <c r="C83" s="14" t="s">
        <v>7550</v>
      </c>
      <c r="D83" s="14" t="s">
        <v>8345</v>
      </c>
      <c r="E83" s="14" t="s">
        <v>6935</v>
      </c>
      <c r="G83" s="2033">
        <v>44888.0</v>
      </c>
      <c r="H83" s="16" t="s">
        <v>8242</v>
      </c>
      <c r="I83" s="14" t="s">
        <v>386</v>
      </c>
      <c r="J83" s="14" t="s">
        <v>8357</v>
      </c>
    </row>
    <row r="84">
      <c r="A84" s="2033">
        <v>44649.0</v>
      </c>
      <c r="B84" s="14" t="s">
        <v>8242</v>
      </c>
      <c r="C84" s="14" t="s">
        <v>8342</v>
      </c>
      <c r="D84" s="14" t="s">
        <v>8345</v>
      </c>
      <c r="E84" s="14" t="s">
        <v>7098</v>
      </c>
      <c r="G84" s="2033">
        <v>44888.0</v>
      </c>
      <c r="H84" s="16" t="s">
        <v>8242</v>
      </c>
      <c r="I84" s="14" t="s">
        <v>386</v>
      </c>
      <c r="J84" s="14" t="s">
        <v>8349</v>
      </c>
    </row>
    <row r="85">
      <c r="A85" s="2033">
        <v>44649.0</v>
      </c>
      <c r="B85" s="14" t="s">
        <v>8242</v>
      </c>
      <c r="C85" s="14" t="s">
        <v>8342</v>
      </c>
      <c r="D85" s="14" t="s">
        <v>8345</v>
      </c>
      <c r="E85" s="14" t="s">
        <v>7028</v>
      </c>
      <c r="G85" s="2033">
        <v>44888.0</v>
      </c>
      <c r="H85" s="16" t="s">
        <v>8242</v>
      </c>
      <c r="I85" s="14" t="s">
        <v>386</v>
      </c>
      <c r="J85" s="14" t="s">
        <v>8347</v>
      </c>
    </row>
    <row r="86">
      <c r="A86" s="2033">
        <v>44649.0</v>
      </c>
      <c r="B86" s="14" t="s">
        <v>8242</v>
      </c>
      <c r="C86" s="14" t="s">
        <v>8342</v>
      </c>
      <c r="D86" s="14" t="s">
        <v>8345</v>
      </c>
      <c r="E86" s="14" t="s">
        <v>7029</v>
      </c>
      <c r="G86" s="2033">
        <v>44888.0</v>
      </c>
      <c r="H86" s="16" t="s">
        <v>8242</v>
      </c>
      <c r="I86" s="14" t="s">
        <v>386</v>
      </c>
      <c r="J86" s="14" t="s">
        <v>8348</v>
      </c>
    </row>
    <row r="87">
      <c r="A87" s="2033">
        <v>44649.0</v>
      </c>
      <c r="B87" s="14" t="s">
        <v>8246</v>
      </c>
      <c r="C87" s="14" t="s">
        <v>337</v>
      </c>
      <c r="D87" s="14" t="s">
        <v>8345</v>
      </c>
      <c r="E87" s="14" t="s">
        <v>6658</v>
      </c>
      <c r="G87" s="2033">
        <v>44888.0</v>
      </c>
      <c r="H87" s="16" t="s">
        <v>8242</v>
      </c>
      <c r="I87" s="14" t="s">
        <v>386</v>
      </c>
      <c r="J87" s="14" t="s">
        <v>8356</v>
      </c>
    </row>
    <row r="88">
      <c r="A88" s="2033">
        <v>44649.0</v>
      </c>
      <c r="B88" s="14" t="s">
        <v>8246</v>
      </c>
      <c r="C88" s="14" t="s">
        <v>337</v>
      </c>
      <c r="D88" s="14" t="s">
        <v>8345</v>
      </c>
      <c r="E88" s="14" t="s">
        <v>6785</v>
      </c>
      <c r="G88" s="2033">
        <v>44888.0</v>
      </c>
      <c r="H88" s="16" t="s">
        <v>8242</v>
      </c>
      <c r="I88" s="14" t="s">
        <v>212</v>
      </c>
      <c r="J88" s="14" t="s">
        <v>7426</v>
      </c>
    </row>
    <row r="89">
      <c r="A89" s="2033">
        <v>44649.0</v>
      </c>
      <c r="B89" s="14" t="s">
        <v>8246</v>
      </c>
      <c r="C89" s="14" t="s">
        <v>337</v>
      </c>
      <c r="D89" s="14" t="s">
        <v>8345</v>
      </c>
      <c r="E89" s="14" t="s">
        <v>6606</v>
      </c>
    </row>
    <row r="90">
      <c r="A90" s="2033">
        <v>44649.0</v>
      </c>
      <c r="B90" s="14" t="s">
        <v>8246</v>
      </c>
      <c r="C90" s="14" t="s">
        <v>7550</v>
      </c>
      <c r="D90" s="14" t="s">
        <v>8345</v>
      </c>
      <c r="E90" s="14" t="s">
        <v>6935</v>
      </c>
    </row>
    <row r="91">
      <c r="A91" s="2033">
        <v>44649.0</v>
      </c>
      <c r="B91" s="14" t="s">
        <v>8246</v>
      </c>
      <c r="C91" s="14" t="s">
        <v>7550</v>
      </c>
      <c r="D91" s="14" t="s">
        <v>8345</v>
      </c>
      <c r="E91" s="14" t="s">
        <v>6941</v>
      </c>
    </row>
    <row r="92">
      <c r="A92" s="2033">
        <v>44649.0</v>
      </c>
      <c r="B92" s="14" t="s">
        <v>8246</v>
      </c>
      <c r="C92" s="14" t="s">
        <v>7550</v>
      </c>
      <c r="D92" s="14" t="s">
        <v>8345</v>
      </c>
      <c r="E92" s="14" t="s">
        <v>6824</v>
      </c>
    </row>
    <row r="93">
      <c r="A93" s="2033">
        <v>44649.0</v>
      </c>
      <c r="B93" s="14" t="s">
        <v>8246</v>
      </c>
      <c r="C93" s="14" t="s">
        <v>8342</v>
      </c>
      <c r="D93" s="14" t="s">
        <v>8345</v>
      </c>
      <c r="E93" s="14" t="s">
        <v>7149</v>
      </c>
    </row>
    <row r="94">
      <c r="A94" s="2033">
        <v>44649.0</v>
      </c>
      <c r="B94" s="14" t="s">
        <v>8246</v>
      </c>
      <c r="C94" s="14" t="s">
        <v>8342</v>
      </c>
      <c r="D94" s="14" t="s">
        <v>8345</v>
      </c>
      <c r="E94" s="14" t="s">
        <v>7028</v>
      </c>
    </row>
    <row r="95">
      <c r="A95" s="2033">
        <v>44649.0</v>
      </c>
      <c r="B95" s="14" t="s">
        <v>8246</v>
      </c>
      <c r="C95" s="14" t="s">
        <v>8342</v>
      </c>
      <c r="D95" s="14" t="s">
        <v>8345</v>
      </c>
      <c r="E95" s="14" t="s">
        <v>7149</v>
      </c>
    </row>
    <row r="96">
      <c r="A96" s="2033">
        <v>44651.0</v>
      </c>
      <c r="B96" s="16" t="s">
        <v>8246</v>
      </c>
      <c r="C96" s="14" t="s">
        <v>415</v>
      </c>
      <c r="D96" s="16" t="s">
        <v>8362</v>
      </c>
      <c r="E96" s="16" t="s">
        <v>7286</v>
      </c>
    </row>
    <row r="97">
      <c r="A97" s="2033">
        <v>44652.0</v>
      </c>
      <c r="B97" s="16" t="s">
        <v>8242</v>
      </c>
      <c r="C97" s="14" t="s">
        <v>415</v>
      </c>
      <c r="D97" s="14" t="s">
        <v>8363</v>
      </c>
      <c r="E97" s="14" t="s">
        <v>8364</v>
      </c>
    </row>
    <row r="98">
      <c r="A98" s="2033">
        <v>44652.0</v>
      </c>
      <c r="B98" s="16" t="s">
        <v>8242</v>
      </c>
      <c r="C98" s="14" t="s">
        <v>415</v>
      </c>
      <c r="D98" s="14" t="s">
        <v>8365</v>
      </c>
      <c r="E98" s="14" t="s">
        <v>7398</v>
      </c>
    </row>
    <row r="99">
      <c r="A99" s="2033">
        <v>44652.0</v>
      </c>
      <c r="B99" s="16" t="s">
        <v>8242</v>
      </c>
      <c r="C99" s="14" t="s">
        <v>415</v>
      </c>
      <c r="D99" s="14" t="s">
        <v>8365</v>
      </c>
      <c r="E99" s="14" t="s">
        <v>7223</v>
      </c>
    </row>
    <row r="100">
      <c r="A100" s="2033">
        <v>44652.0</v>
      </c>
      <c r="B100" s="16" t="s">
        <v>8246</v>
      </c>
      <c r="C100" s="14" t="s">
        <v>415</v>
      </c>
      <c r="D100" s="14" t="s">
        <v>8363</v>
      </c>
      <c r="E100" s="14" t="s">
        <v>8358</v>
      </c>
    </row>
    <row r="101">
      <c r="A101" s="2033">
        <v>44652.0</v>
      </c>
      <c r="B101" s="16" t="s">
        <v>8246</v>
      </c>
      <c r="C101" s="14" t="s">
        <v>415</v>
      </c>
      <c r="D101" s="14" t="s">
        <v>8365</v>
      </c>
      <c r="E101" s="14" t="s">
        <v>7426</v>
      </c>
    </row>
    <row r="102">
      <c r="A102" s="2033">
        <v>44652.0</v>
      </c>
      <c r="B102" s="16" t="s">
        <v>8246</v>
      </c>
      <c r="C102" s="14" t="s">
        <v>415</v>
      </c>
      <c r="D102" s="14" t="s">
        <v>8365</v>
      </c>
      <c r="E102" s="14" t="s">
        <v>7205</v>
      </c>
    </row>
    <row r="103">
      <c r="A103" s="2033">
        <v>44654.0</v>
      </c>
      <c r="B103" s="16" t="s">
        <v>8242</v>
      </c>
      <c r="C103" s="14" t="s">
        <v>415</v>
      </c>
      <c r="D103" s="16" t="s">
        <v>8337</v>
      </c>
      <c r="E103" s="16" t="s">
        <v>7426</v>
      </c>
    </row>
    <row r="104">
      <c r="A104" s="2033">
        <v>44654.0</v>
      </c>
      <c r="B104" s="16" t="s">
        <v>8246</v>
      </c>
      <c r="C104" s="14" t="s">
        <v>415</v>
      </c>
      <c r="D104" s="16" t="s">
        <v>8337</v>
      </c>
      <c r="E104" s="16" t="s">
        <v>7408</v>
      </c>
    </row>
    <row r="105">
      <c r="A105" s="2033">
        <v>44654.0</v>
      </c>
      <c r="B105" s="16" t="s">
        <v>8242</v>
      </c>
      <c r="C105" s="14" t="s">
        <v>415</v>
      </c>
      <c r="D105" s="16" t="s">
        <v>4555</v>
      </c>
      <c r="E105" s="16" t="s">
        <v>7199</v>
      </c>
    </row>
    <row r="106">
      <c r="A106" s="2033">
        <v>44654.0</v>
      </c>
      <c r="B106" s="16" t="s">
        <v>8242</v>
      </c>
      <c r="C106" s="14" t="s">
        <v>337</v>
      </c>
      <c r="D106" s="16" t="s">
        <v>4555</v>
      </c>
      <c r="E106" s="14" t="s">
        <v>8366</v>
      </c>
    </row>
    <row r="107">
      <c r="A107" s="2033">
        <v>44654.0</v>
      </c>
      <c r="B107" s="16" t="s">
        <v>8242</v>
      </c>
      <c r="C107" s="14" t="s">
        <v>7550</v>
      </c>
      <c r="D107" s="16" t="s">
        <v>4555</v>
      </c>
      <c r="E107" s="14" t="s">
        <v>6935</v>
      </c>
    </row>
    <row r="108">
      <c r="A108" s="2033">
        <v>44654.0</v>
      </c>
      <c r="B108" s="16" t="s">
        <v>8242</v>
      </c>
      <c r="C108" s="14" t="s">
        <v>8342</v>
      </c>
      <c r="D108" s="16" t="s">
        <v>4555</v>
      </c>
      <c r="E108" s="14" t="s">
        <v>7163</v>
      </c>
    </row>
    <row r="109">
      <c r="A109" s="2033">
        <v>44655.0</v>
      </c>
      <c r="B109" s="14" t="s">
        <v>8242</v>
      </c>
      <c r="C109" s="14" t="s">
        <v>337</v>
      </c>
      <c r="D109" s="14" t="s">
        <v>8345</v>
      </c>
      <c r="E109" s="14" t="s">
        <v>6517</v>
      </c>
    </row>
    <row r="110">
      <c r="A110" s="2033">
        <v>44655.0</v>
      </c>
      <c r="B110" s="14" t="s">
        <v>8242</v>
      </c>
      <c r="C110" s="14" t="s">
        <v>337</v>
      </c>
      <c r="D110" s="14" t="s">
        <v>8345</v>
      </c>
      <c r="E110" s="14" t="s">
        <v>6542</v>
      </c>
    </row>
    <row r="111">
      <c r="A111" s="2033">
        <v>44655.0</v>
      </c>
      <c r="B111" s="14" t="s">
        <v>8242</v>
      </c>
      <c r="C111" s="14" t="s">
        <v>337</v>
      </c>
      <c r="D111" s="14" t="s">
        <v>8345</v>
      </c>
      <c r="E111" s="14" t="s">
        <v>6779</v>
      </c>
    </row>
    <row r="112">
      <c r="A112" s="2033">
        <v>44655.0</v>
      </c>
      <c r="B112" s="14" t="s">
        <v>8242</v>
      </c>
      <c r="C112" s="14" t="s">
        <v>7550</v>
      </c>
      <c r="D112" s="14" t="s">
        <v>8345</v>
      </c>
      <c r="E112" s="14" t="s">
        <v>6890</v>
      </c>
    </row>
    <row r="113">
      <c r="A113" s="2033">
        <v>44655.0</v>
      </c>
      <c r="B113" s="14" t="s">
        <v>8242</v>
      </c>
      <c r="C113" s="14" t="s">
        <v>7550</v>
      </c>
      <c r="D113" s="14" t="s">
        <v>8345</v>
      </c>
      <c r="E113" s="14" t="s">
        <v>6824</v>
      </c>
    </row>
    <row r="114">
      <c r="A114" s="2033">
        <v>44655.0</v>
      </c>
      <c r="B114" s="14" t="s">
        <v>8242</v>
      </c>
      <c r="C114" s="14" t="s">
        <v>7550</v>
      </c>
      <c r="D114" s="14" t="s">
        <v>8345</v>
      </c>
      <c r="E114" s="14" t="s">
        <v>6854</v>
      </c>
    </row>
    <row r="115">
      <c r="A115" s="2033">
        <v>44655.0</v>
      </c>
      <c r="B115" s="14" t="s">
        <v>8242</v>
      </c>
      <c r="C115" s="14" t="s">
        <v>8342</v>
      </c>
      <c r="D115" s="14" t="s">
        <v>8345</v>
      </c>
      <c r="E115" s="14" t="s">
        <v>7175</v>
      </c>
    </row>
    <row r="116">
      <c r="A116" s="2033">
        <v>44655.0</v>
      </c>
      <c r="B116" s="14" t="s">
        <v>8242</v>
      </c>
      <c r="C116" s="14" t="s">
        <v>8342</v>
      </c>
      <c r="D116" s="14" t="s">
        <v>8345</v>
      </c>
      <c r="E116" s="14" t="s">
        <v>7041</v>
      </c>
    </row>
    <row r="117">
      <c r="A117" s="2033">
        <v>44655.0</v>
      </c>
      <c r="B117" s="14" t="s">
        <v>8242</v>
      </c>
      <c r="C117" s="14" t="s">
        <v>8342</v>
      </c>
      <c r="D117" s="14" t="s">
        <v>8345</v>
      </c>
      <c r="E117" s="14" t="s">
        <v>7098</v>
      </c>
    </row>
    <row r="118">
      <c r="A118" s="2033">
        <v>44655.0</v>
      </c>
      <c r="B118" s="14" t="s">
        <v>8246</v>
      </c>
      <c r="C118" s="14" t="s">
        <v>337</v>
      </c>
      <c r="D118" s="14" t="s">
        <v>8345</v>
      </c>
      <c r="E118" s="14" t="s">
        <v>6754</v>
      </c>
    </row>
    <row r="119">
      <c r="A119" s="2033">
        <v>44655.0</v>
      </c>
      <c r="B119" s="14" t="s">
        <v>8246</v>
      </c>
      <c r="C119" s="14" t="s">
        <v>337</v>
      </c>
      <c r="D119" s="14" t="s">
        <v>8345</v>
      </c>
      <c r="E119" s="14" t="s">
        <v>6621</v>
      </c>
    </row>
    <row r="120">
      <c r="A120" s="2033">
        <v>44655.0</v>
      </c>
      <c r="B120" s="14" t="s">
        <v>8246</v>
      </c>
      <c r="C120" s="14" t="s">
        <v>337</v>
      </c>
      <c r="D120" s="14" t="s">
        <v>8345</v>
      </c>
      <c r="E120" s="14" t="s">
        <v>6798</v>
      </c>
    </row>
    <row r="121">
      <c r="A121" s="2033">
        <v>44655.0</v>
      </c>
      <c r="B121" s="14" t="s">
        <v>8246</v>
      </c>
      <c r="C121" s="14" t="s">
        <v>7550</v>
      </c>
      <c r="D121" s="14" t="s">
        <v>8345</v>
      </c>
      <c r="E121" s="14" t="s">
        <v>6914</v>
      </c>
    </row>
    <row r="122">
      <c r="A122" s="2033">
        <v>44655.0</v>
      </c>
      <c r="B122" s="14" t="s">
        <v>8246</v>
      </c>
      <c r="C122" s="14" t="s">
        <v>7550</v>
      </c>
      <c r="D122" s="14" t="s">
        <v>8345</v>
      </c>
      <c r="E122" s="14" t="s">
        <v>6929</v>
      </c>
    </row>
    <row r="123">
      <c r="A123" s="2033">
        <v>44655.0</v>
      </c>
      <c r="B123" s="14" t="s">
        <v>8246</v>
      </c>
      <c r="C123" s="14" t="s">
        <v>7550</v>
      </c>
      <c r="D123" s="14" t="s">
        <v>8345</v>
      </c>
      <c r="E123" s="14" t="s">
        <v>6842</v>
      </c>
    </row>
    <row r="124">
      <c r="A124" s="2033">
        <v>44655.0</v>
      </c>
      <c r="B124" s="14" t="s">
        <v>8246</v>
      </c>
      <c r="C124" s="14" t="s">
        <v>8342</v>
      </c>
      <c r="D124" s="14" t="s">
        <v>8345</v>
      </c>
      <c r="E124" s="14" t="s">
        <v>7028</v>
      </c>
    </row>
    <row r="125">
      <c r="A125" s="2033">
        <v>44655.0</v>
      </c>
      <c r="B125" s="14" t="s">
        <v>8246</v>
      </c>
      <c r="C125" s="14" t="s">
        <v>8342</v>
      </c>
      <c r="D125" s="14" t="s">
        <v>8345</v>
      </c>
      <c r="E125" s="14" t="s">
        <v>7098</v>
      </c>
    </row>
    <row r="126">
      <c r="A126" s="2033">
        <v>44655.0</v>
      </c>
      <c r="B126" s="14" t="s">
        <v>8246</v>
      </c>
      <c r="C126" s="14" t="s">
        <v>8342</v>
      </c>
      <c r="D126" s="14" t="s">
        <v>8345</v>
      </c>
      <c r="E126" s="14" t="s">
        <v>7028</v>
      </c>
    </row>
    <row r="127">
      <c r="A127" s="2033">
        <v>44657.0</v>
      </c>
      <c r="B127" s="14" t="s">
        <v>8246</v>
      </c>
      <c r="C127" s="14" t="s">
        <v>7550</v>
      </c>
      <c r="D127" s="14" t="s">
        <v>8343</v>
      </c>
      <c r="E127" s="14" t="s">
        <v>6878</v>
      </c>
    </row>
    <row r="128">
      <c r="A128" s="2033">
        <v>44657.0</v>
      </c>
      <c r="B128" s="14" t="s">
        <v>8246</v>
      </c>
      <c r="C128" s="14" t="s">
        <v>415</v>
      </c>
      <c r="D128" s="14" t="s">
        <v>8343</v>
      </c>
      <c r="E128" s="14" t="s">
        <v>7426</v>
      </c>
    </row>
    <row r="129">
      <c r="A129" s="2033">
        <v>44657.0</v>
      </c>
      <c r="B129" s="14" t="s">
        <v>8310</v>
      </c>
      <c r="C129" s="14" t="s">
        <v>415</v>
      </c>
      <c r="D129" s="14" t="s">
        <v>8343</v>
      </c>
      <c r="E129" s="14" t="s">
        <v>7426</v>
      </c>
    </row>
    <row r="130">
      <c r="A130" s="2033">
        <v>44657.0</v>
      </c>
      <c r="B130" s="14" t="s">
        <v>8246</v>
      </c>
      <c r="C130" s="14" t="s">
        <v>337</v>
      </c>
      <c r="D130" s="14" t="s">
        <v>8343</v>
      </c>
      <c r="E130" s="14" t="s">
        <v>6615</v>
      </c>
    </row>
    <row r="131">
      <c r="A131" s="2033">
        <v>44657.0</v>
      </c>
      <c r="B131" s="14" t="s">
        <v>8310</v>
      </c>
      <c r="C131" s="14" t="s">
        <v>337</v>
      </c>
      <c r="D131" s="14" t="s">
        <v>8343</v>
      </c>
      <c r="E131" s="14" t="s">
        <v>6627</v>
      </c>
    </row>
    <row r="132">
      <c r="A132" s="2033">
        <v>44658.0</v>
      </c>
      <c r="B132" s="16" t="s">
        <v>8242</v>
      </c>
      <c r="C132" s="14" t="s">
        <v>415</v>
      </c>
      <c r="D132" s="16" t="s">
        <v>8337</v>
      </c>
      <c r="E132" s="16" t="s">
        <v>7322</v>
      </c>
    </row>
    <row r="133">
      <c r="A133" s="2033">
        <v>44661.0</v>
      </c>
      <c r="B133" s="16" t="s">
        <v>8246</v>
      </c>
      <c r="C133" s="14" t="s">
        <v>415</v>
      </c>
      <c r="D133" s="16" t="s">
        <v>8337</v>
      </c>
      <c r="E133" s="16" t="s">
        <v>7426</v>
      </c>
    </row>
    <row r="134">
      <c r="A134" s="2033">
        <v>44662.0</v>
      </c>
      <c r="B134" s="14" t="s">
        <v>8242</v>
      </c>
      <c r="C134" s="14" t="s">
        <v>337</v>
      </c>
      <c r="D134" s="14" t="s">
        <v>8345</v>
      </c>
      <c r="E134" s="14" t="s">
        <v>6627</v>
      </c>
    </row>
    <row r="135">
      <c r="A135" s="2033">
        <v>44662.0</v>
      </c>
      <c r="B135" s="14" t="s">
        <v>8242</v>
      </c>
      <c r="C135" s="14" t="s">
        <v>337</v>
      </c>
      <c r="D135" s="14" t="s">
        <v>8345</v>
      </c>
      <c r="E135" s="14" t="s">
        <v>6798</v>
      </c>
    </row>
    <row r="136">
      <c r="A136" s="2033">
        <v>44662.0</v>
      </c>
      <c r="B136" s="14" t="s">
        <v>8242</v>
      </c>
      <c r="C136" s="14" t="s">
        <v>337</v>
      </c>
      <c r="D136" s="14" t="s">
        <v>8345</v>
      </c>
      <c r="E136" s="14" t="s">
        <v>6779</v>
      </c>
    </row>
    <row r="137">
      <c r="A137" s="2033">
        <v>44662.0</v>
      </c>
      <c r="B137" s="14" t="s">
        <v>8242</v>
      </c>
      <c r="C137" s="14" t="s">
        <v>7550</v>
      </c>
      <c r="D137" s="14" t="s">
        <v>8345</v>
      </c>
      <c r="E137" s="14" t="s">
        <v>6914</v>
      </c>
    </row>
    <row r="138">
      <c r="A138" s="2033">
        <v>44662.0</v>
      </c>
      <c r="B138" s="14" t="s">
        <v>8242</v>
      </c>
      <c r="C138" s="14" t="s">
        <v>7550</v>
      </c>
      <c r="D138" s="14" t="s">
        <v>8345</v>
      </c>
      <c r="E138" s="14" t="s">
        <v>6947</v>
      </c>
    </row>
    <row r="139">
      <c r="A139" s="2033">
        <v>44662.0</v>
      </c>
      <c r="B139" s="14" t="s">
        <v>8242</v>
      </c>
      <c r="C139" s="14" t="s">
        <v>7550</v>
      </c>
      <c r="D139" s="14" t="s">
        <v>8345</v>
      </c>
      <c r="E139" s="14" t="s">
        <v>6995</v>
      </c>
    </row>
    <row r="140">
      <c r="A140" s="2033">
        <v>44662.0</v>
      </c>
      <c r="B140" s="14" t="s">
        <v>8242</v>
      </c>
      <c r="C140" s="14" t="s">
        <v>8342</v>
      </c>
      <c r="D140" s="14" t="s">
        <v>8345</v>
      </c>
      <c r="E140" s="14" t="s">
        <v>7105</v>
      </c>
    </row>
    <row r="141">
      <c r="A141" s="2033">
        <v>44662.0</v>
      </c>
      <c r="B141" s="14" t="s">
        <v>8242</v>
      </c>
      <c r="C141" s="14" t="s">
        <v>8342</v>
      </c>
      <c r="D141" s="14" t="s">
        <v>8345</v>
      </c>
      <c r="E141" s="14" t="s">
        <v>7157</v>
      </c>
    </row>
    <row r="142">
      <c r="A142" s="2033">
        <v>44662.0</v>
      </c>
      <c r="B142" s="14" t="s">
        <v>8242</v>
      </c>
      <c r="C142" s="14" t="s">
        <v>8342</v>
      </c>
      <c r="D142" s="14" t="s">
        <v>8345</v>
      </c>
      <c r="E142" s="14" t="s">
        <v>7181</v>
      </c>
    </row>
    <row r="143">
      <c r="A143" s="2033">
        <v>44662.0</v>
      </c>
      <c r="B143" s="14" t="s">
        <v>8246</v>
      </c>
      <c r="C143" s="14" t="s">
        <v>337</v>
      </c>
      <c r="D143" s="14" t="s">
        <v>8345</v>
      </c>
      <c r="E143" s="14" t="s">
        <v>6798</v>
      </c>
    </row>
    <row r="144">
      <c r="A144" s="2033">
        <v>44662.0</v>
      </c>
      <c r="B144" s="14" t="s">
        <v>8246</v>
      </c>
      <c r="C144" s="14" t="s">
        <v>337</v>
      </c>
      <c r="D144" s="14" t="s">
        <v>8345</v>
      </c>
      <c r="E144" s="14" t="s">
        <v>1226</v>
      </c>
    </row>
    <row r="145">
      <c r="A145" s="2033">
        <v>44662.0</v>
      </c>
      <c r="B145" s="14" t="s">
        <v>8246</v>
      </c>
      <c r="C145" s="14" t="s">
        <v>337</v>
      </c>
      <c r="D145" s="14" t="s">
        <v>8345</v>
      </c>
      <c r="E145" s="14" t="s">
        <v>6615</v>
      </c>
    </row>
    <row r="146">
      <c r="A146" s="2033">
        <v>44662.0</v>
      </c>
      <c r="B146" s="14" t="s">
        <v>8246</v>
      </c>
      <c r="C146" s="14" t="s">
        <v>7550</v>
      </c>
      <c r="D146" s="14" t="s">
        <v>8345</v>
      </c>
      <c r="E146" s="14" t="s">
        <v>6947</v>
      </c>
    </row>
    <row r="147">
      <c r="A147" s="2033">
        <v>44662.0</v>
      </c>
      <c r="B147" s="14" t="s">
        <v>8246</v>
      </c>
      <c r="C147" s="14" t="s">
        <v>7550</v>
      </c>
      <c r="D147" s="14" t="s">
        <v>8345</v>
      </c>
      <c r="E147" s="14" t="s">
        <v>8280</v>
      </c>
    </row>
    <row r="148">
      <c r="A148" s="2033">
        <v>44662.0</v>
      </c>
      <c r="B148" s="14" t="s">
        <v>8246</v>
      </c>
      <c r="C148" s="14" t="s">
        <v>7550</v>
      </c>
      <c r="D148" s="14" t="s">
        <v>8345</v>
      </c>
      <c r="E148" s="14" t="s">
        <v>6965</v>
      </c>
    </row>
    <row r="149">
      <c r="A149" s="2033">
        <v>44662.0</v>
      </c>
      <c r="B149" s="14" t="s">
        <v>8246</v>
      </c>
      <c r="C149" s="14" t="s">
        <v>8342</v>
      </c>
      <c r="D149" s="14" t="s">
        <v>8345</v>
      </c>
      <c r="E149" s="14" t="s">
        <v>7181</v>
      </c>
    </row>
    <row r="150">
      <c r="A150" s="2033">
        <v>44662.0</v>
      </c>
      <c r="B150" s="14" t="s">
        <v>8246</v>
      </c>
      <c r="C150" s="14" t="s">
        <v>8342</v>
      </c>
      <c r="D150" s="14" t="s">
        <v>8345</v>
      </c>
      <c r="E150" s="14" t="s">
        <v>7028</v>
      </c>
    </row>
    <row r="151">
      <c r="A151" s="2033">
        <v>44662.0</v>
      </c>
      <c r="B151" s="14" t="s">
        <v>8246</v>
      </c>
      <c r="C151" s="14" t="s">
        <v>8342</v>
      </c>
      <c r="D151" s="14" t="s">
        <v>8345</v>
      </c>
      <c r="E151" s="14" t="s">
        <v>7078</v>
      </c>
    </row>
    <row r="152">
      <c r="A152" s="2033">
        <v>44664.0</v>
      </c>
      <c r="B152" s="16" t="s">
        <v>8242</v>
      </c>
      <c r="C152" s="14" t="s">
        <v>415</v>
      </c>
      <c r="D152" s="16" t="s">
        <v>8337</v>
      </c>
      <c r="E152" s="16" t="s">
        <v>7379</v>
      </c>
    </row>
    <row r="153">
      <c r="A153" s="2033">
        <v>44668.0</v>
      </c>
      <c r="B153" s="16" t="s">
        <v>8246</v>
      </c>
      <c r="C153" s="14" t="s">
        <v>415</v>
      </c>
      <c r="D153" s="16" t="s">
        <v>8337</v>
      </c>
      <c r="E153" s="16" t="s">
        <v>7379</v>
      </c>
    </row>
    <row r="154">
      <c r="A154" s="2033">
        <v>44669.0</v>
      </c>
      <c r="B154" s="14" t="s">
        <v>8242</v>
      </c>
      <c r="C154" s="14" t="s">
        <v>337</v>
      </c>
      <c r="D154" s="14" t="s">
        <v>8345</v>
      </c>
      <c r="E154" s="14" t="s">
        <v>6614</v>
      </c>
    </row>
    <row r="155">
      <c r="A155" s="2033">
        <v>44669.0</v>
      </c>
      <c r="B155" s="14" t="s">
        <v>8242</v>
      </c>
      <c r="C155" s="14" t="s">
        <v>337</v>
      </c>
      <c r="D155" s="14" t="s">
        <v>8345</v>
      </c>
      <c r="E155" s="14" t="s">
        <v>6785</v>
      </c>
    </row>
    <row r="156">
      <c r="A156" s="2033">
        <v>44669.0</v>
      </c>
      <c r="B156" s="14" t="s">
        <v>8242</v>
      </c>
      <c r="C156" s="14" t="s">
        <v>337</v>
      </c>
      <c r="D156" s="14" t="s">
        <v>8345</v>
      </c>
      <c r="E156" s="14" t="s">
        <v>6748</v>
      </c>
    </row>
    <row r="157">
      <c r="A157" s="2033">
        <v>44669.0</v>
      </c>
      <c r="B157" s="14" t="s">
        <v>8242</v>
      </c>
      <c r="C157" s="14" t="s">
        <v>7550</v>
      </c>
      <c r="D157" s="14" t="s">
        <v>8345</v>
      </c>
      <c r="E157" s="14" t="s">
        <v>6929</v>
      </c>
    </row>
    <row r="158">
      <c r="A158" s="2033">
        <v>44669.0</v>
      </c>
      <c r="B158" s="14" t="s">
        <v>8242</v>
      </c>
      <c r="C158" s="14" t="s">
        <v>7550</v>
      </c>
      <c r="D158" s="14" t="s">
        <v>8345</v>
      </c>
      <c r="E158" s="14" t="s">
        <v>6818</v>
      </c>
    </row>
    <row r="159">
      <c r="A159" s="2033">
        <v>44669.0</v>
      </c>
      <c r="B159" s="14" t="s">
        <v>8242</v>
      </c>
      <c r="C159" s="14" t="s">
        <v>7550</v>
      </c>
      <c r="D159" s="14" t="s">
        <v>8345</v>
      </c>
      <c r="E159" s="14" t="s">
        <v>6896</v>
      </c>
    </row>
    <row r="160">
      <c r="A160" s="2033">
        <v>44669.0</v>
      </c>
      <c r="B160" s="14" t="s">
        <v>8242</v>
      </c>
      <c r="C160" s="14" t="s">
        <v>8342</v>
      </c>
      <c r="D160" s="14" t="s">
        <v>8345</v>
      </c>
      <c r="E160" s="14" t="s">
        <v>7181</v>
      </c>
    </row>
    <row r="161">
      <c r="A161" s="2033">
        <v>44669.0</v>
      </c>
      <c r="B161" s="14" t="s">
        <v>8242</v>
      </c>
      <c r="C161" s="14" t="s">
        <v>8342</v>
      </c>
      <c r="D161" s="14" t="s">
        <v>8345</v>
      </c>
      <c r="E161" s="14" t="s">
        <v>7129</v>
      </c>
    </row>
    <row r="162">
      <c r="A162" s="2033">
        <v>44669.0</v>
      </c>
      <c r="B162" s="14" t="s">
        <v>8242</v>
      </c>
      <c r="C162" s="14" t="s">
        <v>8342</v>
      </c>
      <c r="D162" s="14" t="s">
        <v>8345</v>
      </c>
      <c r="E162" s="14" t="s">
        <v>7029</v>
      </c>
    </row>
    <row r="163">
      <c r="A163" s="2033">
        <v>44672.0</v>
      </c>
      <c r="B163" s="14" t="s">
        <v>8246</v>
      </c>
      <c r="C163" s="14" t="s">
        <v>337</v>
      </c>
      <c r="D163" s="14" t="s">
        <v>8345</v>
      </c>
      <c r="E163" s="14" t="s">
        <v>6798</v>
      </c>
    </row>
    <row r="164">
      <c r="A164" s="2033">
        <v>44672.0</v>
      </c>
      <c r="B164" s="14" t="s">
        <v>8246</v>
      </c>
      <c r="C164" s="14" t="s">
        <v>337</v>
      </c>
      <c r="D164" s="14" t="s">
        <v>8345</v>
      </c>
      <c r="E164" s="14" t="s">
        <v>6606</v>
      </c>
    </row>
    <row r="165">
      <c r="A165" s="2033">
        <v>44672.0</v>
      </c>
      <c r="B165" s="14" t="s">
        <v>8246</v>
      </c>
      <c r="C165" s="14" t="s">
        <v>337</v>
      </c>
      <c r="D165" s="14" t="s">
        <v>8345</v>
      </c>
      <c r="E165" s="14" t="s">
        <v>6679</v>
      </c>
    </row>
    <row r="166">
      <c r="A166" s="2033">
        <v>44672.0</v>
      </c>
      <c r="B166" s="14" t="s">
        <v>8246</v>
      </c>
      <c r="C166" s="14" t="s">
        <v>7550</v>
      </c>
      <c r="D166" s="14" t="s">
        <v>8345</v>
      </c>
      <c r="E166" s="14" t="s">
        <v>7010</v>
      </c>
    </row>
    <row r="167">
      <c r="A167" s="2033">
        <v>44672.0</v>
      </c>
      <c r="B167" s="14" t="s">
        <v>8246</v>
      </c>
      <c r="C167" s="14" t="s">
        <v>7550</v>
      </c>
      <c r="D167" s="14" t="s">
        <v>8345</v>
      </c>
      <c r="E167" s="14" t="s">
        <v>6959</v>
      </c>
    </row>
    <row r="168">
      <c r="A168" s="2033">
        <v>44672.0</v>
      </c>
      <c r="B168" s="14" t="s">
        <v>8246</v>
      </c>
      <c r="C168" s="14" t="s">
        <v>7550</v>
      </c>
      <c r="D168" s="14" t="s">
        <v>8345</v>
      </c>
      <c r="E168" s="14" t="s">
        <v>6977</v>
      </c>
    </row>
    <row r="169">
      <c r="A169" s="2033">
        <v>44672.0</v>
      </c>
      <c r="B169" s="14" t="s">
        <v>8246</v>
      </c>
      <c r="C169" s="14" t="s">
        <v>8342</v>
      </c>
      <c r="D169" s="14" t="s">
        <v>8345</v>
      </c>
      <c r="E169" s="14" t="s">
        <v>7041</v>
      </c>
    </row>
    <row r="170">
      <c r="A170" s="2033">
        <v>44672.0</v>
      </c>
      <c r="B170" s="14" t="s">
        <v>8246</v>
      </c>
      <c r="C170" s="14" t="s">
        <v>8342</v>
      </c>
      <c r="D170" s="14" t="s">
        <v>8345</v>
      </c>
      <c r="E170" s="14" t="s">
        <v>7084</v>
      </c>
    </row>
    <row r="171">
      <c r="A171" s="2033">
        <v>44672.0</v>
      </c>
      <c r="B171" s="14" t="s">
        <v>8246</v>
      </c>
      <c r="C171" s="14" t="s">
        <v>8342</v>
      </c>
      <c r="D171" s="14" t="s">
        <v>8345</v>
      </c>
      <c r="E171" s="14" t="s">
        <v>7053</v>
      </c>
    </row>
    <row r="172">
      <c r="A172" s="2033">
        <v>44672.0</v>
      </c>
      <c r="B172" s="16" t="s">
        <v>8242</v>
      </c>
      <c r="C172" s="14" t="s">
        <v>415</v>
      </c>
      <c r="D172" s="16" t="s">
        <v>8337</v>
      </c>
      <c r="E172" s="16" t="s">
        <v>7379</v>
      </c>
    </row>
    <row r="173">
      <c r="A173" s="2033">
        <v>44675.0</v>
      </c>
      <c r="B173" s="16" t="s">
        <v>8246</v>
      </c>
      <c r="C173" s="14" t="s">
        <v>415</v>
      </c>
      <c r="D173" s="16" t="s">
        <v>8337</v>
      </c>
      <c r="E173" s="16" t="s">
        <v>7274</v>
      </c>
    </row>
    <row r="174">
      <c r="A174" s="2033">
        <v>44672.0</v>
      </c>
      <c r="B174" s="14" t="s">
        <v>8246</v>
      </c>
      <c r="C174" s="14" t="s">
        <v>7550</v>
      </c>
      <c r="D174" s="14" t="s">
        <v>8343</v>
      </c>
      <c r="E174" s="14" t="s">
        <v>6878</v>
      </c>
    </row>
    <row r="175">
      <c r="A175" s="2033">
        <v>44672.0</v>
      </c>
      <c r="B175" s="14" t="s">
        <v>8246</v>
      </c>
      <c r="C175" s="14" t="s">
        <v>415</v>
      </c>
      <c r="D175" s="14" t="s">
        <v>8343</v>
      </c>
      <c r="E175" s="14" t="s">
        <v>8358</v>
      </c>
    </row>
    <row r="176">
      <c r="A176" s="2033">
        <v>44672.0</v>
      </c>
      <c r="B176" s="14" t="s">
        <v>8246</v>
      </c>
      <c r="C176" s="14" t="s">
        <v>337</v>
      </c>
      <c r="D176" s="14" t="s">
        <v>8343</v>
      </c>
      <c r="E176" s="14" t="s">
        <v>6639</v>
      </c>
    </row>
    <row r="177">
      <c r="A177" s="2033">
        <v>44672.0</v>
      </c>
      <c r="B177" s="14" t="s">
        <v>8246</v>
      </c>
      <c r="C177" s="14" t="s">
        <v>8342</v>
      </c>
      <c r="D177" s="14" t="s">
        <v>8343</v>
      </c>
      <c r="E177" s="14" t="s">
        <v>7028</v>
      </c>
    </row>
    <row r="178">
      <c r="A178" s="2043">
        <v>44675.0</v>
      </c>
      <c r="B178" s="2041" t="s">
        <v>8242</v>
      </c>
      <c r="C178" s="2034" t="s">
        <v>337</v>
      </c>
      <c r="D178" s="2034" t="s">
        <v>8341</v>
      </c>
      <c r="E178" s="2044" t="s">
        <v>8366</v>
      </c>
    </row>
    <row r="179">
      <c r="A179" s="2043">
        <v>44676.0</v>
      </c>
      <c r="B179" s="14" t="s">
        <v>8242</v>
      </c>
      <c r="C179" s="14" t="s">
        <v>337</v>
      </c>
      <c r="D179" s="14" t="s">
        <v>8345</v>
      </c>
      <c r="E179" s="14" t="s">
        <v>6679</v>
      </c>
    </row>
    <row r="180">
      <c r="A180" s="2043">
        <v>44675.0</v>
      </c>
      <c r="B180" s="14" t="s">
        <v>8242</v>
      </c>
      <c r="C180" s="14" t="s">
        <v>337</v>
      </c>
      <c r="D180" s="14" t="s">
        <v>8345</v>
      </c>
      <c r="E180" s="14" t="s">
        <v>6785</v>
      </c>
    </row>
    <row r="181">
      <c r="A181" s="2043">
        <v>44675.0</v>
      </c>
      <c r="B181" s="14" t="s">
        <v>8242</v>
      </c>
      <c r="C181" s="14" t="s">
        <v>337</v>
      </c>
      <c r="D181" s="14" t="s">
        <v>8345</v>
      </c>
      <c r="E181" s="14" t="s">
        <v>6754</v>
      </c>
    </row>
    <row r="182">
      <c r="A182" s="2043">
        <v>44675.0</v>
      </c>
      <c r="B182" s="14" t="s">
        <v>8242</v>
      </c>
      <c r="C182" s="14" t="s">
        <v>7550</v>
      </c>
      <c r="D182" s="14" t="s">
        <v>8345</v>
      </c>
      <c r="E182" s="14" t="s">
        <v>6854</v>
      </c>
    </row>
    <row r="183">
      <c r="A183" s="2043">
        <v>44675.0</v>
      </c>
      <c r="B183" s="14" t="s">
        <v>8242</v>
      </c>
      <c r="C183" s="14" t="s">
        <v>7550</v>
      </c>
      <c r="D183" s="14" t="s">
        <v>8345</v>
      </c>
      <c r="E183" s="14" t="s">
        <v>6866</v>
      </c>
    </row>
    <row r="184">
      <c r="A184" s="2043">
        <v>44675.0</v>
      </c>
      <c r="B184" s="14" t="s">
        <v>8242</v>
      </c>
      <c r="C184" s="14" t="s">
        <v>7550</v>
      </c>
      <c r="D184" s="14" t="s">
        <v>8345</v>
      </c>
      <c r="E184" s="14" t="s">
        <v>7007</v>
      </c>
    </row>
    <row r="185">
      <c r="A185" s="2043">
        <v>44675.0</v>
      </c>
      <c r="B185" s="14" t="s">
        <v>8242</v>
      </c>
      <c r="C185" s="14" t="s">
        <v>8342</v>
      </c>
      <c r="D185" s="14" t="s">
        <v>8345</v>
      </c>
      <c r="E185" s="14" t="s">
        <v>7098</v>
      </c>
    </row>
    <row r="186">
      <c r="A186" s="2043">
        <v>44675.0</v>
      </c>
      <c r="B186" s="14" t="s">
        <v>8242</v>
      </c>
      <c r="C186" s="14" t="s">
        <v>8342</v>
      </c>
      <c r="D186" s="14" t="s">
        <v>8345</v>
      </c>
      <c r="E186" s="14" t="s">
        <v>8353</v>
      </c>
    </row>
    <row r="187">
      <c r="A187" s="2043">
        <v>44675.0</v>
      </c>
      <c r="B187" s="14" t="s">
        <v>8242</v>
      </c>
      <c r="C187" s="14" t="s">
        <v>8342</v>
      </c>
      <c r="D187" s="14" t="s">
        <v>8345</v>
      </c>
      <c r="E187" s="14" t="s">
        <v>7181</v>
      </c>
    </row>
    <row r="188">
      <c r="A188" s="2043">
        <v>44675.0</v>
      </c>
      <c r="B188" s="14" t="s">
        <v>8246</v>
      </c>
      <c r="C188" s="14" t="s">
        <v>337</v>
      </c>
      <c r="D188" s="14" t="s">
        <v>8345</v>
      </c>
      <c r="E188" s="14" t="s">
        <v>6754</v>
      </c>
    </row>
    <row r="189">
      <c r="A189" s="2043">
        <v>44675.0</v>
      </c>
      <c r="B189" s="14" t="s">
        <v>8246</v>
      </c>
      <c r="C189" s="14" t="s">
        <v>337</v>
      </c>
      <c r="D189" s="14" t="s">
        <v>8345</v>
      </c>
      <c r="E189" s="14" t="s">
        <v>6742</v>
      </c>
    </row>
    <row r="190">
      <c r="A190" s="2043">
        <v>44675.0</v>
      </c>
      <c r="B190" s="14" t="s">
        <v>8246</v>
      </c>
      <c r="C190" s="14" t="s">
        <v>337</v>
      </c>
      <c r="D190" s="14" t="s">
        <v>8345</v>
      </c>
      <c r="E190" s="14" t="s">
        <v>6679</v>
      </c>
    </row>
    <row r="191">
      <c r="A191" s="2043">
        <v>44675.0</v>
      </c>
      <c r="B191" s="14" t="s">
        <v>8246</v>
      </c>
      <c r="C191" s="14" t="s">
        <v>7550</v>
      </c>
      <c r="D191" s="14" t="s">
        <v>8345</v>
      </c>
      <c r="E191" s="14" t="s">
        <v>6902</v>
      </c>
    </row>
    <row r="192">
      <c r="A192" s="2043">
        <v>44675.0</v>
      </c>
      <c r="B192" s="14" t="s">
        <v>8246</v>
      </c>
      <c r="C192" s="14" t="s">
        <v>7550</v>
      </c>
      <c r="D192" s="14" t="s">
        <v>8345</v>
      </c>
      <c r="E192" s="14" t="s">
        <v>6854</v>
      </c>
    </row>
    <row r="193">
      <c r="A193" s="2043">
        <v>44675.0</v>
      </c>
      <c r="B193" s="14" t="s">
        <v>8246</v>
      </c>
      <c r="C193" s="14" t="s">
        <v>7550</v>
      </c>
      <c r="D193" s="14" t="s">
        <v>8345</v>
      </c>
      <c r="E193" s="14" t="s">
        <v>6953</v>
      </c>
    </row>
    <row r="194">
      <c r="A194" s="2043">
        <v>44675.0</v>
      </c>
      <c r="B194" s="14" t="s">
        <v>8246</v>
      </c>
      <c r="C194" s="14" t="s">
        <v>8342</v>
      </c>
      <c r="D194" s="14" t="s">
        <v>8345</v>
      </c>
      <c r="E194" s="14" t="s">
        <v>8367</v>
      </c>
    </row>
    <row r="195">
      <c r="A195" s="2043">
        <v>44675.0</v>
      </c>
      <c r="B195" s="14" t="s">
        <v>8246</v>
      </c>
      <c r="C195" s="14" t="s">
        <v>8342</v>
      </c>
      <c r="D195" s="14" t="s">
        <v>8345</v>
      </c>
      <c r="E195" s="14" t="s">
        <v>7098</v>
      </c>
    </row>
    <row r="196">
      <c r="A196" s="2043">
        <v>44675.0</v>
      </c>
      <c r="B196" s="14" t="s">
        <v>8246</v>
      </c>
      <c r="C196" s="14" t="s">
        <v>8342</v>
      </c>
      <c r="D196" s="14" t="s">
        <v>8345</v>
      </c>
      <c r="E196" s="14" t="s">
        <v>8354</v>
      </c>
    </row>
    <row r="197">
      <c r="A197" s="2043">
        <v>44675.0</v>
      </c>
      <c r="B197" s="14" t="s">
        <v>8242</v>
      </c>
      <c r="C197" s="14" t="s">
        <v>337</v>
      </c>
      <c r="D197" s="14" t="s">
        <v>8343</v>
      </c>
      <c r="E197" s="14" t="s">
        <v>6748</v>
      </c>
    </row>
    <row r="198">
      <c r="A198" s="2043">
        <v>44675.0</v>
      </c>
      <c r="B198" s="14" t="s">
        <v>8242</v>
      </c>
      <c r="C198" s="14" t="s">
        <v>7550</v>
      </c>
      <c r="D198" s="14" t="s">
        <v>8343</v>
      </c>
      <c r="E198" s="14" t="s">
        <v>6872</v>
      </c>
    </row>
    <row r="199">
      <c r="A199" s="2043">
        <v>44675.0</v>
      </c>
      <c r="B199" s="14" t="s">
        <v>8242</v>
      </c>
      <c r="C199" s="14" t="s">
        <v>8342</v>
      </c>
      <c r="D199" s="14" t="s">
        <v>8343</v>
      </c>
      <c r="E199" s="14" t="s">
        <v>7098</v>
      </c>
    </row>
    <row r="200">
      <c r="A200" s="2043">
        <v>44677.0</v>
      </c>
      <c r="B200" s="14" t="s">
        <v>8246</v>
      </c>
      <c r="C200" s="14" t="s">
        <v>8342</v>
      </c>
      <c r="D200" s="14" t="s">
        <v>6153</v>
      </c>
      <c r="E200" s="14" t="s">
        <v>7181</v>
      </c>
    </row>
    <row r="201">
      <c r="A201" s="2043">
        <v>44677.0</v>
      </c>
      <c r="B201" s="14" t="s">
        <v>8246</v>
      </c>
      <c r="C201" s="14" t="s">
        <v>337</v>
      </c>
      <c r="D201" s="14" t="s">
        <v>6153</v>
      </c>
      <c r="E201" s="14" t="s">
        <v>6748</v>
      </c>
    </row>
    <row r="202">
      <c r="A202" s="2043">
        <v>44679.0</v>
      </c>
      <c r="B202" s="16" t="s">
        <v>8242</v>
      </c>
      <c r="C202" s="14" t="s">
        <v>415</v>
      </c>
      <c r="D202" s="16" t="s">
        <v>8337</v>
      </c>
      <c r="E202" s="14" t="s">
        <v>7223</v>
      </c>
    </row>
    <row r="203">
      <c r="A203" s="2043">
        <v>44680.0</v>
      </c>
      <c r="B203" s="14" t="s">
        <v>8246</v>
      </c>
      <c r="C203" s="14" t="s">
        <v>7550</v>
      </c>
      <c r="D203" s="14" t="s">
        <v>8343</v>
      </c>
      <c r="E203" s="14" t="s">
        <v>6848</v>
      </c>
    </row>
    <row r="204">
      <c r="A204" s="2043">
        <v>44680.0</v>
      </c>
      <c r="B204" s="14" t="s">
        <v>8310</v>
      </c>
      <c r="C204" s="14" t="s">
        <v>7550</v>
      </c>
      <c r="D204" s="14" t="s">
        <v>8343</v>
      </c>
      <c r="E204" s="14" t="s">
        <v>6959</v>
      </c>
    </row>
    <row r="205">
      <c r="A205" s="2043">
        <v>44680.0</v>
      </c>
      <c r="B205" s="14" t="s">
        <v>8246</v>
      </c>
      <c r="C205" s="14" t="s">
        <v>415</v>
      </c>
      <c r="D205" s="16" t="s">
        <v>8337</v>
      </c>
      <c r="E205" s="14" t="s">
        <v>7316</v>
      </c>
    </row>
    <row r="206">
      <c r="A206" s="2043">
        <v>44682.0</v>
      </c>
      <c r="B206" s="16" t="s">
        <v>8246</v>
      </c>
      <c r="C206" s="14" t="s">
        <v>415</v>
      </c>
      <c r="D206" s="14" t="s">
        <v>8363</v>
      </c>
      <c r="E206" s="14" t="s">
        <v>7398</v>
      </c>
    </row>
    <row r="207">
      <c r="A207" s="2043">
        <v>44682.0</v>
      </c>
      <c r="B207" s="2041" t="s">
        <v>8242</v>
      </c>
      <c r="C207" s="2035" t="s">
        <v>7550</v>
      </c>
      <c r="D207" s="2034" t="s">
        <v>8341</v>
      </c>
      <c r="E207" s="14" t="s">
        <v>6977</v>
      </c>
    </row>
    <row r="208">
      <c r="A208" s="2043">
        <v>44685.0</v>
      </c>
      <c r="B208" s="14" t="s">
        <v>8242</v>
      </c>
      <c r="C208" s="14" t="s">
        <v>337</v>
      </c>
      <c r="D208" s="14" t="s">
        <v>8345</v>
      </c>
      <c r="E208" s="14" t="s">
        <v>6748</v>
      </c>
    </row>
    <row r="209">
      <c r="A209" s="2043">
        <v>44685.0</v>
      </c>
      <c r="B209" s="14" t="s">
        <v>8242</v>
      </c>
      <c r="C209" s="14" t="s">
        <v>337</v>
      </c>
      <c r="D209" s="14" t="s">
        <v>8345</v>
      </c>
      <c r="E209" s="14" t="s">
        <v>6645</v>
      </c>
    </row>
    <row r="210">
      <c r="A210" s="2043">
        <v>44685.0</v>
      </c>
      <c r="B210" s="14" t="s">
        <v>8242</v>
      </c>
      <c r="C210" s="14" t="s">
        <v>337</v>
      </c>
      <c r="D210" s="14" t="s">
        <v>8345</v>
      </c>
      <c r="E210" s="14" t="s">
        <v>6679</v>
      </c>
    </row>
    <row r="211">
      <c r="A211" s="2043">
        <v>44685.0</v>
      </c>
      <c r="B211" s="14" t="s">
        <v>8242</v>
      </c>
      <c r="C211" s="14" t="s">
        <v>7550</v>
      </c>
      <c r="D211" s="14" t="s">
        <v>8345</v>
      </c>
      <c r="E211" s="14" t="s">
        <v>6977</v>
      </c>
    </row>
    <row r="212">
      <c r="A212" s="2043">
        <v>44685.0</v>
      </c>
      <c r="B212" s="14" t="s">
        <v>8242</v>
      </c>
      <c r="C212" s="14" t="s">
        <v>7550</v>
      </c>
      <c r="D212" s="14" t="s">
        <v>8345</v>
      </c>
      <c r="E212" s="14" t="s">
        <v>6830</v>
      </c>
    </row>
    <row r="213">
      <c r="A213" s="2043">
        <v>44685.0</v>
      </c>
      <c r="B213" s="14" t="s">
        <v>8242</v>
      </c>
      <c r="C213" s="14" t="s">
        <v>7550</v>
      </c>
      <c r="D213" s="14" t="s">
        <v>8345</v>
      </c>
      <c r="E213" s="14" t="s">
        <v>6824</v>
      </c>
    </row>
    <row r="214">
      <c r="A214" s="2043">
        <v>44685.0</v>
      </c>
      <c r="B214" s="14" t="s">
        <v>8242</v>
      </c>
      <c r="C214" s="14" t="s">
        <v>8342</v>
      </c>
      <c r="D214" s="14" t="s">
        <v>8345</v>
      </c>
      <c r="E214" s="14" t="s">
        <v>7149</v>
      </c>
    </row>
    <row r="215">
      <c r="A215" s="2043">
        <v>44685.0</v>
      </c>
      <c r="B215" s="14" t="s">
        <v>8242</v>
      </c>
      <c r="C215" s="14" t="s">
        <v>8342</v>
      </c>
      <c r="D215" s="14" t="s">
        <v>8345</v>
      </c>
      <c r="E215" s="14" t="s">
        <v>7099</v>
      </c>
    </row>
    <row r="216">
      <c r="A216" s="2043">
        <v>44685.0</v>
      </c>
      <c r="B216" s="14" t="s">
        <v>8242</v>
      </c>
      <c r="C216" s="14" t="s">
        <v>8342</v>
      </c>
      <c r="D216" s="14" t="s">
        <v>8345</v>
      </c>
      <c r="E216" s="14" t="s">
        <v>7035</v>
      </c>
    </row>
    <row r="217">
      <c r="A217" s="2043">
        <v>44685.0</v>
      </c>
      <c r="B217" s="14" t="s">
        <v>8246</v>
      </c>
      <c r="C217" s="14" t="s">
        <v>337</v>
      </c>
      <c r="D217" s="14" t="s">
        <v>8345</v>
      </c>
      <c r="E217" s="14" t="s">
        <v>6679</v>
      </c>
    </row>
    <row r="218">
      <c r="A218" s="2043">
        <v>44685.0</v>
      </c>
      <c r="B218" s="14" t="s">
        <v>8246</v>
      </c>
      <c r="C218" s="14" t="s">
        <v>337</v>
      </c>
      <c r="D218" s="14" t="s">
        <v>8345</v>
      </c>
      <c r="E218" s="14" t="s">
        <v>1226</v>
      </c>
    </row>
    <row r="219">
      <c r="A219" s="2043">
        <v>44685.0</v>
      </c>
      <c r="B219" s="14" t="s">
        <v>8246</v>
      </c>
      <c r="C219" s="14" t="s">
        <v>337</v>
      </c>
      <c r="D219" s="14" t="s">
        <v>8345</v>
      </c>
      <c r="E219" s="14" t="s">
        <v>6679</v>
      </c>
    </row>
    <row r="220">
      <c r="A220" s="2043">
        <v>44685.0</v>
      </c>
      <c r="B220" s="14" t="s">
        <v>8246</v>
      </c>
      <c r="C220" s="14" t="s">
        <v>7550</v>
      </c>
      <c r="D220" s="14" t="s">
        <v>8345</v>
      </c>
      <c r="E220" s="14" t="s">
        <v>6959</v>
      </c>
    </row>
    <row r="221">
      <c r="A221" s="2043">
        <v>44685.0</v>
      </c>
      <c r="B221" s="14" t="s">
        <v>8246</v>
      </c>
      <c r="C221" s="14" t="s">
        <v>7550</v>
      </c>
      <c r="D221" s="14" t="s">
        <v>8345</v>
      </c>
      <c r="E221" s="14" t="s">
        <v>6941</v>
      </c>
    </row>
    <row r="222">
      <c r="A222" s="2043">
        <v>44685.0</v>
      </c>
      <c r="B222" s="14" t="s">
        <v>8246</v>
      </c>
      <c r="C222" s="14" t="s">
        <v>7550</v>
      </c>
      <c r="D222" s="14" t="s">
        <v>8345</v>
      </c>
      <c r="E222" s="14" t="s">
        <v>6902</v>
      </c>
    </row>
    <row r="223">
      <c r="A223" s="2043">
        <v>44685.0</v>
      </c>
      <c r="B223" s="14" t="s">
        <v>8246</v>
      </c>
      <c r="C223" s="14" t="s">
        <v>8342</v>
      </c>
      <c r="D223" s="14" t="s">
        <v>8345</v>
      </c>
      <c r="E223" s="14" t="s">
        <v>7029</v>
      </c>
    </row>
    <row r="224">
      <c r="A224" s="2043">
        <v>44685.0</v>
      </c>
      <c r="B224" s="14" t="s">
        <v>8246</v>
      </c>
      <c r="C224" s="14" t="s">
        <v>8342</v>
      </c>
      <c r="D224" s="14" t="s">
        <v>8345</v>
      </c>
      <c r="E224" s="14" t="s">
        <v>7028</v>
      </c>
    </row>
    <row r="225">
      <c r="A225" s="2043">
        <v>44685.0</v>
      </c>
      <c r="B225" s="14" t="s">
        <v>8246</v>
      </c>
      <c r="C225" s="14" t="s">
        <v>8342</v>
      </c>
      <c r="D225" s="14" t="s">
        <v>8345</v>
      </c>
      <c r="E225" s="14" t="s">
        <v>7105</v>
      </c>
    </row>
    <row r="226">
      <c r="A226" s="2043">
        <v>44688.0</v>
      </c>
      <c r="B226" s="14" t="s">
        <v>8246</v>
      </c>
      <c r="C226" s="14" t="s">
        <v>415</v>
      </c>
      <c r="D226" s="16" t="s">
        <v>8337</v>
      </c>
      <c r="E226" s="14" t="s">
        <v>7398</v>
      </c>
    </row>
    <row r="227">
      <c r="A227" s="2043">
        <v>44688.0</v>
      </c>
      <c r="B227" s="2041" t="s">
        <v>8242</v>
      </c>
      <c r="C227" s="2034" t="s">
        <v>337</v>
      </c>
      <c r="D227" s="2034" t="s">
        <v>8341</v>
      </c>
      <c r="E227" s="2044" t="s">
        <v>6517</v>
      </c>
    </row>
    <row r="228">
      <c r="A228" s="2043">
        <v>44688.0</v>
      </c>
      <c r="B228" s="2041" t="s">
        <v>8242</v>
      </c>
      <c r="C228" s="14" t="s">
        <v>415</v>
      </c>
      <c r="D228" s="16" t="s">
        <v>8337</v>
      </c>
      <c r="E228" s="14" t="s">
        <v>7242</v>
      </c>
    </row>
    <row r="229">
      <c r="A229" s="2043">
        <v>44689.0</v>
      </c>
      <c r="B229" s="14" t="s">
        <v>8242</v>
      </c>
      <c r="C229" s="14" t="s">
        <v>415</v>
      </c>
      <c r="D229" s="14" t="s">
        <v>8363</v>
      </c>
      <c r="E229" s="14" t="s">
        <v>7385</v>
      </c>
    </row>
    <row r="230">
      <c r="A230" s="2043">
        <v>44690.0</v>
      </c>
      <c r="B230" s="14" t="s">
        <v>8242</v>
      </c>
      <c r="C230" s="14" t="s">
        <v>337</v>
      </c>
      <c r="D230" s="14" t="s">
        <v>8345</v>
      </c>
      <c r="E230" s="14" t="s">
        <v>6517</v>
      </c>
    </row>
    <row r="231">
      <c r="A231" s="2043">
        <v>44690.0</v>
      </c>
      <c r="B231" s="14" t="s">
        <v>8242</v>
      </c>
      <c r="C231" s="14" t="s">
        <v>337</v>
      </c>
      <c r="D231" s="14" t="s">
        <v>8345</v>
      </c>
      <c r="E231" s="14" t="s">
        <v>6772</v>
      </c>
    </row>
    <row r="232">
      <c r="A232" s="2043">
        <v>44690.0</v>
      </c>
      <c r="B232" s="14" t="s">
        <v>8242</v>
      </c>
      <c r="C232" s="14" t="s">
        <v>337</v>
      </c>
      <c r="D232" s="14" t="s">
        <v>8345</v>
      </c>
      <c r="E232" s="14" t="s">
        <v>6542</v>
      </c>
    </row>
    <row r="233">
      <c r="A233" s="2043">
        <v>44690.0</v>
      </c>
      <c r="B233" s="14" t="s">
        <v>8242</v>
      </c>
      <c r="C233" s="14" t="s">
        <v>7550</v>
      </c>
      <c r="D233" s="14" t="s">
        <v>8345</v>
      </c>
      <c r="E233" s="14" t="s">
        <v>6977</v>
      </c>
    </row>
    <row r="234">
      <c r="A234" s="2043">
        <v>44690.0</v>
      </c>
      <c r="B234" s="14" t="s">
        <v>8242</v>
      </c>
      <c r="C234" s="14" t="s">
        <v>7550</v>
      </c>
      <c r="D234" s="14" t="s">
        <v>8345</v>
      </c>
      <c r="E234" s="14" t="s">
        <v>6824</v>
      </c>
    </row>
    <row r="235">
      <c r="A235" s="2043">
        <v>44690.0</v>
      </c>
      <c r="B235" s="14" t="s">
        <v>8242</v>
      </c>
      <c r="C235" s="14" t="s">
        <v>7550</v>
      </c>
      <c r="D235" s="14" t="s">
        <v>8345</v>
      </c>
      <c r="E235" s="14" t="s">
        <v>6878</v>
      </c>
    </row>
    <row r="236">
      <c r="A236" s="2043">
        <v>44690.0</v>
      </c>
      <c r="B236" s="14" t="s">
        <v>8242</v>
      </c>
      <c r="C236" s="14" t="s">
        <v>8342</v>
      </c>
      <c r="D236" s="14" t="s">
        <v>8345</v>
      </c>
      <c r="E236" s="14" t="s">
        <v>7098</v>
      </c>
    </row>
    <row r="237">
      <c r="A237" s="2043">
        <v>44690.0</v>
      </c>
      <c r="B237" s="14" t="s">
        <v>8242</v>
      </c>
      <c r="C237" s="14" t="s">
        <v>8342</v>
      </c>
      <c r="D237" s="14" t="s">
        <v>8345</v>
      </c>
      <c r="E237" s="14" t="s">
        <v>7084</v>
      </c>
    </row>
    <row r="238">
      <c r="A238" s="2043">
        <v>44690.0</v>
      </c>
      <c r="B238" s="14" t="s">
        <v>8242</v>
      </c>
      <c r="C238" s="14" t="s">
        <v>8342</v>
      </c>
      <c r="D238" s="14" t="s">
        <v>8345</v>
      </c>
      <c r="E238" s="14" t="s">
        <v>8354</v>
      </c>
    </row>
    <row r="239">
      <c r="A239" s="2043">
        <v>44690.0</v>
      </c>
      <c r="B239" s="14" t="s">
        <v>8246</v>
      </c>
      <c r="C239" s="14" t="s">
        <v>337</v>
      </c>
      <c r="D239" s="14" t="s">
        <v>8345</v>
      </c>
      <c r="E239" s="14" t="s">
        <v>6517</v>
      </c>
    </row>
    <row r="240">
      <c r="A240" s="2043">
        <v>44690.0</v>
      </c>
      <c r="B240" s="14" t="s">
        <v>8246</v>
      </c>
      <c r="C240" s="14" t="s">
        <v>337</v>
      </c>
      <c r="D240" s="14" t="s">
        <v>8345</v>
      </c>
      <c r="E240" s="14" t="s">
        <v>6679</v>
      </c>
    </row>
    <row r="241">
      <c r="A241" s="2043">
        <v>44690.0</v>
      </c>
      <c r="B241" s="14" t="s">
        <v>8246</v>
      </c>
      <c r="C241" s="14" t="s">
        <v>337</v>
      </c>
      <c r="D241" s="14" t="s">
        <v>8345</v>
      </c>
      <c r="E241" s="14" t="s">
        <v>6697</v>
      </c>
    </row>
    <row r="242">
      <c r="A242" s="2043">
        <v>44690.0</v>
      </c>
      <c r="B242" s="14" t="s">
        <v>8246</v>
      </c>
      <c r="C242" s="14" t="s">
        <v>7550</v>
      </c>
      <c r="D242" s="14" t="s">
        <v>8345</v>
      </c>
      <c r="E242" s="14" t="s">
        <v>6914</v>
      </c>
    </row>
    <row r="243">
      <c r="A243" s="2043">
        <v>44690.0</v>
      </c>
      <c r="B243" s="14" t="s">
        <v>8246</v>
      </c>
      <c r="C243" s="14" t="s">
        <v>7550</v>
      </c>
      <c r="D243" s="14" t="s">
        <v>8345</v>
      </c>
      <c r="E243" s="14" t="s">
        <v>6890</v>
      </c>
    </row>
    <row r="244">
      <c r="A244" s="2043">
        <v>44690.0</v>
      </c>
      <c r="B244" s="14" t="s">
        <v>8246</v>
      </c>
      <c r="C244" s="14" t="s">
        <v>7550</v>
      </c>
      <c r="D244" s="14" t="s">
        <v>8345</v>
      </c>
      <c r="E244" s="14" t="s">
        <v>6854</v>
      </c>
    </row>
    <row r="245">
      <c r="A245" s="2043">
        <v>44690.0</v>
      </c>
      <c r="B245" s="14" t="s">
        <v>8246</v>
      </c>
      <c r="C245" s="14" t="s">
        <v>8342</v>
      </c>
      <c r="D245" s="14" t="s">
        <v>8345</v>
      </c>
      <c r="E245" s="14" t="s">
        <v>7029</v>
      </c>
    </row>
    <row r="246">
      <c r="A246" s="2043">
        <v>44690.0</v>
      </c>
      <c r="B246" s="14" t="s">
        <v>8246</v>
      </c>
      <c r="C246" s="14" t="s">
        <v>8342</v>
      </c>
      <c r="D246" s="14" t="s">
        <v>8345</v>
      </c>
      <c r="E246" s="14" t="s">
        <v>7129</v>
      </c>
    </row>
    <row r="247">
      <c r="A247" s="2043">
        <v>44690.0</v>
      </c>
      <c r="B247" s="14" t="s">
        <v>8246</v>
      </c>
      <c r="C247" s="14" t="s">
        <v>8342</v>
      </c>
      <c r="D247" s="14" t="s">
        <v>8345</v>
      </c>
      <c r="E247" s="14" t="s">
        <v>7181</v>
      </c>
    </row>
    <row r="248">
      <c r="A248" s="2043">
        <v>44692.0</v>
      </c>
      <c r="B248" s="14" t="s">
        <v>8242</v>
      </c>
      <c r="C248" s="14" t="s">
        <v>7550</v>
      </c>
      <c r="D248" s="14" t="s">
        <v>8343</v>
      </c>
      <c r="E248" s="14" t="s">
        <v>6836</v>
      </c>
    </row>
    <row r="249">
      <c r="A249" s="2043">
        <v>44692.0</v>
      </c>
      <c r="B249" s="14" t="s">
        <v>8242</v>
      </c>
      <c r="C249" s="14" t="s">
        <v>8342</v>
      </c>
      <c r="D249" s="14" t="s">
        <v>8343</v>
      </c>
      <c r="E249" s="14" t="s">
        <v>7099</v>
      </c>
    </row>
    <row r="250">
      <c r="A250" s="2043">
        <v>44692.0</v>
      </c>
      <c r="B250" s="14" t="s">
        <v>8242</v>
      </c>
      <c r="C250" s="14" t="s">
        <v>337</v>
      </c>
      <c r="D250" s="14" t="s">
        <v>8343</v>
      </c>
      <c r="E250" s="14" t="s">
        <v>1226</v>
      </c>
    </row>
    <row r="251">
      <c r="A251" s="2043">
        <v>44692.0</v>
      </c>
      <c r="B251" s="14" t="s">
        <v>8242</v>
      </c>
      <c r="C251" s="14" t="s">
        <v>415</v>
      </c>
      <c r="D251" s="14" t="s">
        <v>8343</v>
      </c>
      <c r="E251" s="14" t="s">
        <v>7322</v>
      </c>
    </row>
    <row r="252">
      <c r="A252" s="2043">
        <v>44692.0</v>
      </c>
      <c r="B252" s="14" t="s">
        <v>8246</v>
      </c>
      <c r="C252" s="14" t="s">
        <v>415</v>
      </c>
      <c r="D252" s="14" t="s">
        <v>8343</v>
      </c>
      <c r="E252" s="14" t="s">
        <v>7405</v>
      </c>
    </row>
    <row r="253">
      <c r="A253" s="2043">
        <v>44694.0</v>
      </c>
      <c r="B253" s="14" t="s">
        <v>8246</v>
      </c>
      <c r="C253" s="14" t="s">
        <v>415</v>
      </c>
      <c r="D253" s="14" t="s">
        <v>8343</v>
      </c>
      <c r="E253" s="14" t="s">
        <v>7379</v>
      </c>
    </row>
    <row r="254">
      <c r="A254" s="2043">
        <v>44694.0</v>
      </c>
      <c r="B254" s="14" t="s">
        <v>8246</v>
      </c>
      <c r="C254" s="14" t="s">
        <v>415</v>
      </c>
      <c r="D254" s="14" t="s">
        <v>8343</v>
      </c>
      <c r="E254" s="14" t="s">
        <v>7310</v>
      </c>
    </row>
    <row r="255">
      <c r="A255" s="2043">
        <v>44694.0</v>
      </c>
      <c r="B255" s="14" t="s">
        <v>8310</v>
      </c>
      <c r="C255" s="14" t="s">
        <v>415</v>
      </c>
      <c r="D255" s="14" t="s">
        <v>8343</v>
      </c>
      <c r="E255" s="14" t="s">
        <v>7199</v>
      </c>
    </row>
    <row r="256">
      <c r="A256" s="2043">
        <v>44695.0</v>
      </c>
      <c r="B256" s="14" t="s">
        <v>8246</v>
      </c>
      <c r="C256" s="14" t="s">
        <v>415</v>
      </c>
      <c r="D256" s="16" t="s">
        <v>8337</v>
      </c>
      <c r="E256" s="14" t="s">
        <v>7205</v>
      </c>
    </row>
    <row r="257">
      <c r="A257" s="2043">
        <v>44695.0</v>
      </c>
      <c r="B257" s="16" t="s">
        <v>8242</v>
      </c>
      <c r="C257" s="14" t="s">
        <v>415</v>
      </c>
      <c r="D257" s="16" t="s">
        <v>8337</v>
      </c>
      <c r="E257" s="14" t="s">
        <v>7316</v>
      </c>
    </row>
    <row r="258">
      <c r="A258" s="2043">
        <v>44696.0</v>
      </c>
      <c r="B258" s="16" t="s">
        <v>8242</v>
      </c>
      <c r="C258" s="14" t="s">
        <v>415</v>
      </c>
      <c r="D258" s="14" t="s">
        <v>8365</v>
      </c>
      <c r="E258" s="14" t="s">
        <v>7340</v>
      </c>
    </row>
    <row r="259">
      <c r="A259" s="2043">
        <v>44696.0</v>
      </c>
      <c r="B259" s="16" t="s">
        <v>8242</v>
      </c>
      <c r="C259" s="14" t="s">
        <v>415</v>
      </c>
      <c r="D259" s="14" t="s">
        <v>8365</v>
      </c>
      <c r="E259" s="14" t="s">
        <v>7199</v>
      </c>
    </row>
    <row r="260">
      <c r="A260" s="2043">
        <v>44697.0</v>
      </c>
      <c r="B260" s="14" t="s">
        <v>8246</v>
      </c>
      <c r="C260" s="14" t="s">
        <v>337</v>
      </c>
      <c r="D260" s="14" t="s">
        <v>8345</v>
      </c>
      <c r="E260" s="14" t="s">
        <v>6606</v>
      </c>
    </row>
    <row r="261">
      <c r="A261" s="2043">
        <v>44697.0</v>
      </c>
      <c r="B261" s="14" t="s">
        <v>8246</v>
      </c>
      <c r="C261" s="14" t="s">
        <v>337</v>
      </c>
      <c r="D261" s="14" t="s">
        <v>8345</v>
      </c>
      <c r="E261" s="14" t="s">
        <v>6606</v>
      </c>
    </row>
    <row r="262">
      <c r="A262" s="2043">
        <v>44697.0</v>
      </c>
      <c r="B262" s="14" t="s">
        <v>8246</v>
      </c>
      <c r="C262" s="14" t="s">
        <v>337</v>
      </c>
      <c r="D262" s="14" t="s">
        <v>8345</v>
      </c>
      <c r="E262" s="14" t="s">
        <v>6754</v>
      </c>
    </row>
    <row r="263">
      <c r="A263" s="2043">
        <v>44697.0</v>
      </c>
      <c r="B263" s="14" t="s">
        <v>8246</v>
      </c>
      <c r="C263" s="14" t="s">
        <v>7550</v>
      </c>
      <c r="D263" s="14" t="s">
        <v>8345</v>
      </c>
      <c r="E263" s="14" t="s">
        <v>6941</v>
      </c>
    </row>
    <row r="264">
      <c r="A264" s="2043">
        <v>44697.0</v>
      </c>
      <c r="B264" s="14" t="s">
        <v>8246</v>
      </c>
      <c r="C264" s="14" t="s">
        <v>7550</v>
      </c>
      <c r="D264" s="14" t="s">
        <v>8345</v>
      </c>
      <c r="E264" s="14" t="s">
        <v>6914</v>
      </c>
    </row>
    <row r="265">
      <c r="A265" s="2043">
        <v>44697.0</v>
      </c>
      <c r="B265" s="14" t="s">
        <v>8246</v>
      </c>
      <c r="C265" s="14" t="s">
        <v>7550</v>
      </c>
      <c r="D265" s="14" t="s">
        <v>8345</v>
      </c>
      <c r="E265" s="14" t="s">
        <v>6947</v>
      </c>
    </row>
    <row r="266">
      <c r="A266" s="2043">
        <v>44697.0</v>
      </c>
      <c r="B266" s="14" t="s">
        <v>8246</v>
      </c>
      <c r="C266" s="14" t="s">
        <v>8342</v>
      </c>
      <c r="D266" s="14" t="s">
        <v>8345</v>
      </c>
      <c r="E266" s="14" t="s">
        <v>7135</v>
      </c>
    </row>
    <row r="267">
      <c r="A267" s="2043">
        <v>44697.0</v>
      </c>
      <c r="B267" s="14" t="s">
        <v>8246</v>
      </c>
      <c r="C267" s="14" t="s">
        <v>8342</v>
      </c>
      <c r="D267" s="14" t="s">
        <v>8345</v>
      </c>
      <c r="E267" s="14" t="s">
        <v>7135</v>
      </c>
    </row>
    <row r="268">
      <c r="A268" s="2043">
        <v>44697.0</v>
      </c>
      <c r="B268" s="14" t="s">
        <v>8246</v>
      </c>
      <c r="C268" s="14" t="s">
        <v>8342</v>
      </c>
      <c r="D268" s="14" t="s">
        <v>8345</v>
      </c>
      <c r="E268" s="14" t="s">
        <v>7084</v>
      </c>
    </row>
    <row r="269">
      <c r="A269" s="2043">
        <v>44697.0</v>
      </c>
      <c r="B269" s="14" t="s">
        <v>8242</v>
      </c>
      <c r="C269" s="14" t="s">
        <v>337</v>
      </c>
      <c r="D269" s="14" t="s">
        <v>8345</v>
      </c>
      <c r="E269" s="14" t="s">
        <v>6621</v>
      </c>
    </row>
    <row r="270">
      <c r="A270" s="2043">
        <v>44697.0</v>
      </c>
      <c r="B270" s="14" t="s">
        <v>8242</v>
      </c>
      <c r="C270" s="14" t="s">
        <v>337</v>
      </c>
      <c r="D270" s="14" t="s">
        <v>8345</v>
      </c>
      <c r="E270" s="14" t="s">
        <v>6798</v>
      </c>
    </row>
    <row r="271">
      <c r="A271" s="2043">
        <v>44697.0</v>
      </c>
      <c r="B271" s="14" t="s">
        <v>8242</v>
      </c>
      <c r="C271" s="14" t="s">
        <v>337</v>
      </c>
      <c r="D271" s="14" t="s">
        <v>8345</v>
      </c>
      <c r="E271" s="14" t="s">
        <v>6517</v>
      </c>
    </row>
    <row r="272">
      <c r="A272" s="2043">
        <v>44697.0</v>
      </c>
      <c r="B272" s="14" t="s">
        <v>8242</v>
      </c>
      <c r="C272" s="14" t="s">
        <v>7550</v>
      </c>
      <c r="D272" s="14" t="s">
        <v>8345</v>
      </c>
      <c r="E272" s="14" t="s">
        <v>6971</v>
      </c>
    </row>
    <row r="273">
      <c r="A273" s="2043">
        <v>44697.0</v>
      </c>
      <c r="B273" s="14" t="s">
        <v>8242</v>
      </c>
      <c r="C273" s="14" t="s">
        <v>7550</v>
      </c>
      <c r="D273" s="14" t="s">
        <v>8345</v>
      </c>
      <c r="E273" s="14" t="s">
        <v>6923</v>
      </c>
    </row>
    <row r="274">
      <c r="A274" s="2043">
        <v>44697.0</v>
      </c>
      <c r="B274" s="14" t="s">
        <v>8242</v>
      </c>
      <c r="C274" s="14" t="s">
        <v>7550</v>
      </c>
      <c r="D274" s="14" t="s">
        <v>8345</v>
      </c>
      <c r="E274" s="14" t="s">
        <v>6896</v>
      </c>
    </row>
    <row r="275">
      <c r="A275" s="2043">
        <v>44697.0</v>
      </c>
      <c r="B275" s="14" t="s">
        <v>8242</v>
      </c>
      <c r="C275" s="14" t="s">
        <v>8342</v>
      </c>
      <c r="D275" s="14" t="s">
        <v>8345</v>
      </c>
      <c r="E275" s="14" t="s">
        <v>7157</v>
      </c>
    </row>
    <row r="276">
      <c r="A276" s="2043">
        <v>44697.0</v>
      </c>
      <c r="B276" s="14" t="s">
        <v>8242</v>
      </c>
      <c r="C276" s="14" t="s">
        <v>8342</v>
      </c>
      <c r="D276" s="14" t="s">
        <v>8345</v>
      </c>
      <c r="E276" s="14" t="s">
        <v>7084</v>
      </c>
    </row>
    <row r="277">
      <c r="A277" s="2043">
        <v>44697.0</v>
      </c>
      <c r="B277" s="14" t="s">
        <v>8242</v>
      </c>
      <c r="C277" s="14" t="s">
        <v>8342</v>
      </c>
      <c r="D277" s="14" t="s">
        <v>8345</v>
      </c>
      <c r="E277" s="14" t="s">
        <v>7149</v>
      </c>
    </row>
    <row r="278">
      <c r="A278" s="2043">
        <v>44699.0</v>
      </c>
      <c r="B278" s="14" t="s">
        <v>8246</v>
      </c>
      <c r="C278" s="14" t="s">
        <v>337</v>
      </c>
      <c r="D278" s="14" t="s">
        <v>8343</v>
      </c>
      <c r="E278" s="14" t="s">
        <v>6621</v>
      </c>
    </row>
    <row r="279">
      <c r="A279" s="2033">
        <v>44699.0</v>
      </c>
      <c r="B279" s="14" t="s">
        <v>8310</v>
      </c>
      <c r="C279" s="14" t="s">
        <v>337</v>
      </c>
      <c r="D279" s="14" t="s">
        <v>8343</v>
      </c>
      <c r="E279" s="14" t="s">
        <v>6679</v>
      </c>
    </row>
    <row r="280">
      <c r="A280" s="2033">
        <v>44702.0</v>
      </c>
      <c r="B280" s="14" t="s">
        <v>8246</v>
      </c>
      <c r="C280" s="14" t="s">
        <v>415</v>
      </c>
      <c r="D280" s="16" t="s">
        <v>8337</v>
      </c>
      <c r="E280" s="14" t="s">
        <v>7316</v>
      </c>
    </row>
    <row r="281">
      <c r="A281" s="2033">
        <v>44702.0</v>
      </c>
      <c r="B281" s="16" t="s">
        <v>8242</v>
      </c>
      <c r="C281" s="14" t="s">
        <v>415</v>
      </c>
      <c r="D281" s="16" t="s">
        <v>8337</v>
      </c>
      <c r="E281" s="14" t="s">
        <v>8368</v>
      </c>
    </row>
    <row r="282">
      <c r="A282" s="2033">
        <v>44702.0</v>
      </c>
      <c r="B282" s="14" t="s">
        <v>8246</v>
      </c>
      <c r="C282" s="14" t="s">
        <v>415</v>
      </c>
      <c r="D282" s="14" t="s">
        <v>8365</v>
      </c>
      <c r="E282" s="14" t="s">
        <v>7405</v>
      </c>
    </row>
    <row r="283">
      <c r="A283" s="2033">
        <v>44702.0</v>
      </c>
      <c r="B283" s="14" t="s">
        <v>8246</v>
      </c>
      <c r="C283" s="14" t="s">
        <v>415</v>
      </c>
      <c r="D283" s="14" t="s">
        <v>8365</v>
      </c>
      <c r="E283" s="14" t="s">
        <v>7261</v>
      </c>
    </row>
    <row r="284">
      <c r="A284" s="2033">
        <v>44703.0</v>
      </c>
      <c r="B284" s="14" t="s">
        <v>8310</v>
      </c>
      <c r="C284" s="2035" t="s">
        <v>7550</v>
      </c>
      <c r="D284" s="2034" t="s">
        <v>8341</v>
      </c>
      <c r="E284" s="14" t="s">
        <v>8369</v>
      </c>
    </row>
    <row r="285">
      <c r="A285" s="2033">
        <v>44703.0</v>
      </c>
      <c r="B285" s="14" t="s">
        <v>8310</v>
      </c>
      <c r="C285" s="14" t="s">
        <v>337</v>
      </c>
      <c r="D285" s="14" t="s">
        <v>8345</v>
      </c>
      <c r="E285" s="14" t="s">
        <v>6785</v>
      </c>
    </row>
    <row r="286">
      <c r="A286" s="2033">
        <v>44703.0</v>
      </c>
      <c r="B286" s="14" t="s">
        <v>8310</v>
      </c>
      <c r="C286" s="14" t="s">
        <v>337</v>
      </c>
      <c r="D286" s="14" t="s">
        <v>8345</v>
      </c>
      <c r="E286" s="14" t="s">
        <v>6517</v>
      </c>
    </row>
    <row r="287">
      <c r="A287" s="2033">
        <v>44703.0</v>
      </c>
      <c r="B287" s="14" t="s">
        <v>8310</v>
      </c>
      <c r="C287" s="14" t="s">
        <v>337</v>
      </c>
      <c r="D287" s="14" t="s">
        <v>8345</v>
      </c>
      <c r="E287" s="14" t="s">
        <v>6754</v>
      </c>
    </row>
    <row r="288">
      <c r="A288" s="2033">
        <v>44703.0</v>
      </c>
      <c r="B288" s="14" t="s">
        <v>8310</v>
      </c>
      <c r="C288" s="14" t="s">
        <v>7550</v>
      </c>
      <c r="D288" s="14" t="s">
        <v>8345</v>
      </c>
      <c r="E288" s="14" t="s">
        <v>6854</v>
      </c>
    </row>
    <row r="289">
      <c r="A289" s="2033">
        <v>44703.0</v>
      </c>
      <c r="B289" s="14" t="s">
        <v>8310</v>
      </c>
      <c r="C289" s="14" t="s">
        <v>7550</v>
      </c>
      <c r="D289" s="14" t="s">
        <v>8345</v>
      </c>
      <c r="E289" s="14" t="s">
        <v>6824</v>
      </c>
    </row>
    <row r="290">
      <c r="A290" s="2033">
        <v>44703.0</v>
      </c>
      <c r="B290" s="14" t="s">
        <v>8310</v>
      </c>
      <c r="C290" s="14" t="s">
        <v>7550</v>
      </c>
      <c r="D290" s="14" t="s">
        <v>8345</v>
      </c>
      <c r="E290" s="14" t="s">
        <v>6953</v>
      </c>
    </row>
    <row r="291">
      <c r="A291" s="2033">
        <v>44703.0</v>
      </c>
      <c r="B291" s="14" t="s">
        <v>8310</v>
      </c>
      <c r="C291" s="14" t="s">
        <v>8342</v>
      </c>
      <c r="D291" s="14" t="s">
        <v>8345</v>
      </c>
      <c r="E291" s="14" t="s">
        <v>7098</v>
      </c>
    </row>
    <row r="292">
      <c r="A292" s="2033">
        <v>44703.0</v>
      </c>
      <c r="B292" s="14" t="s">
        <v>8310</v>
      </c>
      <c r="C292" s="14" t="s">
        <v>8342</v>
      </c>
      <c r="D292" s="14" t="s">
        <v>8345</v>
      </c>
      <c r="E292" s="14" t="s">
        <v>7028</v>
      </c>
    </row>
    <row r="293">
      <c r="A293" s="2033">
        <v>44703.0</v>
      </c>
      <c r="B293" s="14" t="s">
        <v>8310</v>
      </c>
      <c r="C293" s="14" t="s">
        <v>8342</v>
      </c>
      <c r="D293" s="14" t="s">
        <v>8345</v>
      </c>
      <c r="E293" s="14" t="s">
        <v>7098</v>
      </c>
    </row>
    <row r="294">
      <c r="A294" s="2033">
        <v>44703.0</v>
      </c>
      <c r="B294" s="14" t="s">
        <v>8310</v>
      </c>
      <c r="C294" s="14" t="s">
        <v>415</v>
      </c>
      <c r="D294" s="16" t="s">
        <v>8337</v>
      </c>
      <c r="E294" s="14" t="s">
        <v>7274</v>
      </c>
    </row>
    <row r="295">
      <c r="A295" s="2033">
        <v>44704.0</v>
      </c>
      <c r="B295" s="14" t="s">
        <v>8310</v>
      </c>
      <c r="C295" s="14" t="s">
        <v>337</v>
      </c>
      <c r="D295" s="14" t="s">
        <v>8345</v>
      </c>
      <c r="E295" s="14" t="s">
        <v>6679</v>
      </c>
    </row>
    <row r="296">
      <c r="A296" s="2033">
        <v>44704.0</v>
      </c>
      <c r="B296" s="14" t="s">
        <v>8310</v>
      </c>
      <c r="C296" s="14" t="s">
        <v>337</v>
      </c>
      <c r="D296" s="14" t="s">
        <v>8345</v>
      </c>
      <c r="E296" s="14" t="s">
        <v>6748</v>
      </c>
    </row>
    <row r="297">
      <c r="A297" s="2033">
        <v>44704.0</v>
      </c>
      <c r="B297" s="14" t="s">
        <v>8310</v>
      </c>
      <c r="C297" s="14" t="s">
        <v>337</v>
      </c>
      <c r="D297" s="14" t="s">
        <v>8345</v>
      </c>
      <c r="E297" s="14" t="s">
        <v>6621</v>
      </c>
    </row>
    <row r="298">
      <c r="A298" s="2033">
        <v>44704.0</v>
      </c>
      <c r="B298" s="14" t="s">
        <v>8310</v>
      </c>
      <c r="C298" s="14" t="s">
        <v>7550</v>
      </c>
      <c r="D298" s="14" t="s">
        <v>8345</v>
      </c>
      <c r="E298" s="14" t="s">
        <v>6890</v>
      </c>
    </row>
    <row r="299">
      <c r="A299" s="2033">
        <v>44704.0</v>
      </c>
      <c r="B299" s="14" t="s">
        <v>8310</v>
      </c>
      <c r="C299" s="14" t="s">
        <v>7550</v>
      </c>
      <c r="D299" s="14" t="s">
        <v>8345</v>
      </c>
      <c r="E299" s="14" t="s">
        <v>6872</v>
      </c>
    </row>
    <row r="300">
      <c r="A300" s="2033">
        <v>44704.0</v>
      </c>
      <c r="B300" s="14" t="s">
        <v>8310</v>
      </c>
      <c r="C300" s="14" t="s">
        <v>7550</v>
      </c>
      <c r="D300" s="14" t="s">
        <v>8345</v>
      </c>
      <c r="E300" s="14" t="s">
        <v>6977</v>
      </c>
    </row>
    <row r="301">
      <c r="A301" s="2033">
        <v>44704.0</v>
      </c>
      <c r="B301" s="14" t="s">
        <v>8310</v>
      </c>
      <c r="C301" s="14" t="s">
        <v>8342</v>
      </c>
      <c r="D301" s="14" t="s">
        <v>8345</v>
      </c>
      <c r="E301" s="14" t="s">
        <v>7084</v>
      </c>
    </row>
    <row r="302">
      <c r="A302" s="2033">
        <v>44704.0</v>
      </c>
      <c r="B302" s="14" t="s">
        <v>8310</v>
      </c>
      <c r="C302" s="14" t="s">
        <v>8342</v>
      </c>
      <c r="D302" s="14" t="s">
        <v>8345</v>
      </c>
      <c r="E302" s="14" t="s">
        <v>7098</v>
      </c>
    </row>
    <row r="303">
      <c r="A303" s="2033">
        <v>44704.0</v>
      </c>
      <c r="B303" s="14" t="s">
        <v>8310</v>
      </c>
      <c r="C303" s="14" t="s">
        <v>8342</v>
      </c>
      <c r="D303" s="14" t="s">
        <v>8345</v>
      </c>
      <c r="E303" s="14" t="s">
        <v>7028</v>
      </c>
    </row>
    <row r="304">
      <c r="A304" s="2033">
        <v>44704.0</v>
      </c>
      <c r="B304" s="14" t="s">
        <v>8246</v>
      </c>
      <c r="C304" s="14" t="s">
        <v>337</v>
      </c>
      <c r="D304" s="14" t="s">
        <v>8345</v>
      </c>
      <c r="E304" s="14" t="s">
        <v>6627</v>
      </c>
    </row>
    <row r="305">
      <c r="A305" s="2033">
        <v>44704.0</v>
      </c>
      <c r="B305" s="14" t="s">
        <v>8246</v>
      </c>
      <c r="C305" s="14" t="s">
        <v>337</v>
      </c>
      <c r="D305" s="14" t="s">
        <v>8345</v>
      </c>
      <c r="E305" s="14" t="s">
        <v>6754</v>
      </c>
    </row>
    <row r="306">
      <c r="A306" s="2033">
        <v>44704.0</v>
      </c>
      <c r="B306" s="14" t="s">
        <v>8246</v>
      </c>
      <c r="C306" s="14" t="s">
        <v>337</v>
      </c>
      <c r="D306" s="14" t="s">
        <v>8345</v>
      </c>
      <c r="E306" s="14" t="s">
        <v>6798</v>
      </c>
    </row>
    <row r="307">
      <c r="A307" s="2033">
        <v>44704.0</v>
      </c>
      <c r="B307" s="14" t="s">
        <v>8246</v>
      </c>
      <c r="C307" s="14" t="s">
        <v>7550</v>
      </c>
      <c r="D307" s="14" t="s">
        <v>8345</v>
      </c>
      <c r="E307" s="14" t="s">
        <v>6872</v>
      </c>
    </row>
    <row r="308">
      <c r="A308" s="2033">
        <v>44704.0</v>
      </c>
      <c r="B308" s="14" t="s">
        <v>8246</v>
      </c>
      <c r="C308" s="14" t="s">
        <v>7550</v>
      </c>
      <c r="D308" s="14" t="s">
        <v>8345</v>
      </c>
      <c r="E308" s="14" t="s">
        <v>6914</v>
      </c>
    </row>
    <row r="309">
      <c r="A309" s="2033">
        <v>44704.0</v>
      </c>
      <c r="B309" s="14" t="s">
        <v>8246</v>
      </c>
      <c r="C309" s="14" t="s">
        <v>7550</v>
      </c>
      <c r="D309" s="14" t="s">
        <v>8345</v>
      </c>
      <c r="E309" s="14" t="s">
        <v>6959</v>
      </c>
    </row>
    <row r="310">
      <c r="A310" s="2033">
        <v>44704.0</v>
      </c>
      <c r="B310" s="14" t="s">
        <v>8246</v>
      </c>
      <c r="C310" s="14" t="s">
        <v>8342</v>
      </c>
      <c r="D310" s="14" t="s">
        <v>8345</v>
      </c>
      <c r="E310" s="14" t="s">
        <v>8353</v>
      </c>
    </row>
    <row r="311">
      <c r="A311" s="2033">
        <v>44704.0</v>
      </c>
      <c r="B311" s="14" t="s">
        <v>8246</v>
      </c>
      <c r="C311" s="14" t="s">
        <v>8342</v>
      </c>
      <c r="D311" s="14" t="s">
        <v>8345</v>
      </c>
      <c r="E311" s="14" t="s">
        <v>7098</v>
      </c>
    </row>
    <row r="312">
      <c r="A312" s="2033">
        <v>44704.0</v>
      </c>
      <c r="B312" s="14" t="s">
        <v>8246</v>
      </c>
      <c r="C312" s="14" t="s">
        <v>8342</v>
      </c>
      <c r="D312" s="14" t="s">
        <v>8345</v>
      </c>
      <c r="E312" s="14" t="s">
        <v>7090</v>
      </c>
    </row>
    <row r="313">
      <c r="A313" s="2033">
        <v>44704.0</v>
      </c>
      <c r="B313" s="14" t="s">
        <v>8242</v>
      </c>
      <c r="C313" s="14" t="s">
        <v>337</v>
      </c>
      <c r="D313" s="14" t="s">
        <v>8345</v>
      </c>
      <c r="E313" s="14" t="s">
        <v>1226</v>
      </c>
    </row>
    <row r="314">
      <c r="A314" s="2033">
        <v>44704.0</v>
      </c>
      <c r="B314" s="14" t="s">
        <v>8242</v>
      </c>
      <c r="C314" s="14" t="s">
        <v>337</v>
      </c>
      <c r="D314" s="14" t="s">
        <v>8345</v>
      </c>
      <c r="E314" s="14" t="s">
        <v>6754</v>
      </c>
    </row>
    <row r="315">
      <c r="A315" s="2033">
        <v>44704.0</v>
      </c>
      <c r="B315" s="14" t="s">
        <v>8242</v>
      </c>
      <c r="C315" s="14" t="s">
        <v>337</v>
      </c>
      <c r="D315" s="14" t="s">
        <v>8345</v>
      </c>
      <c r="E315" s="14" t="s">
        <v>6679</v>
      </c>
    </row>
    <row r="316">
      <c r="A316" s="2033">
        <v>44704.0</v>
      </c>
      <c r="B316" s="14" t="s">
        <v>8242</v>
      </c>
      <c r="C316" s="14" t="s">
        <v>7550</v>
      </c>
      <c r="D316" s="14" t="s">
        <v>8345</v>
      </c>
      <c r="E316" s="14" t="s">
        <v>6995</v>
      </c>
    </row>
    <row r="317">
      <c r="A317" s="2033">
        <v>44704.0</v>
      </c>
      <c r="B317" s="14" t="s">
        <v>8242</v>
      </c>
      <c r="C317" s="14" t="s">
        <v>7550</v>
      </c>
      <c r="D317" s="14" t="s">
        <v>8345</v>
      </c>
      <c r="E317" s="14" t="s">
        <v>6848</v>
      </c>
    </row>
    <row r="318">
      <c r="A318" s="2033">
        <v>44704.0</v>
      </c>
      <c r="B318" s="14" t="s">
        <v>8242</v>
      </c>
      <c r="C318" s="14" t="s">
        <v>7550</v>
      </c>
      <c r="D318" s="14" t="s">
        <v>8345</v>
      </c>
      <c r="E318" s="14" t="s">
        <v>6914</v>
      </c>
    </row>
    <row r="319">
      <c r="A319" s="2033">
        <v>44704.0</v>
      </c>
      <c r="B319" s="14" t="s">
        <v>8242</v>
      </c>
      <c r="C319" s="14" t="s">
        <v>8342</v>
      </c>
      <c r="D319" s="14" t="s">
        <v>8345</v>
      </c>
      <c r="E319" s="14" t="s">
        <v>7129</v>
      </c>
    </row>
    <row r="320">
      <c r="A320" s="2033">
        <v>44704.0</v>
      </c>
      <c r="B320" s="14" t="s">
        <v>8242</v>
      </c>
      <c r="C320" s="14" t="s">
        <v>8342</v>
      </c>
      <c r="D320" s="14" t="s">
        <v>8345</v>
      </c>
      <c r="E320" s="14" t="s">
        <v>7163</v>
      </c>
    </row>
    <row r="321">
      <c r="A321" s="2033">
        <v>44704.0</v>
      </c>
      <c r="B321" s="14" t="s">
        <v>8242</v>
      </c>
      <c r="C321" s="14" t="s">
        <v>8342</v>
      </c>
      <c r="D321" s="14" t="s">
        <v>8345</v>
      </c>
      <c r="E321" s="14" t="s">
        <v>7078</v>
      </c>
    </row>
    <row r="322">
      <c r="A322" s="2033">
        <v>44706.0</v>
      </c>
      <c r="B322" s="16" t="s">
        <v>8242</v>
      </c>
      <c r="C322" s="14" t="s">
        <v>415</v>
      </c>
      <c r="D322" s="14" t="s">
        <v>8343</v>
      </c>
      <c r="E322" s="14" t="s">
        <v>7322</v>
      </c>
    </row>
    <row r="323">
      <c r="A323" s="2033">
        <v>44710.0</v>
      </c>
      <c r="B323" s="16" t="s">
        <v>8242</v>
      </c>
      <c r="C323" s="14" t="s">
        <v>415</v>
      </c>
      <c r="D323" s="14" t="s">
        <v>8337</v>
      </c>
      <c r="E323" s="14" t="s">
        <v>7298</v>
      </c>
    </row>
    <row r="324">
      <c r="A324" s="2033">
        <v>44710.0</v>
      </c>
      <c r="B324" s="16" t="s">
        <v>8246</v>
      </c>
      <c r="C324" s="14" t="s">
        <v>415</v>
      </c>
      <c r="D324" s="14" t="s">
        <v>8337</v>
      </c>
      <c r="E324" s="14" t="s">
        <v>8364</v>
      </c>
    </row>
    <row r="325">
      <c r="A325" s="2033">
        <v>44712.0</v>
      </c>
      <c r="B325" s="14" t="s">
        <v>8246</v>
      </c>
      <c r="C325" s="14" t="s">
        <v>337</v>
      </c>
      <c r="D325" s="14" t="s">
        <v>8345</v>
      </c>
      <c r="E325" s="14" t="s">
        <v>6754</v>
      </c>
    </row>
    <row r="326">
      <c r="A326" s="2033">
        <v>44712.0</v>
      </c>
      <c r="B326" s="14" t="s">
        <v>8246</v>
      </c>
      <c r="C326" s="14" t="s">
        <v>337</v>
      </c>
      <c r="D326" s="14" t="s">
        <v>8345</v>
      </c>
      <c r="E326" s="14" t="s">
        <v>6599</v>
      </c>
    </row>
    <row r="327">
      <c r="A327" s="2033">
        <v>44712.0</v>
      </c>
      <c r="B327" s="14" t="s">
        <v>8246</v>
      </c>
      <c r="C327" s="14" t="s">
        <v>337</v>
      </c>
      <c r="D327" s="14" t="s">
        <v>8345</v>
      </c>
      <c r="E327" s="14" t="s">
        <v>8366</v>
      </c>
    </row>
    <row r="328">
      <c r="A328" s="2033">
        <v>44712.0</v>
      </c>
      <c r="B328" s="14" t="s">
        <v>8246</v>
      </c>
      <c r="C328" s="14" t="s">
        <v>7550</v>
      </c>
      <c r="D328" s="14" t="s">
        <v>8345</v>
      </c>
      <c r="E328" s="14" t="s">
        <v>6824</v>
      </c>
    </row>
    <row r="329">
      <c r="A329" s="2033">
        <v>44712.0</v>
      </c>
      <c r="B329" s="14" t="s">
        <v>8246</v>
      </c>
      <c r="C329" s="14" t="s">
        <v>7550</v>
      </c>
      <c r="D329" s="14" t="s">
        <v>8345</v>
      </c>
      <c r="E329" s="14" t="s">
        <v>8369</v>
      </c>
    </row>
    <row r="330">
      <c r="A330" s="2033">
        <v>44712.0</v>
      </c>
      <c r="B330" s="14" t="s">
        <v>8246</v>
      </c>
      <c r="C330" s="14" t="s">
        <v>7550</v>
      </c>
      <c r="D330" s="14" t="s">
        <v>8345</v>
      </c>
      <c r="E330" s="14" t="s">
        <v>6929</v>
      </c>
    </row>
    <row r="331">
      <c r="A331" s="2033">
        <v>44712.0</v>
      </c>
      <c r="B331" s="14" t="s">
        <v>8246</v>
      </c>
      <c r="C331" s="14" t="s">
        <v>8342</v>
      </c>
      <c r="D331" s="14" t="s">
        <v>8345</v>
      </c>
      <c r="E331" s="14" t="s">
        <v>7029</v>
      </c>
    </row>
    <row r="332">
      <c r="A332" s="2033">
        <v>44712.0</v>
      </c>
      <c r="B332" s="14" t="s">
        <v>8246</v>
      </c>
      <c r="C332" s="14" t="s">
        <v>8342</v>
      </c>
      <c r="D332" s="14" t="s">
        <v>8345</v>
      </c>
      <c r="E332" s="14" t="s">
        <v>7105</v>
      </c>
    </row>
    <row r="333">
      <c r="A333" s="2033">
        <v>44712.0</v>
      </c>
      <c r="B333" s="14" t="s">
        <v>8246</v>
      </c>
      <c r="C333" s="14" t="s">
        <v>8342</v>
      </c>
      <c r="D333" s="14" t="s">
        <v>8345</v>
      </c>
      <c r="E333" s="14" t="s">
        <v>7084</v>
      </c>
    </row>
    <row r="334">
      <c r="A334" s="2033">
        <v>44712.0</v>
      </c>
      <c r="B334" s="14" t="s">
        <v>8242</v>
      </c>
      <c r="C334" s="14" t="s">
        <v>337</v>
      </c>
      <c r="D334" s="14" t="s">
        <v>8345</v>
      </c>
      <c r="E334" s="14" t="s">
        <v>6627</v>
      </c>
    </row>
    <row r="335">
      <c r="A335" s="2033">
        <v>44712.0</v>
      </c>
      <c r="B335" s="14" t="s">
        <v>8242</v>
      </c>
      <c r="C335" s="14" t="s">
        <v>337</v>
      </c>
      <c r="D335" s="14" t="s">
        <v>8345</v>
      </c>
      <c r="E335" s="14" t="s">
        <v>1226</v>
      </c>
    </row>
    <row r="336">
      <c r="A336" s="2033">
        <v>44712.0</v>
      </c>
      <c r="B336" s="14" t="s">
        <v>8242</v>
      </c>
      <c r="C336" s="14" t="s">
        <v>337</v>
      </c>
      <c r="D336" s="14" t="s">
        <v>8345</v>
      </c>
      <c r="E336" s="14" t="s">
        <v>6561</v>
      </c>
    </row>
    <row r="337">
      <c r="A337" s="2033">
        <v>44712.0</v>
      </c>
      <c r="B337" s="14" t="s">
        <v>8242</v>
      </c>
      <c r="C337" s="14" t="s">
        <v>7550</v>
      </c>
      <c r="D337" s="14" t="s">
        <v>8345</v>
      </c>
      <c r="E337" s="14" t="s">
        <v>6854</v>
      </c>
    </row>
    <row r="338">
      <c r="A338" s="2033">
        <v>44712.0</v>
      </c>
      <c r="B338" s="14" t="s">
        <v>8242</v>
      </c>
      <c r="C338" s="14" t="s">
        <v>7550</v>
      </c>
      <c r="D338" s="14" t="s">
        <v>8345</v>
      </c>
      <c r="E338" s="14" t="s">
        <v>8370</v>
      </c>
    </row>
    <row r="339">
      <c r="A339" s="2033">
        <v>44712.0</v>
      </c>
      <c r="B339" s="14" t="s">
        <v>8242</v>
      </c>
      <c r="C339" s="14" t="s">
        <v>7550</v>
      </c>
      <c r="D339" s="14" t="s">
        <v>8345</v>
      </c>
      <c r="E339" s="14" t="s">
        <v>6854</v>
      </c>
    </row>
    <row r="340">
      <c r="A340" s="2033">
        <v>44712.0</v>
      </c>
      <c r="B340" s="14" t="s">
        <v>8242</v>
      </c>
      <c r="C340" s="14" t="s">
        <v>8342</v>
      </c>
      <c r="D340" s="14" t="s">
        <v>8345</v>
      </c>
      <c r="E340" s="14" t="s">
        <v>8367</v>
      </c>
    </row>
    <row r="341">
      <c r="A341" s="2033">
        <v>44712.0</v>
      </c>
      <c r="B341" s="14" t="s">
        <v>8242</v>
      </c>
      <c r="C341" s="14" t="s">
        <v>8342</v>
      </c>
      <c r="D341" s="14" t="s">
        <v>8345</v>
      </c>
      <c r="E341" s="14" t="s">
        <v>7098</v>
      </c>
    </row>
    <row r="342">
      <c r="A342" s="2033">
        <v>44712.0</v>
      </c>
      <c r="B342" s="14" t="s">
        <v>8242</v>
      </c>
      <c r="C342" s="14" t="s">
        <v>8342</v>
      </c>
      <c r="D342" s="14" t="s">
        <v>8345</v>
      </c>
      <c r="E342" s="14" t="s">
        <v>7149</v>
      </c>
    </row>
    <row r="343">
      <c r="A343" s="2033">
        <v>44713.0</v>
      </c>
      <c r="B343" s="14" t="s">
        <v>8242</v>
      </c>
      <c r="C343" s="14" t="s">
        <v>415</v>
      </c>
      <c r="D343" s="14" t="s">
        <v>8365</v>
      </c>
      <c r="E343" s="14" t="s">
        <v>7286</v>
      </c>
    </row>
    <row r="344">
      <c r="A344" s="2033">
        <v>44713.0</v>
      </c>
      <c r="B344" s="14" t="s">
        <v>8242</v>
      </c>
      <c r="C344" s="14" t="s">
        <v>415</v>
      </c>
      <c r="D344" s="14" t="s">
        <v>8365</v>
      </c>
      <c r="E344" s="14" t="s">
        <v>7268</v>
      </c>
    </row>
    <row r="345">
      <c r="A345" s="2033">
        <v>44713.0</v>
      </c>
      <c r="B345" s="14" t="s">
        <v>8242</v>
      </c>
      <c r="C345" s="14" t="s">
        <v>415</v>
      </c>
      <c r="D345" s="14" t="s">
        <v>8363</v>
      </c>
      <c r="E345" s="14" t="s">
        <v>7310</v>
      </c>
    </row>
    <row r="346">
      <c r="A346" s="2033">
        <v>44713.0</v>
      </c>
      <c r="B346" s="16" t="s">
        <v>8242</v>
      </c>
      <c r="C346" s="14" t="s">
        <v>415</v>
      </c>
      <c r="D346" s="14" t="s">
        <v>8337</v>
      </c>
      <c r="E346" s="14" t="s">
        <v>7340</v>
      </c>
    </row>
    <row r="347">
      <c r="A347" s="2033">
        <v>44717.0</v>
      </c>
      <c r="B347" s="14" t="s">
        <v>8246</v>
      </c>
      <c r="C347" s="14" t="s">
        <v>415</v>
      </c>
      <c r="D347" s="14" t="s">
        <v>8365</v>
      </c>
      <c r="E347" s="14" t="s">
        <v>7316</v>
      </c>
    </row>
    <row r="348">
      <c r="A348" s="2033">
        <v>44717.0</v>
      </c>
      <c r="B348" s="14" t="s">
        <v>8246</v>
      </c>
      <c r="C348" s="14" t="s">
        <v>415</v>
      </c>
      <c r="D348" s="14" t="s">
        <v>8365</v>
      </c>
      <c r="E348" s="14" t="s">
        <v>7274</v>
      </c>
    </row>
    <row r="349">
      <c r="A349" s="2033">
        <v>44717.0</v>
      </c>
      <c r="B349" s="14" t="s">
        <v>8246</v>
      </c>
      <c r="C349" s="14" t="s">
        <v>415</v>
      </c>
      <c r="D349" s="14" t="s">
        <v>8363</v>
      </c>
      <c r="E349" s="14" t="s">
        <v>7414</v>
      </c>
    </row>
    <row r="350">
      <c r="A350" s="2033">
        <v>44717.0</v>
      </c>
      <c r="B350" s="14" t="s">
        <v>8246</v>
      </c>
      <c r="C350" s="14" t="s">
        <v>415</v>
      </c>
      <c r="D350" s="14" t="s">
        <v>8337</v>
      </c>
      <c r="E350" s="14" t="s">
        <v>7268</v>
      </c>
    </row>
    <row r="351">
      <c r="A351" s="2033">
        <v>44717.0</v>
      </c>
      <c r="B351" s="14" t="s">
        <v>8246</v>
      </c>
      <c r="C351" s="14" t="s">
        <v>337</v>
      </c>
      <c r="D351" s="14" t="s">
        <v>8341</v>
      </c>
      <c r="E351" s="14" t="s">
        <v>6530</v>
      </c>
    </row>
    <row r="352">
      <c r="A352" s="2033">
        <v>44718.0</v>
      </c>
      <c r="B352" s="14" t="s">
        <v>8246</v>
      </c>
      <c r="C352" s="14" t="s">
        <v>337</v>
      </c>
      <c r="D352" s="14" t="s">
        <v>8345</v>
      </c>
      <c r="E352" s="14" t="s">
        <v>6754</v>
      </c>
    </row>
    <row r="353">
      <c r="A353" s="2033">
        <v>44718.0</v>
      </c>
      <c r="B353" s="14" t="s">
        <v>8246</v>
      </c>
      <c r="C353" s="14" t="s">
        <v>337</v>
      </c>
      <c r="D353" s="14" t="s">
        <v>8345</v>
      </c>
      <c r="E353" s="14" t="s">
        <v>6772</v>
      </c>
    </row>
    <row r="354">
      <c r="A354" s="2033">
        <v>44718.0</v>
      </c>
      <c r="B354" s="14" t="s">
        <v>8246</v>
      </c>
      <c r="C354" s="14" t="s">
        <v>337</v>
      </c>
      <c r="D354" s="14" t="s">
        <v>8345</v>
      </c>
      <c r="E354" s="14" t="s">
        <v>6697</v>
      </c>
    </row>
    <row r="355">
      <c r="A355" s="2033">
        <v>44718.0</v>
      </c>
      <c r="B355" s="14" t="s">
        <v>8246</v>
      </c>
      <c r="C355" s="14" t="s">
        <v>7550</v>
      </c>
      <c r="D355" s="14" t="s">
        <v>8345</v>
      </c>
      <c r="E355" s="14" t="s">
        <v>6959</v>
      </c>
    </row>
    <row r="356">
      <c r="A356" s="2033">
        <v>44718.0</v>
      </c>
      <c r="B356" s="14" t="s">
        <v>8246</v>
      </c>
      <c r="C356" s="14" t="s">
        <v>7550</v>
      </c>
      <c r="D356" s="14" t="s">
        <v>8345</v>
      </c>
      <c r="E356" s="14" t="s">
        <v>6878</v>
      </c>
    </row>
    <row r="357">
      <c r="A357" s="2033">
        <v>44718.0</v>
      </c>
      <c r="B357" s="14" t="s">
        <v>8246</v>
      </c>
      <c r="C357" s="14" t="s">
        <v>7550</v>
      </c>
      <c r="D357" s="14" t="s">
        <v>8345</v>
      </c>
      <c r="E357" s="14" t="s">
        <v>6959</v>
      </c>
    </row>
    <row r="358">
      <c r="A358" s="2033">
        <v>44718.0</v>
      </c>
      <c r="B358" s="14" t="s">
        <v>8246</v>
      </c>
      <c r="C358" s="14" t="s">
        <v>8342</v>
      </c>
      <c r="D358" s="14" t="s">
        <v>8345</v>
      </c>
      <c r="E358" s="14" t="s">
        <v>8367</v>
      </c>
    </row>
    <row r="359">
      <c r="A359" s="2033">
        <v>44718.0</v>
      </c>
      <c r="B359" s="14" t="s">
        <v>8246</v>
      </c>
      <c r="C359" s="14" t="s">
        <v>8342</v>
      </c>
      <c r="D359" s="14" t="s">
        <v>8345</v>
      </c>
      <c r="E359" s="14" t="s">
        <v>7098</v>
      </c>
    </row>
    <row r="360">
      <c r="A360" s="2033">
        <v>44718.0</v>
      </c>
      <c r="B360" s="14" t="s">
        <v>8246</v>
      </c>
      <c r="C360" s="14" t="s">
        <v>8342</v>
      </c>
      <c r="D360" s="14" t="s">
        <v>8345</v>
      </c>
      <c r="E360" s="14" t="s">
        <v>8354</v>
      </c>
    </row>
    <row r="361">
      <c r="A361" s="2033">
        <v>44718.0</v>
      </c>
      <c r="B361" s="14" t="s">
        <v>8242</v>
      </c>
      <c r="C361" s="14" t="s">
        <v>337</v>
      </c>
      <c r="D361" s="14" t="s">
        <v>8345</v>
      </c>
      <c r="E361" s="14" t="s">
        <v>1226</v>
      </c>
    </row>
    <row r="362">
      <c r="A362" s="2033">
        <v>44718.0</v>
      </c>
      <c r="B362" s="14" t="s">
        <v>8242</v>
      </c>
      <c r="C362" s="14" t="s">
        <v>337</v>
      </c>
      <c r="D362" s="14" t="s">
        <v>8345</v>
      </c>
      <c r="E362" s="14" t="s">
        <v>6614</v>
      </c>
    </row>
    <row r="363">
      <c r="A363" s="2033">
        <v>44718.0</v>
      </c>
      <c r="B363" s="14" t="s">
        <v>8242</v>
      </c>
      <c r="C363" s="14" t="s">
        <v>337</v>
      </c>
      <c r="D363" s="14" t="s">
        <v>8345</v>
      </c>
      <c r="E363" s="14" t="s">
        <v>6633</v>
      </c>
    </row>
    <row r="364">
      <c r="A364" s="2033">
        <v>44718.0</v>
      </c>
      <c r="B364" s="14" t="s">
        <v>8242</v>
      </c>
      <c r="C364" s="14" t="s">
        <v>7550</v>
      </c>
      <c r="D364" s="14" t="s">
        <v>8345</v>
      </c>
      <c r="E364" s="14" t="s">
        <v>6830</v>
      </c>
    </row>
    <row r="365">
      <c r="A365" s="2033">
        <v>44718.0</v>
      </c>
      <c r="B365" s="14" t="s">
        <v>8242</v>
      </c>
      <c r="C365" s="14" t="s">
        <v>7550</v>
      </c>
      <c r="D365" s="14" t="s">
        <v>8345</v>
      </c>
      <c r="E365" s="14" t="s">
        <v>7010</v>
      </c>
    </row>
    <row r="366">
      <c r="A366" s="2033">
        <v>44718.0</v>
      </c>
      <c r="B366" s="14" t="s">
        <v>8242</v>
      </c>
      <c r="C366" s="14" t="s">
        <v>7550</v>
      </c>
      <c r="D366" s="14" t="s">
        <v>8345</v>
      </c>
      <c r="E366" s="14" t="s">
        <v>6959</v>
      </c>
    </row>
    <row r="367">
      <c r="A367" s="2033">
        <v>44718.0</v>
      </c>
      <c r="B367" s="14" t="s">
        <v>8242</v>
      </c>
      <c r="C367" s="14" t="s">
        <v>8342</v>
      </c>
      <c r="D367" s="14" t="s">
        <v>8345</v>
      </c>
      <c r="E367" s="14" t="s">
        <v>8367</v>
      </c>
    </row>
    <row r="368">
      <c r="A368" s="2033">
        <v>44718.0</v>
      </c>
      <c r="B368" s="14" t="s">
        <v>8242</v>
      </c>
      <c r="C368" s="14" t="s">
        <v>8342</v>
      </c>
      <c r="D368" s="14" t="s">
        <v>8345</v>
      </c>
      <c r="E368" s="14" t="s">
        <v>7105</v>
      </c>
    </row>
    <row r="369">
      <c r="A369" s="2033">
        <v>44718.0</v>
      </c>
      <c r="B369" s="14" t="s">
        <v>8242</v>
      </c>
      <c r="C369" s="14" t="s">
        <v>8342</v>
      </c>
      <c r="D369" s="14" t="s">
        <v>8345</v>
      </c>
      <c r="E369" s="14" t="s">
        <v>8353</v>
      </c>
    </row>
    <row r="370">
      <c r="A370" s="2033">
        <v>44718.0</v>
      </c>
      <c r="B370" s="14" t="s">
        <v>8242</v>
      </c>
      <c r="C370" s="14" t="s">
        <v>415</v>
      </c>
      <c r="D370" s="14" t="s">
        <v>8343</v>
      </c>
      <c r="E370" s="14" t="s">
        <v>7385</v>
      </c>
    </row>
    <row r="371">
      <c r="A371" s="2033">
        <v>44723.0</v>
      </c>
      <c r="B371" s="14" t="s">
        <v>8246</v>
      </c>
      <c r="C371" s="14" t="s">
        <v>7550</v>
      </c>
      <c r="D371" s="14" t="s">
        <v>8341</v>
      </c>
      <c r="E371" s="14" t="s">
        <v>6941</v>
      </c>
    </row>
    <row r="372">
      <c r="A372" s="2033">
        <v>44724.0</v>
      </c>
      <c r="B372" s="16" t="s">
        <v>8242</v>
      </c>
      <c r="C372" s="14" t="s">
        <v>415</v>
      </c>
      <c r="D372" s="14" t="s">
        <v>8337</v>
      </c>
      <c r="E372" s="14" t="s">
        <v>7414</v>
      </c>
    </row>
    <row r="373">
      <c r="A373" s="2033">
        <v>44724.0</v>
      </c>
      <c r="B373" s="14" t="s">
        <v>8246</v>
      </c>
      <c r="C373" s="14" t="s">
        <v>415</v>
      </c>
      <c r="D373" s="14" t="s">
        <v>8337</v>
      </c>
      <c r="E373" s="14" t="s">
        <v>8358</v>
      </c>
    </row>
    <row r="374">
      <c r="A374" s="2033">
        <v>44725.0</v>
      </c>
      <c r="B374" s="14" t="s">
        <v>8242</v>
      </c>
      <c r="C374" s="14" t="s">
        <v>337</v>
      </c>
      <c r="D374" s="14" t="s">
        <v>8345</v>
      </c>
      <c r="E374" s="14" t="s">
        <v>6697</v>
      </c>
    </row>
    <row r="375">
      <c r="A375" s="2033">
        <v>44725.0</v>
      </c>
      <c r="B375" s="14" t="s">
        <v>8242</v>
      </c>
      <c r="C375" s="14" t="s">
        <v>337</v>
      </c>
      <c r="D375" s="14" t="s">
        <v>8345</v>
      </c>
      <c r="E375" s="14" t="s">
        <v>6614</v>
      </c>
    </row>
    <row r="376">
      <c r="A376" s="2033">
        <v>44725.0</v>
      </c>
      <c r="B376" s="14" t="s">
        <v>8242</v>
      </c>
      <c r="C376" s="14" t="s">
        <v>337</v>
      </c>
      <c r="D376" s="14" t="s">
        <v>8345</v>
      </c>
      <c r="E376" s="14" t="s">
        <v>6679</v>
      </c>
    </row>
    <row r="377">
      <c r="A377" s="2033">
        <v>44725.0</v>
      </c>
      <c r="B377" s="14" t="s">
        <v>8242</v>
      </c>
      <c r="C377" s="14" t="s">
        <v>7550</v>
      </c>
      <c r="D377" s="14" t="s">
        <v>8345</v>
      </c>
      <c r="E377" s="14" t="s">
        <v>6848</v>
      </c>
    </row>
    <row r="378">
      <c r="A378" s="2033">
        <v>44725.0</v>
      </c>
      <c r="B378" s="14" t="s">
        <v>8242</v>
      </c>
      <c r="C378" s="14" t="s">
        <v>7550</v>
      </c>
      <c r="D378" s="14" t="s">
        <v>8345</v>
      </c>
      <c r="E378" s="14" t="s">
        <v>6914</v>
      </c>
    </row>
    <row r="379">
      <c r="A379" s="2033">
        <v>44725.0</v>
      </c>
      <c r="B379" s="14" t="s">
        <v>8242</v>
      </c>
      <c r="C379" s="14" t="s">
        <v>7550</v>
      </c>
      <c r="D379" s="14" t="s">
        <v>8345</v>
      </c>
      <c r="E379" s="14" t="s">
        <v>7001</v>
      </c>
    </row>
    <row r="380">
      <c r="A380" s="2033">
        <v>44725.0</v>
      </c>
      <c r="B380" s="14" t="s">
        <v>8242</v>
      </c>
      <c r="C380" s="14" t="s">
        <v>8342</v>
      </c>
      <c r="D380" s="14" t="s">
        <v>8345</v>
      </c>
      <c r="E380" s="14" t="s">
        <v>7129</v>
      </c>
    </row>
    <row r="381">
      <c r="A381" s="2033">
        <v>44725.0</v>
      </c>
      <c r="B381" s="14" t="s">
        <v>8242</v>
      </c>
      <c r="C381" s="14" t="s">
        <v>8342</v>
      </c>
      <c r="D381" s="14" t="s">
        <v>8345</v>
      </c>
      <c r="E381" s="14" t="s">
        <v>7029</v>
      </c>
    </row>
    <row r="382">
      <c r="A382" s="2033">
        <v>44725.0</v>
      </c>
      <c r="B382" s="14" t="s">
        <v>8242</v>
      </c>
      <c r="C382" s="14" t="s">
        <v>8342</v>
      </c>
      <c r="D382" s="14" t="s">
        <v>8345</v>
      </c>
      <c r="E382" s="14" t="s">
        <v>7181</v>
      </c>
    </row>
    <row r="383">
      <c r="A383" s="2033">
        <v>44725.0</v>
      </c>
      <c r="B383" s="14" t="s">
        <v>8246</v>
      </c>
      <c r="C383" s="14" t="s">
        <v>337</v>
      </c>
      <c r="D383" s="14" t="s">
        <v>8345</v>
      </c>
      <c r="E383" s="14" t="s">
        <v>6542</v>
      </c>
    </row>
    <row r="384">
      <c r="A384" s="2033">
        <v>44725.0</v>
      </c>
      <c r="B384" s="14" t="s">
        <v>8246</v>
      </c>
      <c r="C384" s="14" t="s">
        <v>337</v>
      </c>
      <c r="D384" s="14" t="s">
        <v>8345</v>
      </c>
      <c r="E384" s="14" t="s">
        <v>6517</v>
      </c>
    </row>
    <row r="385">
      <c r="A385" s="2033">
        <v>44725.0</v>
      </c>
      <c r="B385" s="14" t="s">
        <v>8246</v>
      </c>
      <c r="C385" s="14" t="s">
        <v>337</v>
      </c>
      <c r="D385" s="14" t="s">
        <v>8345</v>
      </c>
      <c r="E385" s="14" t="s">
        <v>6639</v>
      </c>
    </row>
    <row r="386">
      <c r="A386" s="2033">
        <v>44725.0</v>
      </c>
      <c r="B386" s="14" t="s">
        <v>8246</v>
      </c>
      <c r="C386" s="14" t="s">
        <v>7550</v>
      </c>
      <c r="D386" s="14" t="s">
        <v>8345</v>
      </c>
      <c r="E386" s="14" t="s">
        <v>6902</v>
      </c>
    </row>
    <row r="387">
      <c r="A387" s="2033">
        <v>44725.0</v>
      </c>
      <c r="B387" s="14" t="s">
        <v>8246</v>
      </c>
      <c r="C387" s="14" t="s">
        <v>7550</v>
      </c>
      <c r="D387" s="14" t="s">
        <v>8345</v>
      </c>
      <c r="E387" s="14" t="s">
        <v>6842</v>
      </c>
    </row>
    <row r="388">
      <c r="A388" s="2033">
        <v>44725.0</v>
      </c>
      <c r="B388" s="14" t="s">
        <v>8246</v>
      </c>
      <c r="C388" s="14" t="s">
        <v>7550</v>
      </c>
      <c r="D388" s="14" t="s">
        <v>8345</v>
      </c>
      <c r="E388" s="14" t="s">
        <v>6977</v>
      </c>
    </row>
    <row r="389">
      <c r="A389" s="2033">
        <v>44725.0</v>
      </c>
      <c r="B389" s="14" t="s">
        <v>8246</v>
      </c>
      <c r="C389" s="14" t="s">
        <v>8342</v>
      </c>
      <c r="D389" s="14" t="s">
        <v>8345</v>
      </c>
      <c r="E389" s="14" t="s">
        <v>7149</v>
      </c>
    </row>
    <row r="390">
      <c r="A390" s="2033">
        <v>44725.0</v>
      </c>
      <c r="B390" s="14" t="s">
        <v>8246</v>
      </c>
      <c r="C390" s="14" t="s">
        <v>8342</v>
      </c>
      <c r="D390" s="14" t="s">
        <v>8345</v>
      </c>
      <c r="E390" s="14" t="s">
        <v>7022</v>
      </c>
    </row>
    <row r="391">
      <c r="A391" s="2033">
        <v>44725.0</v>
      </c>
      <c r="B391" s="14" t="s">
        <v>8246</v>
      </c>
      <c r="C391" s="14" t="s">
        <v>8342</v>
      </c>
      <c r="D391" s="14" t="s">
        <v>8345</v>
      </c>
      <c r="E391" s="14" t="s">
        <v>7084</v>
      </c>
    </row>
    <row r="392">
      <c r="A392" s="2033">
        <v>44725.0</v>
      </c>
      <c r="B392" s="14" t="s">
        <v>8246</v>
      </c>
      <c r="C392" s="14" t="s">
        <v>7550</v>
      </c>
      <c r="D392" s="14" t="s">
        <v>8343</v>
      </c>
      <c r="E392" s="14" t="s">
        <v>6977</v>
      </c>
    </row>
    <row r="393">
      <c r="A393" s="2033">
        <v>44725.0</v>
      </c>
      <c r="B393" s="14" t="s">
        <v>8310</v>
      </c>
      <c r="C393" s="14" t="s">
        <v>7550</v>
      </c>
      <c r="D393" s="14" t="s">
        <v>8343</v>
      </c>
      <c r="E393" s="14" t="s">
        <v>6872</v>
      </c>
    </row>
    <row r="394">
      <c r="A394" s="2033">
        <v>44725.0</v>
      </c>
      <c r="B394" s="14" t="s">
        <v>8246</v>
      </c>
      <c r="C394" s="14" t="s">
        <v>8342</v>
      </c>
      <c r="D394" s="14" t="s">
        <v>8343</v>
      </c>
      <c r="E394" s="14" t="s">
        <v>8353</v>
      </c>
    </row>
    <row r="395">
      <c r="A395" s="2033">
        <v>44725.0</v>
      </c>
      <c r="B395" s="14" t="s">
        <v>8310</v>
      </c>
      <c r="C395" s="14" t="s">
        <v>8342</v>
      </c>
      <c r="D395" s="14" t="s">
        <v>8343</v>
      </c>
      <c r="E395" s="14" t="s">
        <v>7084</v>
      </c>
    </row>
    <row r="396">
      <c r="A396" s="2033">
        <v>44727.0</v>
      </c>
      <c r="B396" s="14" t="s">
        <v>8246</v>
      </c>
      <c r="C396" s="14" t="s">
        <v>415</v>
      </c>
      <c r="D396" s="14" t="s">
        <v>8343</v>
      </c>
      <c r="E396" s="14" t="s">
        <v>7322</v>
      </c>
    </row>
    <row r="397">
      <c r="A397" s="2033">
        <v>44727.0</v>
      </c>
      <c r="B397" s="14" t="s">
        <v>8310</v>
      </c>
      <c r="C397" s="14" t="s">
        <v>415</v>
      </c>
      <c r="D397" s="14" t="s">
        <v>8343</v>
      </c>
      <c r="E397" s="14" t="s">
        <v>7328</v>
      </c>
    </row>
    <row r="398">
      <c r="A398" s="2033">
        <v>44729.0</v>
      </c>
      <c r="B398" s="14" t="s">
        <v>8242</v>
      </c>
      <c r="C398" s="14" t="s">
        <v>415</v>
      </c>
      <c r="D398" s="14" t="s">
        <v>8337</v>
      </c>
      <c r="E398" s="14" t="s">
        <v>7268</v>
      </c>
    </row>
    <row r="399">
      <c r="A399" s="2033">
        <v>44731.0</v>
      </c>
      <c r="B399" s="14" t="s">
        <v>8242</v>
      </c>
      <c r="C399" s="14" t="s">
        <v>7550</v>
      </c>
      <c r="D399" s="14" t="s">
        <v>8341</v>
      </c>
      <c r="E399" s="14" t="s">
        <v>6824</v>
      </c>
    </row>
    <row r="400">
      <c r="A400" s="2033">
        <v>44731.0</v>
      </c>
      <c r="B400" s="14" t="s">
        <v>8246</v>
      </c>
      <c r="C400" s="14" t="s">
        <v>415</v>
      </c>
      <c r="D400" s="14" t="s">
        <v>8337</v>
      </c>
      <c r="E400" s="14" t="s">
        <v>7316</v>
      </c>
    </row>
    <row r="401">
      <c r="A401" s="2033">
        <v>44732.0</v>
      </c>
      <c r="B401" s="14" t="s">
        <v>8246</v>
      </c>
      <c r="C401" s="14" t="s">
        <v>337</v>
      </c>
      <c r="D401" s="14" t="s">
        <v>8345</v>
      </c>
      <c r="E401" s="14" t="s">
        <v>6785</v>
      </c>
    </row>
    <row r="402">
      <c r="A402" s="2033">
        <v>44732.0</v>
      </c>
      <c r="B402" s="14" t="s">
        <v>8246</v>
      </c>
      <c r="C402" s="14" t="s">
        <v>337</v>
      </c>
      <c r="D402" s="14" t="s">
        <v>8345</v>
      </c>
      <c r="E402" s="14" t="s">
        <v>6679</v>
      </c>
    </row>
    <row r="403">
      <c r="A403" s="2033">
        <v>44732.0</v>
      </c>
      <c r="B403" s="14" t="s">
        <v>8246</v>
      </c>
      <c r="C403" s="14" t="s">
        <v>337</v>
      </c>
      <c r="D403" s="14" t="s">
        <v>8345</v>
      </c>
      <c r="E403" s="14" t="s">
        <v>6785</v>
      </c>
    </row>
    <row r="404">
      <c r="A404" s="2033">
        <v>44732.0</v>
      </c>
      <c r="B404" s="14" t="s">
        <v>8246</v>
      </c>
      <c r="C404" s="14" t="s">
        <v>7550</v>
      </c>
      <c r="D404" s="14" t="s">
        <v>8345</v>
      </c>
      <c r="E404" s="14" t="s">
        <v>6866</v>
      </c>
    </row>
    <row r="405">
      <c r="A405" s="2033">
        <v>44732.0</v>
      </c>
      <c r="B405" s="14" t="s">
        <v>8246</v>
      </c>
      <c r="C405" s="14" t="s">
        <v>7550</v>
      </c>
      <c r="D405" s="14" t="s">
        <v>8345</v>
      </c>
      <c r="E405" s="14" t="s">
        <v>6959</v>
      </c>
    </row>
    <row r="406">
      <c r="A406" s="2033">
        <v>44732.0</v>
      </c>
      <c r="B406" s="14" t="s">
        <v>8246</v>
      </c>
      <c r="C406" s="14" t="s">
        <v>7550</v>
      </c>
      <c r="D406" s="14" t="s">
        <v>8345</v>
      </c>
      <c r="E406" s="14" t="s">
        <v>6872</v>
      </c>
    </row>
    <row r="407">
      <c r="A407" s="2033">
        <v>44732.0</v>
      </c>
      <c r="B407" s="14" t="s">
        <v>8246</v>
      </c>
      <c r="C407" s="14" t="s">
        <v>8342</v>
      </c>
      <c r="D407" s="14" t="s">
        <v>8345</v>
      </c>
      <c r="E407" s="14" t="s">
        <v>7129</v>
      </c>
    </row>
    <row r="408">
      <c r="A408" s="2033">
        <v>44732.0</v>
      </c>
      <c r="B408" s="14" t="s">
        <v>8246</v>
      </c>
      <c r="C408" s="14" t="s">
        <v>8342</v>
      </c>
      <c r="D408" s="14" t="s">
        <v>8345</v>
      </c>
      <c r="E408" s="14" t="s">
        <v>7084</v>
      </c>
    </row>
    <row r="409">
      <c r="A409" s="2033">
        <v>44732.0</v>
      </c>
      <c r="B409" s="14" t="s">
        <v>8246</v>
      </c>
      <c r="C409" s="14" t="s">
        <v>8342</v>
      </c>
      <c r="D409" s="14" t="s">
        <v>8345</v>
      </c>
      <c r="E409" s="14" t="s">
        <v>7029</v>
      </c>
    </row>
    <row r="410">
      <c r="A410" s="2033">
        <v>44732.0</v>
      </c>
      <c r="B410" s="14" t="s">
        <v>8242</v>
      </c>
      <c r="C410" s="14" t="s">
        <v>337</v>
      </c>
      <c r="D410" s="14" t="s">
        <v>8345</v>
      </c>
      <c r="E410" s="14" t="s">
        <v>1226</v>
      </c>
    </row>
    <row r="411">
      <c r="A411" s="2033">
        <v>44732.0</v>
      </c>
      <c r="B411" s="14" t="s">
        <v>8242</v>
      </c>
      <c r="C411" s="14" t="s">
        <v>337</v>
      </c>
      <c r="D411" s="14" t="s">
        <v>8345</v>
      </c>
      <c r="E411" s="14" t="s">
        <v>6530</v>
      </c>
    </row>
    <row r="412">
      <c r="A412" s="2033">
        <v>44732.0</v>
      </c>
      <c r="B412" s="14" t="s">
        <v>8242</v>
      </c>
      <c r="C412" s="14" t="s">
        <v>337</v>
      </c>
      <c r="D412" s="14" t="s">
        <v>8345</v>
      </c>
      <c r="E412" s="14" t="s">
        <v>6798</v>
      </c>
    </row>
    <row r="413">
      <c r="A413" s="2033">
        <v>44732.0</v>
      </c>
      <c r="B413" s="14" t="s">
        <v>8242</v>
      </c>
      <c r="C413" s="14" t="s">
        <v>7550</v>
      </c>
      <c r="D413" s="14" t="s">
        <v>8345</v>
      </c>
      <c r="E413" s="14" t="s">
        <v>6854</v>
      </c>
    </row>
    <row r="414">
      <c r="A414" s="2033">
        <v>44732.0</v>
      </c>
      <c r="B414" s="14" t="s">
        <v>8242</v>
      </c>
      <c r="C414" s="14" t="s">
        <v>7550</v>
      </c>
      <c r="D414" s="14" t="s">
        <v>8345</v>
      </c>
      <c r="E414" s="14" t="s">
        <v>6854</v>
      </c>
    </row>
    <row r="415">
      <c r="A415" s="2033">
        <v>44732.0</v>
      </c>
      <c r="B415" s="14" t="s">
        <v>8242</v>
      </c>
      <c r="C415" s="14" t="s">
        <v>7550</v>
      </c>
      <c r="D415" s="14" t="s">
        <v>8345</v>
      </c>
      <c r="E415" s="14" t="s">
        <v>6977</v>
      </c>
    </row>
    <row r="416">
      <c r="A416" s="2033">
        <v>44732.0</v>
      </c>
      <c r="B416" s="14" t="s">
        <v>8242</v>
      </c>
      <c r="C416" s="14" t="s">
        <v>8342</v>
      </c>
      <c r="D416" s="14" t="s">
        <v>8345</v>
      </c>
      <c r="E416" s="14" t="s">
        <v>7098</v>
      </c>
    </row>
    <row r="417">
      <c r="A417" s="2033">
        <v>44732.0</v>
      </c>
      <c r="B417" s="14" t="s">
        <v>8242</v>
      </c>
      <c r="C417" s="14" t="s">
        <v>8342</v>
      </c>
      <c r="D417" s="14" t="s">
        <v>8345</v>
      </c>
      <c r="E417" s="14" t="s">
        <v>8353</v>
      </c>
    </row>
    <row r="418">
      <c r="A418" s="2033">
        <v>44732.0</v>
      </c>
      <c r="B418" s="14" t="s">
        <v>8242</v>
      </c>
      <c r="C418" s="14" t="s">
        <v>8342</v>
      </c>
      <c r="D418" s="14" t="s">
        <v>8345</v>
      </c>
      <c r="E418" s="14" t="s">
        <v>7029</v>
      </c>
    </row>
    <row r="419">
      <c r="A419" s="2033">
        <v>44733.0</v>
      </c>
      <c r="B419" s="14" t="s">
        <v>8242</v>
      </c>
      <c r="C419" s="14" t="s">
        <v>415</v>
      </c>
      <c r="D419" s="14" t="s">
        <v>8362</v>
      </c>
      <c r="E419" s="14" t="s">
        <v>7414</v>
      </c>
    </row>
    <row r="420">
      <c r="A420" s="2033">
        <v>44737.0</v>
      </c>
      <c r="B420" s="14" t="s">
        <v>8242</v>
      </c>
      <c r="C420" s="14" t="s">
        <v>337</v>
      </c>
      <c r="D420" s="14" t="s">
        <v>8341</v>
      </c>
      <c r="E420" s="14" t="s">
        <v>6697</v>
      </c>
    </row>
    <row r="421">
      <c r="A421" s="2033">
        <v>44737.0</v>
      </c>
      <c r="B421" s="14" t="s">
        <v>8242</v>
      </c>
      <c r="C421" s="14" t="s">
        <v>415</v>
      </c>
      <c r="D421" s="14" t="s">
        <v>8341</v>
      </c>
      <c r="E421" s="14" t="s">
        <v>8368</v>
      </c>
    </row>
    <row r="422">
      <c r="A422" s="2033">
        <v>44737.0</v>
      </c>
      <c r="B422" s="14" t="s">
        <v>8242</v>
      </c>
      <c r="C422" s="14" t="s">
        <v>8342</v>
      </c>
      <c r="D422" s="14" t="s">
        <v>8341</v>
      </c>
      <c r="E422" s="14" t="s">
        <v>7129</v>
      </c>
    </row>
    <row r="423">
      <c r="A423" s="2033">
        <v>44738.0</v>
      </c>
      <c r="B423" s="14" t="s">
        <v>8246</v>
      </c>
      <c r="C423" s="14" t="s">
        <v>7550</v>
      </c>
      <c r="D423" s="14" t="s">
        <v>8341</v>
      </c>
      <c r="E423" s="14" t="s">
        <v>6818</v>
      </c>
    </row>
    <row r="424">
      <c r="A424" s="2033">
        <v>44738.0</v>
      </c>
      <c r="B424" s="14" t="s">
        <v>8242</v>
      </c>
      <c r="C424" s="14" t="s">
        <v>415</v>
      </c>
      <c r="D424" s="14" t="s">
        <v>8337</v>
      </c>
      <c r="E424" s="14" t="s">
        <v>7322</v>
      </c>
    </row>
    <row r="425">
      <c r="A425" s="2033">
        <v>44738.0</v>
      </c>
      <c r="B425" s="14" t="s">
        <v>8246</v>
      </c>
      <c r="C425" s="14" t="s">
        <v>415</v>
      </c>
      <c r="D425" s="14" t="s">
        <v>8337</v>
      </c>
      <c r="E425" s="14" t="s">
        <v>7340</v>
      </c>
    </row>
    <row r="426">
      <c r="A426" s="2033">
        <v>44739.0</v>
      </c>
      <c r="B426" s="14" t="s">
        <v>8246</v>
      </c>
      <c r="C426" s="14" t="s">
        <v>337</v>
      </c>
      <c r="D426" s="14" t="s">
        <v>8345</v>
      </c>
      <c r="E426" s="14" t="s">
        <v>6561</v>
      </c>
    </row>
    <row r="427">
      <c r="A427" s="2033">
        <v>44739.0</v>
      </c>
      <c r="B427" s="14" t="s">
        <v>8246</v>
      </c>
      <c r="C427" s="14" t="s">
        <v>337</v>
      </c>
      <c r="D427" s="14" t="s">
        <v>8345</v>
      </c>
      <c r="E427" s="14" t="s">
        <v>6567</v>
      </c>
    </row>
    <row r="428">
      <c r="A428" s="2033">
        <v>44739.0</v>
      </c>
      <c r="B428" s="14" t="s">
        <v>8246</v>
      </c>
      <c r="C428" s="14" t="s">
        <v>337</v>
      </c>
      <c r="D428" s="14" t="s">
        <v>8345</v>
      </c>
      <c r="E428" s="14" t="s">
        <v>6517</v>
      </c>
    </row>
    <row r="429">
      <c r="A429" s="2033">
        <v>44739.0</v>
      </c>
      <c r="B429" s="14" t="s">
        <v>8246</v>
      </c>
      <c r="C429" s="14" t="s">
        <v>7550</v>
      </c>
      <c r="D429" s="14" t="s">
        <v>8345</v>
      </c>
      <c r="E429" s="14" t="s">
        <v>6914</v>
      </c>
    </row>
    <row r="430">
      <c r="A430" s="2033">
        <v>44739.0</v>
      </c>
      <c r="B430" s="14" t="s">
        <v>8246</v>
      </c>
      <c r="C430" s="14" t="s">
        <v>7550</v>
      </c>
      <c r="D430" s="14" t="s">
        <v>8345</v>
      </c>
      <c r="E430" s="14" t="s">
        <v>6890</v>
      </c>
    </row>
    <row r="431">
      <c r="A431" s="2033">
        <v>44739.0</v>
      </c>
      <c r="B431" s="14" t="s">
        <v>8246</v>
      </c>
      <c r="C431" s="14" t="s">
        <v>7550</v>
      </c>
      <c r="D431" s="14" t="s">
        <v>8345</v>
      </c>
      <c r="E431" s="14" t="s">
        <v>6941</v>
      </c>
    </row>
    <row r="432">
      <c r="A432" s="2033">
        <v>44739.0</v>
      </c>
      <c r="B432" s="14" t="s">
        <v>8246</v>
      </c>
      <c r="C432" s="14" t="s">
        <v>8342</v>
      </c>
      <c r="D432" s="14" t="s">
        <v>8345</v>
      </c>
      <c r="E432" s="14" t="s">
        <v>7028</v>
      </c>
    </row>
    <row r="433">
      <c r="A433" s="2033">
        <v>44739.0</v>
      </c>
      <c r="B433" s="14" t="s">
        <v>8246</v>
      </c>
      <c r="C433" s="14" t="s">
        <v>8342</v>
      </c>
      <c r="D433" s="14" t="s">
        <v>8345</v>
      </c>
      <c r="E433" s="14" t="s">
        <v>7098</v>
      </c>
    </row>
    <row r="434">
      <c r="A434" s="2033">
        <v>44739.0</v>
      </c>
      <c r="B434" s="14" t="s">
        <v>8246</v>
      </c>
      <c r="C434" s="14" t="s">
        <v>8342</v>
      </c>
      <c r="D434" s="14" t="s">
        <v>8345</v>
      </c>
      <c r="E434" s="14" t="s">
        <v>7029</v>
      </c>
    </row>
    <row r="435">
      <c r="A435" s="2033">
        <v>44739.0</v>
      </c>
      <c r="B435" s="14" t="s">
        <v>8242</v>
      </c>
      <c r="C435" s="14" t="s">
        <v>337</v>
      </c>
      <c r="D435" s="14" t="s">
        <v>8345</v>
      </c>
      <c r="E435" s="14" t="s">
        <v>6517</v>
      </c>
    </row>
    <row r="436">
      <c r="A436" s="2033">
        <v>44739.0</v>
      </c>
      <c r="B436" s="14" t="s">
        <v>8242</v>
      </c>
      <c r="C436" s="14" t="s">
        <v>337</v>
      </c>
      <c r="D436" s="14" t="s">
        <v>8345</v>
      </c>
      <c r="E436" s="14" t="s">
        <v>6748</v>
      </c>
    </row>
    <row r="437">
      <c r="A437" s="2033">
        <v>44739.0</v>
      </c>
      <c r="B437" s="14" t="s">
        <v>8242</v>
      </c>
      <c r="C437" s="14" t="s">
        <v>337</v>
      </c>
      <c r="D437" s="14" t="s">
        <v>8345</v>
      </c>
      <c r="E437" s="14" t="s">
        <v>6651</v>
      </c>
    </row>
    <row r="438">
      <c r="A438" s="2033">
        <v>44739.0</v>
      </c>
      <c r="B438" s="14" t="s">
        <v>8242</v>
      </c>
      <c r="C438" s="14" t="s">
        <v>7550</v>
      </c>
      <c r="D438" s="14" t="s">
        <v>8345</v>
      </c>
      <c r="E438" s="14" t="s">
        <v>6941</v>
      </c>
    </row>
    <row r="439">
      <c r="A439" s="2033">
        <v>44739.0</v>
      </c>
      <c r="B439" s="14" t="s">
        <v>8242</v>
      </c>
      <c r="C439" s="14" t="s">
        <v>7550</v>
      </c>
      <c r="D439" s="14" t="s">
        <v>8345</v>
      </c>
      <c r="E439" s="14" t="s">
        <v>6977</v>
      </c>
    </row>
    <row r="440">
      <c r="A440" s="2033">
        <v>44739.0</v>
      </c>
      <c r="B440" s="14" t="s">
        <v>8242</v>
      </c>
      <c r="C440" s="14" t="s">
        <v>7550</v>
      </c>
      <c r="D440" s="14" t="s">
        <v>8345</v>
      </c>
      <c r="E440" s="14" t="s">
        <v>7010</v>
      </c>
    </row>
    <row r="441">
      <c r="A441" s="2033">
        <v>44739.0</v>
      </c>
      <c r="B441" s="14" t="s">
        <v>8242</v>
      </c>
      <c r="C441" s="14" t="s">
        <v>8342</v>
      </c>
      <c r="D441" s="14" t="s">
        <v>8345</v>
      </c>
      <c r="E441" s="14" t="s">
        <v>7181</v>
      </c>
    </row>
    <row r="442">
      <c r="A442" s="2033">
        <v>44739.0</v>
      </c>
      <c r="B442" s="14" t="s">
        <v>8242</v>
      </c>
      <c r="C442" s="14" t="s">
        <v>8342</v>
      </c>
      <c r="D442" s="14" t="s">
        <v>8345</v>
      </c>
      <c r="E442" s="14" t="s">
        <v>7078</v>
      </c>
    </row>
    <row r="443">
      <c r="A443" s="2033">
        <v>44739.0</v>
      </c>
      <c r="B443" s="14" t="s">
        <v>8242</v>
      </c>
      <c r="C443" s="14" t="s">
        <v>8342</v>
      </c>
      <c r="D443" s="14" t="s">
        <v>8345</v>
      </c>
      <c r="E443" s="14" t="s">
        <v>8367</v>
      </c>
    </row>
    <row r="444">
      <c r="A444" s="2033">
        <v>44741.0</v>
      </c>
      <c r="B444" s="14" t="s">
        <v>8242</v>
      </c>
      <c r="C444" s="14" t="s">
        <v>337</v>
      </c>
      <c r="D444" s="14" t="s">
        <v>8343</v>
      </c>
      <c r="E444" s="14" t="s">
        <v>6785</v>
      </c>
    </row>
    <row r="445">
      <c r="A445" s="2033">
        <v>44741.0</v>
      </c>
      <c r="B445" s="14" t="s">
        <v>8242</v>
      </c>
      <c r="C445" s="14" t="s">
        <v>7550</v>
      </c>
      <c r="D445" s="14" t="s">
        <v>8343</v>
      </c>
      <c r="E445" s="14" t="s">
        <v>6842</v>
      </c>
    </row>
    <row r="446">
      <c r="A446" s="2033">
        <v>44741.0</v>
      </c>
      <c r="B446" s="14" t="s">
        <v>8242</v>
      </c>
      <c r="C446" s="14" t="s">
        <v>8342</v>
      </c>
      <c r="D446" s="14" t="s">
        <v>8343</v>
      </c>
      <c r="E446" s="14" t="s">
        <v>7098</v>
      </c>
    </row>
    <row r="447">
      <c r="A447" s="2033">
        <v>44741.0</v>
      </c>
      <c r="B447" s="14" t="s">
        <v>8242</v>
      </c>
      <c r="C447" s="14" t="s">
        <v>415</v>
      </c>
      <c r="D447" s="14" t="s">
        <v>8343</v>
      </c>
      <c r="E447" s="14" t="s">
        <v>7274</v>
      </c>
    </row>
    <row r="448">
      <c r="A448" s="2033">
        <v>44741.0</v>
      </c>
      <c r="B448" s="14" t="s">
        <v>8242</v>
      </c>
      <c r="C448" s="14" t="s">
        <v>415</v>
      </c>
      <c r="D448" s="14" t="s">
        <v>8337</v>
      </c>
      <c r="E448" s="14" t="s">
        <v>7385</v>
      </c>
    </row>
    <row r="449">
      <c r="A449" s="2033">
        <v>44741.0</v>
      </c>
      <c r="B449" s="14" t="s">
        <v>8246</v>
      </c>
      <c r="C449" s="14" t="s">
        <v>415</v>
      </c>
      <c r="D449" s="14" t="s">
        <v>8337</v>
      </c>
      <c r="E449" s="14" t="s">
        <v>7268</v>
      </c>
    </row>
    <row r="450">
      <c r="A450" s="2033">
        <v>44741.0</v>
      </c>
      <c r="B450" s="14" t="s">
        <v>8246</v>
      </c>
      <c r="C450" s="14" t="s">
        <v>415</v>
      </c>
      <c r="D450" s="14" t="s">
        <v>8363</v>
      </c>
      <c r="E450" s="14" t="s">
        <v>7385</v>
      </c>
    </row>
    <row r="451">
      <c r="A451" s="2033">
        <v>44743.0</v>
      </c>
      <c r="B451" s="14" t="s">
        <v>8242</v>
      </c>
      <c r="C451" s="14" t="s">
        <v>415</v>
      </c>
      <c r="D451" s="14" t="s">
        <v>8363</v>
      </c>
      <c r="E451" s="14" t="s">
        <v>8368</v>
      </c>
    </row>
    <row r="452">
      <c r="A452" s="2033">
        <v>44746.0</v>
      </c>
      <c r="B452" s="14" t="s">
        <v>8246</v>
      </c>
      <c r="C452" s="14" t="s">
        <v>337</v>
      </c>
      <c r="D452" s="14" t="s">
        <v>8345</v>
      </c>
      <c r="E452" s="14" t="s">
        <v>6679</v>
      </c>
    </row>
    <row r="453">
      <c r="A453" s="2033">
        <v>44746.0</v>
      </c>
      <c r="B453" s="14" t="s">
        <v>8246</v>
      </c>
      <c r="C453" s="14" t="s">
        <v>337</v>
      </c>
      <c r="D453" s="14" t="s">
        <v>8345</v>
      </c>
      <c r="E453" s="14" t="s">
        <v>1226</v>
      </c>
    </row>
    <row r="454">
      <c r="A454" s="2033">
        <v>44746.0</v>
      </c>
      <c r="B454" s="14" t="s">
        <v>8246</v>
      </c>
      <c r="C454" s="14" t="s">
        <v>337</v>
      </c>
      <c r="D454" s="14" t="s">
        <v>8345</v>
      </c>
      <c r="E454" s="14" t="s">
        <v>6754</v>
      </c>
    </row>
    <row r="455">
      <c r="A455" s="2033">
        <v>44746.0</v>
      </c>
      <c r="B455" s="14" t="s">
        <v>8246</v>
      </c>
      <c r="C455" s="14" t="s">
        <v>7550</v>
      </c>
      <c r="D455" s="14" t="s">
        <v>8345</v>
      </c>
      <c r="E455" s="14" t="s">
        <v>6878</v>
      </c>
    </row>
    <row r="456">
      <c r="A456" s="2033">
        <v>44746.0</v>
      </c>
      <c r="B456" s="14" t="s">
        <v>8246</v>
      </c>
      <c r="C456" s="14" t="s">
        <v>7550</v>
      </c>
      <c r="D456" s="14" t="s">
        <v>8345</v>
      </c>
      <c r="E456" s="14" t="s">
        <v>6836</v>
      </c>
    </row>
    <row r="457">
      <c r="A457" s="2033">
        <v>44746.0</v>
      </c>
      <c r="B457" s="14" t="s">
        <v>8246</v>
      </c>
      <c r="C457" s="14" t="s">
        <v>7550</v>
      </c>
      <c r="D457" s="14" t="s">
        <v>8345</v>
      </c>
      <c r="E457" s="14" t="s">
        <v>6890</v>
      </c>
    </row>
    <row r="458">
      <c r="A458" s="2033">
        <v>44746.0</v>
      </c>
      <c r="B458" s="14" t="s">
        <v>8246</v>
      </c>
      <c r="C458" s="14" t="s">
        <v>8342</v>
      </c>
      <c r="D458" s="14" t="s">
        <v>8345</v>
      </c>
      <c r="E458" s="14" t="s">
        <v>7084</v>
      </c>
    </row>
    <row r="459">
      <c r="A459" s="2033">
        <v>44746.0</v>
      </c>
      <c r="B459" s="14" t="s">
        <v>8246</v>
      </c>
      <c r="C459" s="14" t="s">
        <v>8342</v>
      </c>
      <c r="D459" s="14" t="s">
        <v>8345</v>
      </c>
      <c r="E459" s="14" t="s">
        <v>7181</v>
      </c>
    </row>
    <row r="460">
      <c r="A460" s="2033">
        <v>44746.0</v>
      </c>
      <c r="B460" s="14" t="s">
        <v>8246</v>
      </c>
      <c r="C460" s="14" t="s">
        <v>8342</v>
      </c>
      <c r="D460" s="14" t="s">
        <v>8345</v>
      </c>
      <c r="E460" s="14" t="s">
        <v>8353</v>
      </c>
    </row>
    <row r="461">
      <c r="A461" s="2033">
        <v>44746.0</v>
      </c>
      <c r="B461" s="14" t="s">
        <v>8242</v>
      </c>
      <c r="C461" s="14" t="s">
        <v>8342</v>
      </c>
      <c r="D461" s="14" t="s">
        <v>8343</v>
      </c>
      <c r="E461" s="14" t="s">
        <v>7029</v>
      </c>
    </row>
    <row r="462">
      <c r="A462" s="2033">
        <v>44746.0</v>
      </c>
      <c r="B462" s="14" t="s">
        <v>8242</v>
      </c>
      <c r="C462" s="14" t="s">
        <v>337</v>
      </c>
      <c r="D462" s="14" t="s">
        <v>8345</v>
      </c>
      <c r="E462" s="14" t="s">
        <v>6791</v>
      </c>
    </row>
    <row r="463">
      <c r="A463" s="2033">
        <v>44746.0</v>
      </c>
      <c r="B463" s="14" t="s">
        <v>8242</v>
      </c>
      <c r="C463" s="14" t="s">
        <v>337</v>
      </c>
      <c r="D463" s="14" t="s">
        <v>8345</v>
      </c>
      <c r="E463" s="14" t="s">
        <v>6639</v>
      </c>
    </row>
    <row r="464">
      <c r="A464" s="2033">
        <v>44746.0</v>
      </c>
      <c r="B464" s="14" t="s">
        <v>8242</v>
      </c>
      <c r="C464" s="14" t="s">
        <v>337</v>
      </c>
      <c r="D464" s="14" t="s">
        <v>8345</v>
      </c>
      <c r="E464" s="14" t="s">
        <v>6627</v>
      </c>
    </row>
    <row r="465">
      <c r="A465" s="2033">
        <v>44746.0</v>
      </c>
      <c r="B465" s="14" t="s">
        <v>8242</v>
      </c>
      <c r="C465" s="14" t="s">
        <v>7550</v>
      </c>
      <c r="D465" s="14" t="s">
        <v>8345</v>
      </c>
      <c r="E465" s="14" t="s">
        <v>6848</v>
      </c>
    </row>
    <row r="466">
      <c r="A466" s="2033">
        <v>44746.0</v>
      </c>
      <c r="B466" s="14" t="s">
        <v>8242</v>
      </c>
      <c r="C466" s="14" t="s">
        <v>7550</v>
      </c>
      <c r="D466" s="14" t="s">
        <v>8345</v>
      </c>
      <c r="E466" s="14" t="s">
        <v>6830</v>
      </c>
    </row>
    <row r="467">
      <c r="A467" s="2033">
        <v>44746.0</v>
      </c>
      <c r="B467" s="14" t="s">
        <v>8242</v>
      </c>
      <c r="C467" s="14" t="s">
        <v>7550</v>
      </c>
      <c r="D467" s="14" t="s">
        <v>8345</v>
      </c>
      <c r="E467" s="14" t="s">
        <v>6848</v>
      </c>
    </row>
    <row r="468">
      <c r="A468" s="2033">
        <v>44746.0</v>
      </c>
      <c r="B468" s="14" t="s">
        <v>8242</v>
      </c>
      <c r="C468" s="14" t="s">
        <v>8342</v>
      </c>
      <c r="D468" s="14" t="s">
        <v>8345</v>
      </c>
      <c r="E468" s="14" t="s">
        <v>7029</v>
      </c>
    </row>
    <row r="469">
      <c r="A469" s="2033">
        <v>44746.0</v>
      </c>
      <c r="B469" s="14" t="s">
        <v>8242</v>
      </c>
      <c r="C469" s="14" t="s">
        <v>8342</v>
      </c>
      <c r="D469" s="14" t="s">
        <v>8345</v>
      </c>
      <c r="E469" s="14" t="s">
        <v>7149</v>
      </c>
    </row>
    <row r="470">
      <c r="A470" s="2033">
        <v>44746.0</v>
      </c>
      <c r="B470" s="14" t="s">
        <v>8242</v>
      </c>
      <c r="C470" s="14" t="s">
        <v>8342</v>
      </c>
      <c r="D470" s="14" t="s">
        <v>8345</v>
      </c>
      <c r="E470" s="14" t="s">
        <v>8367</v>
      </c>
    </row>
    <row r="471">
      <c r="A471" s="2033">
        <v>44747.0</v>
      </c>
      <c r="B471" s="14" t="s">
        <v>8242</v>
      </c>
      <c r="C471" s="14" t="s">
        <v>337</v>
      </c>
      <c r="D471" s="14" t="s">
        <v>8341</v>
      </c>
      <c r="E471" s="14" t="s">
        <v>6614</v>
      </c>
    </row>
    <row r="472">
      <c r="A472" s="2033">
        <v>44750.0</v>
      </c>
      <c r="B472" s="14" t="s">
        <v>8246</v>
      </c>
      <c r="C472" s="14" t="s">
        <v>7550</v>
      </c>
      <c r="D472" s="14" t="s">
        <v>8343</v>
      </c>
      <c r="E472" s="14" t="s">
        <v>6941</v>
      </c>
    </row>
    <row r="473">
      <c r="A473" s="2033">
        <v>44750.0</v>
      </c>
      <c r="B473" s="14" t="s">
        <v>8310</v>
      </c>
      <c r="C473" s="14" t="s">
        <v>7550</v>
      </c>
      <c r="D473" s="14" t="s">
        <v>8343</v>
      </c>
      <c r="E473" s="14" t="s">
        <v>6959</v>
      </c>
    </row>
    <row r="474">
      <c r="A474" s="2033">
        <v>44751.0</v>
      </c>
      <c r="B474" s="14" t="s">
        <v>8242</v>
      </c>
      <c r="C474" s="14" t="s">
        <v>415</v>
      </c>
      <c r="D474" s="14" t="s">
        <v>8337</v>
      </c>
      <c r="E474" s="14" t="s">
        <v>7414</v>
      </c>
    </row>
    <row r="475">
      <c r="A475" s="2033">
        <v>44751.0</v>
      </c>
      <c r="B475" s="14" t="s">
        <v>8246</v>
      </c>
      <c r="C475" s="14" t="s">
        <v>415</v>
      </c>
      <c r="D475" s="14" t="s">
        <v>8337</v>
      </c>
      <c r="E475" s="14" t="s">
        <v>7322</v>
      </c>
    </row>
    <row r="476">
      <c r="A476" s="2033">
        <v>44753.0</v>
      </c>
      <c r="B476" s="14" t="s">
        <v>8242</v>
      </c>
      <c r="C476" s="14" t="s">
        <v>337</v>
      </c>
      <c r="D476" s="14" t="s">
        <v>8343</v>
      </c>
      <c r="E476" s="14" t="s">
        <v>6530</v>
      </c>
    </row>
    <row r="477">
      <c r="A477" s="2033">
        <v>44753.0</v>
      </c>
      <c r="B477" s="14" t="s">
        <v>8246</v>
      </c>
      <c r="C477" s="14" t="s">
        <v>337</v>
      </c>
      <c r="D477" s="14" t="s">
        <v>8345</v>
      </c>
      <c r="E477" s="14" t="s">
        <v>1226</v>
      </c>
    </row>
    <row r="478">
      <c r="A478" s="2033">
        <v>44753.0</v>
      </c>
      <c r="B478" s="14" t="s">
        <v>8246</v>
      </c>
      <c r="C478" s="14" t="s">
        <v>337</v>
      </c>
      <c r="D478" s="14" t="s">
        <v>8345</v>
      </c>
      <c r="E478" s="14" t="s">
        <v>6679</v>
      </c>
    </row>
    <row r="479">
      <c r="A479" s="2033">
        <v>44753.0</v>
      </c>
      <c r="B479" s="14" t="s">
        <v>8246</v>
      </c>
      <c r="C479" s="14" t="s">
        <v>337</v>
      </c>
      <c r="D479" s="14" t="s">
        <v>8345</v>
      </c>
      <c r="E479" s="14" t="s">
        <v>6785</v>
      </c>
    </row>
    <row r="480">
      <c r="A480" s="2033">
        <v>44753.0</v>
      </c>
      <c r="B480" s="14" t="s">
        <v>8246</v>
      </c>
      <c r="C480" s="14" t="s">
        <v>7550</v>
      </c>
      <c r="D480" s="14" t="s">
        <v>8345</v>
      </c>
      <c r="E480" s="14" t="s">
        <v>6824</v>
      </c>
    </row>
    <row r="481">
      <c r="A481" s="2033">
        <v>44753.0</v>
      </c>
      <c r="B481" s="14" t="s">
        <v>8246</v>
      </c>
      <c r="C481" s="14" t="s">
        <v>7550</v>
      </c>
      <c r="D481" s="14" t="s">
        <v>8345</v>
      </c>
      <c r="E481" s="14" t="s">
        <v>6848</v>
      </c>
    </row>
    <row r="482">
      <c r="A482" s="2033">
        <v>44753.0</v>
      </c>
      <c r="B482" s="14" t="s">
        <v>8246</v>
      </c>
      <c r="C482" s="14" t="s">
        <v>7550</v>
      </c>
      <c r="D482" s="14" t="s">
        <v>8345</v>
      </c>
      <c r="E482" s="14" t="s">
        <v>6836</v>
      </c>
    </row>
    <row r="483">
      <c r="A483" s="2033">
        <v>44753.0</v>
      </c>
      <c r="B483" s="14" t="s">
        <v>8246</v>
      </c>
      <c r="C483" s="14" t="s">
        <v>8342</v>
      </c>
      <c r="D483" s="14" t="s">
        <v>8345</v>
      </c>
      <c r="E483" s="14" t="s">
        <v>8367</v>
      </c>
    </row>
    <row r="484">
      <c r="A484" s="2033">
        <v>44753.0</v>
      </c>
      <c r="B484" s="14" t="s">
        <v>8246</v>
      </c>
      <c r="C484" s="14" t="s">
        <v>8342</v>
      </c>
      <c r="D484" s="14" t="s">
        <v>8345</v>
      </c>
      <c r="E484" s="14" t="s">
        <v>7084</v>
      </c>
    </row>
    <row r="485">
      <c r="A485" s="2033">
        <v>44753.0</v>
      </c>
      <c r="B485" s="14" t="s">
        <v>8246</v>
      </c>
      <c r="C485" s="14" t="s">
        <v>8342</v>
      </c>
      <c r="D485" s="14" t="s">
        <v>8345</v>
      </c>
      <c r="E485" s="14" t="s">
        <v>8353</v>
      </c>
    </row>
    <row r="486">
      <c r="A486" s="2033">
        <v>44753.0</v>
      </c>
      <c r="B486" s="14" t="s">
        <v>8242</v>
      </c>
      <c r="C486" s="14" t="s">
        <v>337</v>
      </c>
      <c r="D486" s="14" t="s">
        <v>8345</v>
      </c>
      <c r="E486" s="14" t="s">
        <v>6627</v>
      </c>
    </row>
    <row r="487">
      <c r="A487" s="2033">
        <v>44753.0</v>
      </c>
      <c r="B487" s="14" t="s">
        <v>8242</v>
      </c>
      <c r="C487" s="14" t="s">
        <v>337</v>
      </c>
      <c r="D487" s="14" t="s">
        <v>8345</v>
      </c>
      <c r="E487" s="14" t="s">
        <v>6679</v>
      </c>
    </row>
    <row r="488">
      <c r="A488" s="2033">
        <v>44753.0</v>
      </c>
      <c r="B488" s="14" t="s">
        <v>8242</v>
      </c>
      <c r="C488" s="14" t="s">
        <v>337</v>
      </c>
      <c r="D488" s="14" t="s">
        <v>8345</v>
      </c>
      <c r="E488" s="14" t="s">
        <v>6530</v>
      </c>
    </row>
    <row r="489">
      <c r="A489" s="2033">
        <v>44753.0</v>
      </c>
      <c r="B489" s="14" t="s">
        <v>8242</v>
      </c>
      <c r="C489" s="14" t="s">
        <v>7550</v>
      </c>
      <c r="D489" s="14" t="s">
        <v>8345</v>
      </c>
      <c r="E489" s="14" t="s">
        <v>6959</v>
      </c>
    </row>
    <row r="490">
      <c r="A490" s="2033">
        <v>44753.0</v>
      </c>
      <c r="B490" s="14" t="s">
        <v>8242</v>
      </c>
      <c r="C490" s="14" t="s">
        <v>7550</v>
      </c>
      <c r="D490" s="14" t="s">
        <v>8345</v>
      </c>
      <c r="E490" s="14" t="s">
        <v>6971</v>
      </c>
    </row>
    <row r="491">
      <c r="A491" s="2033">
        <v>44753.0</v>
      </c>
      <c r="B491" s="14" t="s">
        <v>8242</v>
      </c>
      <c r="C491" s="14" t="s">
        <v>7550</v>
      </c>
      <c r="D491" s="14" t="s">
        <v>8345</v>
      </c>
      <c r="E491" s="14" t="s">
        <v>6935</v>
      </c>
    </row>
    <row r="492">
      <c r="A492" s="2033">
        <v>44753.0</v>
      </c>
      <c r="B492" s="14" t="s">
        <v>8242</v>
      </c>
      <c r="C492" s="14" t="s">
        <v>8342</v>
      </c>
      <c r="D492" s="14" t="s">
        <v>8345</v>
      </c>
      <c r="E492" s="14" t="s">
        <v>7029</v>
      </c>
    </row>
    <row r="493">
      <c r="A493" s="2033">
        <v>44753.0</v>
      </c>
      <c r="B493" s="14" t="s">
        <v>8242</v>
      </c>
      <c r="C493" s="14" t="s">
        <v>8342</v>
      </c>
      <c r="D493" s="14" t="s">
        <v>8345</v>
      </c>
      <c r="E493" s="14" t="s">
        <v>7149</v>
      </c>
    </row>
    <row r="494">
      <c r="A494" s="2033">
        <v>44753.0</v>
      </c>
      <c r="B494" s="14" t="s">
        <v>8242</v>
      </c>
      <c r="C494" s="14" t="s">
        <v>8342</v>
      </c>
      <c r="D494" s="14" t="s">
        <v>8345</v>
      </c>
      <c r="E494" s="14" t="s">
        <v>7181</v>
      </c>
    </row>
    <row r="495">
      <c r="A495" s="2033">
        <v>44755.0</v>
      </c>
      <c r="B495" s="14" t="s">
        <v>8246</v>
      </c>
      <c r="C495" s="14" t="s">
        <v>7550</v>
      </c>
      <c r="D495" s="14" t="s">
        <v>8343</v>
      </c>
      <c r="E495" s="14" t="s">
        <v>6896</v>
      </c>
    </row>
    <row r="496">
      <c r="A496" s="2033">
        <v>44755.0</v>
      </c>
      <c r="B496" s="14" t="s">
        <v>8246</v>
      </c>
      <c r="C496" s="14" t="s">
        <v>8342</v>
      </c>
      <c r="D496" s="14" t="s">
        <v>8343</v>
      </c>
      <c r="E496" s="14" t="s">
        <v>7129</v>
      </c>
    </row>
    <row r="497">
      <c r="A497" s="2033">
        <v>44755.0</v>
      </c>
      <c r="B497" s="14" t="s">
        <v>8246</v>
      </c>
      <c r="C497" s="14" t="s">
        <v>337</v>
      </c>
      <c r="D497" s="14" t="s">
        <v>8343</v>
      </c>
      <c r="E497" s="14" t="s">
        <v>6785</v>
      </c>
    </row>
    <row r="498">
      <c r="A498" s="2033">
        <v>44755.0</v>
      </c>
      <c r="B498" s="14" t="s">
        <v>8246</v>
      </c>
      <c r="C498" s="14" t="s">
        <v>415</v>
      </c>
      <c r="D498" s="14" t="s">
        <v>8343</v>
      </c>
      <c r="E498" s="14" t="s">
        <v>7379</v>
      </c>
    </row>
    <row r="499">
      <c r="A499" s="2033">
        <v>44757.0</v>
      </c>
      <c r="B499" s="14" t="s">
        <v>8246</v>
      </c>
      <c r="C499" s="14" t="s">
        <v>8342</v>
      </c>
      <c r="D499" s="14" t="s">
        <v>8343</v>
      </c>
      <c r="E499" s="14" t="s">
        <v>8353</v>
      </c>
    </row>
    <row r="500">
      <c r="A500" s="2033">
        <v>44757.0</v>
      </c>
      <c r="B500" s="14" t="s">
        <v>8246</v>
      </c>
      <c r="C500" s="14" t="s">
        <v>415</v>
      </c>
      <c r="D500" s="14" t="s">
        <v>8337</v>
      </c>
      <c r="E500" s="14" t="s">
        <v>7328</v>
      </c>
    </row>
    <row r="501">
      <c r="A501" s="2033">
        <v>44758.0</v>
      </c>
      <c r="B501" s="14" t="s">
        <v>8242</v>
      </c>
      <c r="C501" s="14" t="s">
        <v>415</v>
      </c>
      <c r="D501" s="14" t="s">
        <v>8343</v>
      </c>
      <c r="E501" s="14" t="s">
        <v>7286</v>
      </c>
    </row>
    <row r="502">
      <c r="A502" s="2033">
        <v>44758.0</v>
      </c>
      <c r="B502" s="14" t="s">
        <v>8242</v>
      </c>
      <c r="C502" s="14" t="s">
        <v>415</v>
      </c>
      <c r="D502" s="14" t="s">
        <v>8337</v>
      </c>
      <c r="E502" s="14" t="s">
        <v>7242</v>
      </c>
    </row>
    <row r="503">
      <c r="A503" s="2033">
        <v>44758.0</v>
      </c>
      <c r="B503" s="14" t="s">
        <v>8310</v>
      </c>
      <c r="C503" s="14" t="s">
        <v>8342</v>
      </c>
      <c r="D503" s="14" t="s">
        <v>8343</v>
      </c>
      <c r="E503" s="14" t="s">
        <v>7029</v>
      </c>
    </row>
    <row r="504">
      <c r="A504" s="2033">
        <v>44758.0</v>
      </c>
      <c r="B504" s="14" t="s">
        <v>8246</v>
      </c>
      <c r="C504" s="14" t="s">
        <v>337</v>
      </c>
      <c r="D504" s="14" t="s">
        <v>8341</v>
      </c>
      <c r="E504" s="14" t="s">
        <v>6530</v>
      </c>
    </row>
    <row r="505">
      <c r="A505" s="2033">
        <v>44759.0</v>
      </c>
      <c r="B505" s="14" t="s">
        <v>8242</v>
      </c>
      <c r="C505" s="14" t="s">
        <v>415</v>
      </c>
      <c r="D505" s="14" t="s">
        <v>4555</v>
      </c>
      <c r="E505" s="14" t="s">
        <v>7310</v>
      </c>
    </row>
    <row r="506">
      <c r="A506" s="2033">
        <v>44759.0</v>
      </c>
      <c r="B506" s="14" t="s">
        <v>8242</v>
      </c>
      <c r="C506" s="14" t="s">
        <v>337</v>
      </c>
      <c r="D506" s="14" t="s">
        <v>4555</v>
      </c>
      <c r="E506" s="14" t="s">
        <v>6754</v>
      </c>
    </row>
    <row r="507">
      <c r="A507" s="2033">
        <v>44759.0</v>
      </c>
      <c r="B507" s="14" t="s">
        <v>8242</v>
      </c>
      <c r="C507" s="14" t="s">
        <v>7550</v>
      </c>
      <c r="D507" s="14" t="s">
        <v>4555</v>
      </c>
      <c r="E507" s="14" t="s">
        <v>7010</v>
      </c>
    </row>
    <row r="508">
      <c r="A508" s="2033">
        <v>44759.0</v>
      </c>
      <c r="B508" s="14" t="s">
        <v>8242</v>
      </c>
      <c r="C508" s="14" t="s">
        <v>8342</v>
      </c>
      <c r="D508" s="14" t="s">
        <v>4555</v>
      </c>
      <c r="E508" s="14" t="s">
        <v>7181</v>
      </c>
    </row>
    <row r="509">
      <c r="A509" s="2033">
        <v>44760.0</v>
      </c>
      <c r="B509" s="14" t="s">
        <v>8246</v>
      </c>
      <c r="C509" s="14" t="s">
        <v>337</v>
      </c>
      <c r="D509" s="14" t="s">
        <v>8345</v>
      </c>
      <c r="E509" s="14" t="s">
        <v>6748</v>
      </c>
    </row>
    <row r="510">
      <c r="A510" s="2033">
        <v>44760.0</v>
      </c>
      <c r="B510" s="14" t="s">
        <v>8246</v>
      </c>
      <c r="C510" s="14" t="s">
        <v>337</v>
      </c>
      <c r="D510" s="14" t="s">
        <v>8345</v>
      </c>
      <c r="E510" s="14" t="s">
        <v>6679</v>
      </c>
    </row>
    <row r="511">
      <c r="A511" s="2033">
        <v>44760.0</v>
      </c>
      <c r="B511" s="14" t="s">
        <v>8246</v>
      </c>
      <c r="C511" s="14" t="s">
        <v>337</v>
      </c>
      <c r="D511" s="14" t="s">
        <v>8345</v>
      </c>
      <c r="E511" s="14" t="s">
        <v>6754</v>
      </c>
    </row>
    <row r="512">
      <c r="A512" s="2033">
        <v>44760.0</v>
      </c>
      <c r="B512" s="14" t="s">
        <v>8246</v>
      </c>
      <c r="C512" s="14" t="s">
        <v>7550</v>
      </c>
      <c r="D512" s="14" t="s">
        <v>8345</v>
      </c>
      <c r="E512" s="14" t="s">
        <v>8280</v>
      </c>
    </row>
    <row r="513">
      <c r="A513" s="2033">
        <v>44760.0</v>
      </c>
      <c r="B513" s="14" t="s">
        <v>8246</v>
      </c>
      <c r="C513" s="14" t="s">
        <v>7550</v>
      </c>
      <c r="D513" s="14" t="s">
        <v>8345</v>
      </c>
      <c r="E513" s="14" t="s">
        <v>6902</v>
      </c>
    </row>
    <row r="514">
      <c r="A514" s="2033">
        <v>44760.0</v>
      </c>
      <c r="B514" s="14" t="s">
        <v>8246</v>
      </c>
      <c r="C514" s="14" t="s">
        <v>7550</v>
      </c>
      <c r="D514" s="14" t="s">
        <v>8345</v>
      </c>
      <c r="E514" s="14" t="s">
        <v>6854</v>
      </c>
    </row>
    <row r="515">
      <c r="A515" s="2033">
        <v>44760.0</v>
      </c>
      <c r="B515" s="14" t="s">
        <v>8246</v>
      </c>
      <c r="C515" s="14" t="s">
        <v>8342</v>
      </c>
      <c r="D515" s="14" t="s">
        <v>8345</v>
      </c>
      <c r="E515" s="14" t="s">
        <v>7084</v>
      </c>
    </row>
    <row r="516">
      <c r="A516" s="2033">
        <v>44760.0</v>
      </c>
      <c r="B516" s="14" t="s">
        <v>8246</v>
      </c>
      <c r="C516" s="14" t="s">
        <v>8342</v>
      </c>
      <c r="D516" s="14" t="s">
        <v>8345</v>
      </c>
      <c r="E516" s="14" t="s">
        <v>8371</v>
      </c>
    </row>
    <row r="517">
      <c r="A517" s="2033">
        <v>44760.0</v>
      </c>
      <c r="B517" s="14" t="s">
        <v>8246</v>
      </c>
      <c r="C517" s="14" t="s">
        <v>8342</v>
      </c>
      <c r="D517" s="14" t="s">
        <v>8345</v>
      </c>
      <c r="E517" s="14" t="s">
        <v>7053</v>
      </c>
    </row>
    <row r="518">
      <c r="A518" s="2033">
        <v>44761.0</v>
      </c>
      <c r="B518" s="14" t="s">
        <v>8246</v>
      </c>
      <c r="C518" s="14" t="s">
        <v>415</v>
      </c>
      <c r="D518" s="14" t="s">
        <v>8343</v>
      </c>
      <c r="E518" s="14" t="s">
        <v>7254</v>
      </c>
    </row>
    <row r="519">
      <c r="A519" s="2033">
        <v>44761.0</v>
      </c>
      <c r="B519" s="14" t="s">
        <v>8242</v>
      </c>
      <c r="C519" s="14" t="s">
        <v>337</v>
      </c>
      <c r="D519" s="14" t="s">
        <v>8345</v>
      </c>
      <c r="E519" s="14" t="s">
        <v>6561</v>
      </c>
    </row>
    <row r="520">
      <c r="A520" s="2033">
        <v>44761.0</v>
      </c>
      <c r="B520" s="14" t="s">
        <v>8242</v>
      </c>
      <c r="C520" s="14" t="s">
        <v>337</v>
      </c>
      <c r="D520" s="14" t="s">
        <v>8345</v>
      </c>
      <c r="E520" s="14" t="s">
        <v>6679</v>
      </c>
    </row>
    <row r="521">
      <c r="A521" s="2033">
        <v>44761.0</v>
      </c>
      <c r="B521" s="14" t="s">
        <v>8242</v>
      </c>
      <c r="C521" s="14" t="s">
        <v>337</v>
      </c>
      <c r="D521" s="14" t="s">
        <v>8345</v>
      </c>
      <c r="E521" s="14" t="s">
        <v>1226</v>
      </c>
    </row>
    <row r="522">
      <c r="A522" s="2033">
        <v>44761.0</v>
      </c>
      <c r="B522" s="14" t="s">
        <v>8242</v>
      </c>
      <c r="C522" s="14" t="s">
        <v>7550</v>
      </c>
      <c r="D522" s="14" t="s">
        <v>8345</v>
      </c>
      <c r="E522" s="14" t="s">
        <v>6854</v>
      </c>
    </row>
    <row r="523">
      <c r="A523" s="2033">
        <v>44761.0</v>
      </c>
      <c r="B523" s="14" t="s">
        <v>8242</v>
      </c>
      <c r="C523" s="14" t="s">
        <v>7550</v>
      </c>
      <c r="D523" s="14" t="s">
        <v>8345</v>
      </c>
      <c r="E523" s="14" t="s">
        <v>6935</v>
      </c>
    </row>
    <row r="524">
      <c r="A524" s="2033">
        <v>44761.0</v>
      </c>
      <c r="B524" s="14" t="s">
        <v>8242</v>
      </c>
      <c r="C524" s="14" t="s">
        <v>7550</v>
      </c>
      <c r="D524" s="14" t="s">
        <v>8345</v>
      </c>
      <c r="E524" s="14" t="s">
        <v>6947</v>
      </c>
    </row>
    <row r="525">
      <c r="A525" s="2033">
        <v>44761.0</v>
      </c>
      <c r="B525" s="14" t="s">
        <v>8242</v>
      </c>
      <c r="C525" s="14" t="s">
        <v>8342</v>
      </c>
      <c r="D525" s="14" t="s">
        <v>8345</v>
      </c>
      <c r="E525" s="14" t="s">
        <v>7098</v>
      </c>
    </row>
    <row r="526">
      <c r="A526" s="2033">
        <v>44761.0</v>
      </c>
      <c r="B526" s="14" t="s">
        <v>8242</v>
      </c>
      <c r="C526" s="14" t="s">
        <v>8342</v>
      </c>
      <c r="D526" s="14" t="s">
        <v>8345</v>
      </c>
      <c r="E526" s="14" t="s">
        <v>7029</v>
      </c>
    </row>
    <row r="527">
      <c r="A527" s="2033">
        <v>44761.0</v>
      </c>
      <c r="B527" s="14" t="s">
        <v>8242</v>
      </c>
      <c r="C527" s="14" t="s">
        <v>8342</v>
      </c>
      <c r="D527" s="14" t="s">
        <v>8345</v>
      </c>
      <c r="E527" s="14" t="s">
        <v>8354</v>
      </c>
    </row>
    <row r="528">
      <c r="A528" s="2033">
        <v>44762.0</v>
      </c>
      <c r="B528" s="14" t="s">
        <v>8246</v>
      </c>
      <c r="C528" s="14" t="s">
        <v>337</v>
      </c>
      <c r="D528" s="14" t="s">
        <v>8343</v>
      </c>
      <c r="E528" s="14" t="s">
        <v>6530</v>
      </c>
    </row>
    <row r="529">
      <c r="A529" s="2033">
        <v>44762.0</v>
      </c>
      <c r="B529" s="14" t="s">
        <v>8310</v>
      </c>
      <c r="C529" s="14" t="s">
        <v>337</v>
      </c>
      <c r="D529" s="14" t="s">
        <v>8343</v>
      </c>
      <c r="E529" s="14" t="s">
        <v>6798</v>
      </c>
    </row>
    <row r="530">
      <c r="A530" s="2033">
        <v>44764.0</v>
      </c>
      <c r="B530" s="14" t="s">
        <v>8242</v>
      </c>
      <c r="C530" s="14" t="s">
        <v>415</v>
      </c>
      <c r="D530" s="14" t="s">
        <v>8337</v>
      </c>
      <c r="E530" s="14" t="s">
        <v>7385</v>
      </c>
    </row>
    <row r="531">
      <c r="A531" s="2033">
        <v>44766.0</v>
      </c>
      <c r="B531" s="14" t="s">
        <v>8242</v>
      </c>
      <c r="C531" s="14" t="s">
        <v>7550</v>
      </c>
      <c r="D531" s="14" t="s">
        <v>8341</v>
      </c>
      <c r="E531" s="14" t="s">
        <v>7010</v>
      </c>
    </row>
    <row r="532">
      <c r="A532" s="2033">
        <v>44766.0</v>
      </c>
      <c r="B532" s="14" t="s">
        <v>8246</v>
      </c>
      <c r="C532" s="14" t="s">
        <v>415</v>
      </c>
      <c r="D532" s="14" t="s">
        <v>8337</v>
      </c>
      <c r="E532" s="14" t="s">
        <v>7223</v>
      </c>
    </row>
    <row r="533">
      <c r="A533" s="2033">
        <v>44767.0</v>
      </c>
      <c r="B533" s="14" t="s">
        <v>8246</v>
      </c>
      <c r="C533" s="14" t="s">
        <v>337</v>
      </c>
      <c r="D533" s="14" t="s">
        <v>8345</v>
      </c>
      <c r="E533" s="14" t="s">
        <v>6798</v>
      </c>
    </row>
    <row r="534">
      <c r="A534" s="2033">
        <v>44767.0</v>
      </c>
      <c r="B534" s="14" t="s">
        <v>8246</v>
      </c>
      <c r="C534" s="14" t="s">
        <v>337</v>
      </c>
      <c r="D534" s="14" t="s">
        <v>8345</v>
      </c>
      <c r="E534" s="14" t="s">
        <v>6530</v>
      </c>
    </row>
    <row r="535">
      <c r="A535" s="2033">
        <v>44767.0</v>
      </c>
      <c r="B535" s="14" t="s">
        <v>8246</v>
      </c>
      <c r="C535" s="14" t="s">
        <v>337</v>
      </c>
      <c r="D535" s="14" t="s">
        <v>8345</v>
      </c>
      <c r="E535" s="14" t="s">
        <v>6615</v>
      </c>
    </row>
    <row r="536">
      <c r="A536" s="2033">
        <v>44767.0</v>
      </c>
      <c r="B536" s="14" t="s">
        <v>8246</v>
      </c>
      <c r="C536" s="14" t="s">
        <v>7550</v>
      </c>
      <c r="D536" s="14" t="s">
        <v>8345</v>
      </c>
      <c r="E536" s="14" t="s">
        <v>6908</v>
      </c>
    </row>
    <row r="537">
      <c r="A537" s="2033">
        <v>44767.0</v>
      </c>
      <c r="B537" s="14" t="s">
        <v>8246</v>
      </c>
      <c r="C537" s="14" t="s">
        <v>7550</v>
      </c>
      <c r="D537" s="14" t="s">
        <v>8345</v>
      </c>
      <c r="E537" s="14" t="s">
        <v>6866</v>
      </c>
    </row>
    <row r="538">
      <c r="A538" s="2033">
        <v>44767.0</v>
      </c>
      <c r="B538" s="14" t="s">
        <v>8246</v>
      </c>
      <c r="C538" s="14" t="s">
        <v>7550</v>
      </c>
      <c r="D538" s="14" t="s">
        <v>8345</v>
      </c>
      <c r="E538" s="14" t="s">
        <v>6935</v>
      </c>
    </row>
    <row r="539">
      <c r="A539" s="2033">
        <v>44767.0</v>
      </c>
      <c r="B539" s="14" t="s">
        <v>8246</v>
      </c>
      <c r="C539" s="14" t="s">
        <v>8342</v>
      </c>
      <c r="D539" s="14" t="s">
        <v>8345</v>
      </c>
      <c r="E539" s="14" t="s">
        <v>7149</v>
      </c>
    </row>
    <row r="540">
      <c r="A540" s="2033">
        <v>44767.0</v>
      </c>
      <c r="B540" s="14" t="s">
        <v>8246</v>
      </c>
      <c r="C540" s="14" t="s">
        <v>8342</v>
      </c>
      <c r="D540" s="14" t="s">
        <v>8345</v>
      </c>
      <c r="E540" s="14" t="s">
        <v>8367</v>
      </c>
    </row>
    <row r="541">
      <c r="A541" s="2033">
        <v>44767.0</v>
      </c>
      <c r="B541" s="14" t="s">
        <v>8246</v>
      </c>
      <c r="C541" s="14" t="s">
        <v>8342</v>
      </c>
      <c r="D541" s="14" t="s">
        <v>8345</v>
      </c>
      <c r="E541" s="14" t="s">
        <v>8354</v>
      </c>
    </row>
    <row r="542">
      <c r="A542" s="2033">
        <v>44769.0</v>
      </c>
      <c r="B542" s="14" t="s">
        <v>8242</v>
      </c>
      <c r="C542" s="14" t="s">
        <v>7550</v>
      </c>
      <c r="D542" s="14" t="s">
        <v>8341</v>
      </c>
      <c r="E542" s="14" t="s">
        <v>6914</v>
      </c>
    </row>
    <row r="543">
      <c r="A543" s="2033">
        <v>44772.0</v>
      </c>
      <c r="B543" s="14" t="s">
        <v>8246</v>
      </c>
      <c r="C543" s="14" t="s">
        <v>415</v>
      </c>
      <c r="D543" s="14" t="s">
        <v>8365</v>
      </c>
      <c r="E543" s="14" t="s">
        <v>7292</v>
      </c>
    </row>
    <row r="544">
      <c r="A544" s="2033">
        <v>44772.0</v>
      </c>
      <c r="B544" s="14" t="s">
        <v>8246</v>
      </c>
      <c r="C544" s="14" t="s">
        <v>415</v>
      </c>
      <c r="D544" s="14" t="s">
        <v>8365</v>
      </c>
      <c r="E544" s="14" t="s">
        <v>7340</v>
      </c>
    </row>
    <row r="545">
      <c r="A545" s="2033">
        <v>44772.0</v>
      </c>
      <c r="B545" s="14" t="s">
        <v>8246</v>
      </c>
      <c r="C545" s="14" t="s">
        <v>415</v>
      </c>
      <c r="D545" s="14" t="s">
        <v>8337</v>
      </c>
      <c r="E545" s="14" t="s">
        <v>7322</v>
      </c>
    </row>
    <row r="546">
      <c r="A546" s="2033">
        <v>44772.0</v>
      </c>
      <c r="B546" s="14" t="s">
        <v>8242</v>
      </c>
      <c r="C546" s="14" t="s">
        <v>415</v>
      </c>
      <c r="D546" s="14" t="s">
        <v>8337</v>
      </c>
      <c r="E546" s="14" t="s">
        <v>8364</v>
      </c>
    </row>
    <row r="547">
      <c r="A547" s="2033">
        <v>44773.0</v>
      </c>
      <c r="B547" s="14" t="s">
        <v>8242</v>
      </c>
      <c r="C547" s="14" t="s">
        <v>7550</v>
      </c>
      <c r="D547" s="14" t="s">
        <v>8341</v>
      </c>
      <c r="E547" s="14" t="s">
        <v>6830</v>
      </c>
    </row>
    <row r="548">
      <c r="A548" s="2033">
        <v>44778.0</v>
      </c>
      <c r="B548" s="14" t="s">
        <v>8246</v>
      </c>
      <c r="C548" s="14" t="s">
        <v>415</v>
      </c>
      <c r="D548" s="14" t="s">
        <v>8363</v>
      </c>
      <c r="E548" s="14" t="s">
        <v>7328</v>
      </c>
    </row>
    <row r="549">
      <c r="A549" s="2033">
        <v>44778.0</v>
      </c>
      <c r="B549" s="14" t="s">
        <v>8246</v>
      </c>
      <c r="C549" s="14" t="s">
        <v>337</v>
      </c>
      <c r="D549" s="14" t="s">
        <v>8345</v>
      </c>
      <c r="E549" s="14" t="s">
        <v>1226</v>
      </c>
    </row>
    <row r="550">
      <c r="A550" s="2033">
        <v>44778.0</v>
      </c>
      <c r="B550" s="14" t="s">
        <v>8246</v>
      </c>
      <c r="C550" s="14" t="s">
        <v>337</v>
      </c>
      <c r="D550" s="14" t="s">
        <v>8345</v>
      </c>
      <c r="E550" s="14" t="s">
        <v>6554</v>
      </c>
    </row>
    <row r="551">
      <c r="A551" s="2033">
        <v>44778.0</v>
      </c>
      <c r="B551" s="14" t="s">
        <v>8246</v>
      </c>
      <c r="C551" s="14" t="s">
        <v>337</v>
      </c>
      <c r="D551" s="14" t="s">
        <v>8345</v>
      </c>
      <c r="E551" s="14" t="s">
        <v>6697</v>
      </c>
    </row>
    <row r="552">
      <c r="A552" s="2033">
        <v>44778.0</v>
      </c>
      <c r="B552" s="14" t="s">
        <v>8246</v>
      </c>
      <c r="C552" s="14" t="s">
        <v>7550</v>
      </c>
      <c r="D552" s="14" t="s">
        <v>8345</v>
      </c>
      <c r="E552" s="14" t="s">
        <v>6965</v>
      </c>
    </row>
    <row r="553">
      <c r="A553" s="2033">
        <v>44778.0</v>
      </c>
      <c r="B553" s="14" t="s">
        <v>8246</v>
      </c>
      <c r="C553" s="14" t="s">
        <v>7550</v>
      </c>
      <c r="D553" s="14" t="s">
        <v>8345</v>
      </c>
      <c r="E553" s="14" t="s">
        <v>6914</v>
      </c>
    </row>
    <row r="554">
      <c r="A554" s="2033">
        <v>44778.0</v>
      </c>
      <c r="B554" s="14" t="s">
        <v>8246</v>
      </c>
      <c r="C554" s="14" t="s">
        <v>7550</v>
      </c>
      <c r="D554" s="14" t="s">
        <v>8345</v>
      </c>
      <c r="E554" s="14" t="s">
        <v>6836</v>
      </c>
    </row>
    <row r="555">
      <c r="A555" s="2033">
        <v>44778.0</v>
      </c>
      <c r="B555" s="14" t="s">
        <v>8246</v>
      </c>
      <c r="C555" s="14" t="s">
        <v>8342</v>
      </c>
      <c r="D555" s="14" t="s">
        <v>8345</v>
      </c>
      <c r="E555" s="14" t="s">
        <v>8367</v>
      </c>
    </row>
    <row r="556">
      <c r="A556" s="2033">
        <v>44778.0</v>
      </c>
      <c r="B556" s="14" t="s">
        <v>8246</v>
      </c>
      <c r="C556" s="14" t="s">
        <v>8342</v>
      </c>
      <c r="D556" s="14" t="s">
        <v>8345</v>
      </c>
      <c r="E556" s="14" t="s">
        <v>7084</v>
      </c>
    </row>
    <row r="557">
      <c r="A557" s="2033">
        <v>44778.0</v>
      </c>
      <c r="B557" s="14" t="s">
        <v>8246</v>
      </c>
      <c r="C557" s="14" t="s">
        <v>8342</v>
      </c>
      <c r="D557" s="14" t="s">
        <v>8345</v>
      </c>
      <c r="E557" s="14" t="s">
        <v>7129</v>
      </c>
    </row>
    <row r="558">
      <c r="A558" s="2033">
        <v>44780.0</v>
      </c>
      <c r="B558" s="14" t="s">
        <v>8242</v>
      </c>
      <c r="C558" s="14" t="s">
        <v>337</v>
      </c>
      <c r="D558" s="14" t="s">
        <v>8341</v>
      </c>
      <c r="E558" s="14" t="s">
        <v>6627</v>
      </c>
    </row>
    <row r="559">
      <c r="A559" s="2033">
        <v>44780.0</v>
      </c>
      <c r="B559" s="14" t="s">
        <v>8242</v>
      </c>
      <c r="C559" s="14" t="s">
        <v>415</v>
      </c>
      <c r="D559" s="14" t="s">
        <v>8363</v>
      </c>
      <c r="E559" s="14" t="s">
        <v>7385</v>
      </c>
    </row>
    <row r="560">
      <c r="A560" s="2033">
        <v>44780.0</v>
      </c>
      <c r="B560" s="14" t="s">
        <v>8242</v>
      </c>
      <c r="C560" s="14" t="s">
        <v>337</v>
      </c>
      <c r="D560" s="14" t="s">
        <v>8345</v>
      </c>
      <c r="E560" s="14" t="s">
        <v>6785</v>
      </c>
    </row>
    <row r="561">
      <c r="A561" s="2033">
        <v>44780.0</v>
      </c>
      <c r="B561" s="14" t="s">
        <v>8242</v>
      </c>
      <c r="C561" s="14" t="s">
        <v>337</v>
      </c>
      <c r="D561" s="14" t="s">
        <v>8345</v>
      </c>
      <c r="E561" s="14" t="s">
        <v>6627</v>
      </c>
    </row>
    <row r="562">
      <c r="A562" s="2033">
        <v>44780.0</v>
      </c>
      <c r="B562" s="14" t="s">
        <v>8242</v>
      </c>
      <c r="C562" s="14" t="s">
        <v>337</v>
      </c>
      <c r="D562" s="14" t="s">
        <v>8345</v>
      </c>
      <c r="E562" s="14" t="s">
        <v>6748</v>
      </c>
    </row>
    <row r="563">
      <c r="A563" s="2033">
        <v>44780.0</v>
      </c>
      <c r="B563" s="14" t="s">
        <v>8242</v>
      </c>
      <c r="C563" s="14" t="s">
        <v>7550</v>
      </c>
      <c r="D563" s="14" t="s">
        <v>8345</v>
      </c>
      <c r="E563" s="14" t="s">
        <v>6842</v>
      </c>
    </row>
    <row r="564">
      <c r="A564" s="2033">
        <v>44780.0</v>
      </c>
      <c r="B564" s="14" t="s">
        <v>8242</v>
      </c>
      <c r="C564" s="14" t="s">
        <v>7550</v>
      </c>
      <c r="D564" s="14" t="s">
        <v>8345</v>
      </c>
      <c r="E564" s="14" t="s">
        <v>8372</v>
      </c>
    </row>
    <row r="565">
      <c r="A565" s="2033">
        <v>44780.0</v>
      </c>
      <c r="B565" s="14" t="s">
        <v>8242</v>
      </c>
      <c r="C565" s="14" t="s">
        <v>7550</v>
      </c>
      <c r="D565" s="14" t="s">
        <v>8345</v>
      </c>
      <c r="E565" s="14" t="s">
        <v>6977</v>
      </c>
    </row>
    <row r="566">
      <c r="A566" s="2033">
        <v>44780.0</v>
      </c>
      <c r="B566" s="14" t="s">
        <v>8242</v>
      </c>
      <c r="C566" s="14" t="s">
        <v>8342</v>
      </c>
      <c r="D566" s="14" t="s">
        <v>8345</v>
      </c>
      <c r="E566" s="14" t="s">
        <v>7099</v>
      </c>
    </row>
    <row r="567">
      <c r="A567" s="2033">
        <v>44780.0</v>
      </c>
      <c r="B567" s="14" t="s">
        <v>8242</v>
      </c>
      <c r="C567" s="14" t="s">
        <v>8342</v>
      </c>
      <c r="D567" s="14" t="s">
        <v>8345</v>
      </c>
      <c r="E567" s="14" t="s">
        <v>7098</v>
      </c>
    </row>
    <row r="568">
      <c r="A568" s="2033">
        <v>44780.0</v>
      </c>
      <c r="B568" s="14" t="s">
        <v>8242</v>
      </c>
      <c r="C568" s="14" t="s">
        <v>8342</v>
      </c>
      <c r="D568" s="14" t="s">
        <v>8345</v>
      </c>
      <c r="E568" s="14" t="s">
        <v>7029</v>
      </c>
    </row>
    <row r="569">
      <c r="A569" s="2033">
        <v>44780.0</v>
      </c>
      <c r="B569" s="14" t="s">
        <v>8246</v>
      </c>
      <c r="C569" s="14" t="s">
        <v>415</v>
      </c>
      <c r="D569" s="14" t="s">
        <v>8341</v>
      </c>
      <c r="E569" s="14" t="s">
        <v>7268</v>
      </c>
    </row>
    <row r="570">
      <c r="A570" s="2033">
        <v>44780.0</v>
      </c>
      <c r="B570" s="14" t="s">
        <v>8246</v>
      </c>
      <c r="C570" s="14" t="s">
        <v>337</v>
      </c>
      <c r="D570" s="14" t="s">
        <v>8341</v>
      </c>
      <c r="E570" s="14" t="s">
        <v>6621</v>
      </c>
    </row>
    <row r="571">
      <c r="A571" s="2033">
        <v>44780.0</v>
      </c>
      <c r="B571" s="14" t="s">
        <v>8246</v>
      </c>
      <c r="C571" s="14" t="s">
        <v>415</v>
      </c>
      <c r="D571" s="14" t="s">
        <v>8337</v>
      </c>
      <c r="E571" s="14" t="s">
        <v>7292</v>
      </c>
    </row>
    <row r="572">
      <c r="A572" s="2033">
        <v>44781.0</v>
      </c>
      <c r="B572" s="14" t="s">
        <v>8246</v>
      </c>
      <c r="C572" s="14" t="s">
        <v>337</v>
      </c>
      <c r="D572" s="14" t="s">
        <v>4555</v>
      </c>
      <c r="E572" s="14" t="s">
        <v>6561</v>
      </c>
    </row>
    <row r="573">
      <c r="A573" s="2033">
        <v>44781.0</v>
      </c>
      <c r="B573" s="14" t="s">
        <v>8246</v>
      </c>
      <c r="C573" s="14" t="s">
        <v>7550</v>
      </c>
      <c r="D573" s="14" t="s">
        <v>4555</v>
      </c>
      <c r="E573" s="14" t="s">
        <v>6854</v>
      </c>
    </row>
    <row r="574">
      <c r="A574" s="2033">
        <v>44781.0</v>
      </c>
      <c r="B574" s="14" t="s">
        <v>8246</v>
      </c>
      <c r="C574" s="14" t="s">
        <v>8342</v>
      </c>
      <c r="D574" s="14" t="s">
        <v>4555</v>
      </c>
      <c r="E574" s="14" t="s">
        <v>8367</v>
      </c>
    </row>
    <row r="575">
      <c r="A575" s="2033">
        <v>44781.0</v>
      </c>
      <c r="B575" s="14" t="s">
        <v>8246</v>
      </c>
      <c r="C575" s="14" t="s">
        <v>415</v>
      </c>
      <c r="D575" s="14" t="s">
        <v>4555</v>
      </c>
      <c r="E575" s="14" t="s">
        <v>7310</v>
      </c>
    </row>
    <row r="576">
      <c r="A576" s="2033">
        <v>44781.0</v>
      </c>
      <c r="B576" s="14" t="s">
        <v>8246</v>
      </c>
      <c r="C576" s="14" t="s">
        <v>337</v>
      </c>
      <c r="D576" s="14" t="s">
        <v>8343</v>
      </c>
      <c r="E576" s="14" t="s">
        <v>6639</v>
      </c>
    </row>
    <row r="577">
      <c r="A577" s="2033">
        <v>44781.0</v>
      </c>
      <c r="B577" s="14" t="s">
        <v>8246</v>
      </c>
      <c r="C577" s="14" t="s">
        <v>7550</v>
      </c>
      <c r="D577" s="14" t="s">
        <v>8343</v>
      </c>
      <c r="E577" s="14" t="s">
        <v>6866</v>
      </c>
    </row>
    <row r="578">
      <c r="A578" s="2033">
        <v>44781.0</v>
      </c>
      <c r="B578" s="14" t="s">
        <v>8246</v>
      </c>
      <c r="C578" s="14" t="s">
        <v>8342</v>
      </c>
      <c r="D578" s="14" t="s">
        <v>8343</v>
      </c>
      <c r="E578" s="14" t="s">
        <v>8354</v>
      </c>
    </row>
    <row r="579">
      <c r="A579" s="2033">
        <v>44781.0</v>
      </c>
      <c r="B579" s="14" t="s">
        <v>8246</v>
      </c>
      <c r="C579" s="14" t="s">
        <v>415</v>
      </c>
      <c r="D579" s="14" t="s">
        <v>8343</v>
      </c>
      <c r="E579" s="14" t="s">
        <v>7310</v>
      </c>
    </row>
    <row r="580">
      <c r="A580" s="2033">
        <v>44781.0</v>
      </c>
      <c r="B580" s="14" t="s">
        <v>8246</v>
      </c>
      <c r="C580" s="14" t="s">
        <v>337</v>
      </c>
      <c r="D580" s="14" t="s">
        <v>8345</v>
      </c>
      <c r="E580" s="14" t="s">
        <v>6658</v>
      </c>
    </row>
    <row r="581">
      <c r="A581" s="2033">
        <v>44781.0</v>
      </c>
      <c r="B581" s="14" t="s">
        <v>8246</v>
      </c>
      <c r="C581" s="14" t="s">
        <v>337</v>
      </c>
      <c r="D581" s="14" t="s">
        <v>8345</v>
      </c>
      <c r="E581" s="14" t="s">
        <v>6748</v>
      </c>
    </row>
    <row r="582">
      <c r="A582" s="2033">
        <v>44781.0</v>
      </c>
      <c r="B582" s="14" t="s">
        <v>8246</v>
      </c>
      <c r="C582" s="14" t="s">
        <v>337</v>
      </c>
      <c r="D582" s="14" t="s">
        <v>8345</v>
      </c>
      <c r="E582" s="14" t="s">
        <v>6561</v>
      </c>
    </row>
    <row r="583">
      <c r="A583" s="2033">
        <v>44781.0</v>
      </c>
      <c r="B583" s="14" t="s">
        <v>8246</v>
      </c>
      <c r="C583" s="14" t="s">
        <v>7550</v>
      </c>
      <c r="D583" s="14" t="s">
        <v>8345</v>
      </c>
      <c r="E583" s="14" t="s">
        <v>6872</v>
      </c>
    </row>
    <row r="584">
      <c r="A584" s="2033">
        <v>44781.0</v>
      </c>
      <c r="B584" s="14" t="s">
        <v>8246</v>
      </c>
      <c r="C584" s="14" t="s">
        <v>7550</v>
      </c>
      <c r="D584" s="14" t="s">
        <v>8345</v>
      </c>
      <c r="E584" s="14" t="s">
        <v>6878</v>
      </c>
    </row>
    <row r="585">
      <c r="A585" s="2033">
        <v>44781.0</v>
      </c>
      <c r="B585" s="14" t="s">
        <v>8246</v>
      </c>
      <c r="C585" s="14" t="s">
        <v>7550</v>
      </c>
      <c r="D585" s="14" t="s">
        <v>8345</v>
      </c>
      <c r="E585" s="14" t="s">
        <v>6896</v>
      </c>
    </row>
    <row r="586">
      <c r="A586" s="2033">
        <v>44781.0</v>
      </c>
      <c r="B586" s="14" t="s">
        <v>8246</v>
      </c>
      <c r="C586" s="14" t="s">
        <v>8342</v>
      </c>
      <c r="D586" s="14" t="s">
        <v>8345</v>
      </c>
      <c r="E586" s="14" t="s">
        <v>8367</v>
      </c>
    </row>
    <row r="587">
      <c r="A587" s="2033">
        <v>44781.0</v>
      </c>
      <c r="B587" s="14" t="s">
        <v>8246</v>
      </c>
      <c r="C587" s="14" t="s">
        <v>8342</v>
      </c>
      <c r="D587" s="14" t="s">
        <v>8345</v>
      </c>
      <c r="E587" s="14" t="s">
        <v>7129</v>
      </c>
    </row>
    <row r="588">
      <c r="A588" s="2033">
        <v>44781.0</v>
      </c>
      <c r="B588" s="14" t="s">
        <v>8246</v>
      </c>
      <c r="C588" s="14" t="s">
        <v>8342</v>
      </c>
      <c r="D588" s="14" t="s">
        <v>8345</v>
      </c>
      <c r="E588" s="14" t="s">
        <v>8353</v>
      </c>
    </row>
    <row r="589">
      <c r="A589" s="2033">
        <v>44783.0</v>
      </c>
      <c r="B589" s="14" t="s">
        <v>8242</v>
      </c>
      <c r="C589" s="14" t="s">
        <v>415</v>
      </c>
      <c r="D589" s="14" t="s">
        <v>8341</v>
      </c>
      <c r="E589" s="14" t="s">
        <v>7414</v>
      </c>
    </row>
    <row r="590">
      <c r="A590" s="2033">
        <v>44785.0</v>
      </c>
      <c r="B590" s="14" t="s">
        <v>8242</v>
      </c>
      <c r="C590" s="14" t="s">
        <v>415</v>
      </c>
      <c r="D590" s="14" t="s">
        <v>8337</v>
      </c>
      <c r="E590" s="14" t="s">
        <v>7242</v>
      </c>
    </row>
    <row r="591">
      <c r="A591" s="2033">
        <v>44787.0</v>
      </c>
      <c r="B591" s="14" t="s">
        <v>8246</v>
      </c>
      <c r="C591" s="14" t="s">
        <v>8342</v>
      </c>
      <c r="D591" s="14" t="s">
        <v>8341</v>
      </c>
      <c r="E591" s="14" t="s">
        <v>7129</v>
      </c>
    </row>
    <row r="592">
      <c r="A592" s="2033">
        <v>44787.0</v>
      </c>
      <c r="B592" s="14" t="s">
        <v>8242</v>
      </c>
      <c r="C592" s="14" t="s">
        <v>337</v>
      </c>
      <c r="D592" s="14" t="s">
        <v>8345</v>
      </c>
      <c r="E592" s="14" t="s">
        <v>6561</v>
      </c>
    </row>
    <row r="593">
      <c r="A593" s="2033">
        <v>44787.0</v>
      </c>
      <c r="B593" s="14" t="s">
        <v>8242</v>
      </c>
      <c r="C593" s="14" t="s">
        <v>337</v>
      </c>
      <c r="D593" s="14" t="s">
        <v>8345</v>
      </c>
      <c r="E593" s="14" t="s">
        <v>6698</v>
      </c>
    </row>
    <row r="594">
      <c r="A594" s="2033">
        <v>44787.0</v>
      </c>
      <c r="B594" s="14" t="s">
        <v>8242</v>
      </c>
      <c r="C594" s="14" t="s">
        <v>337</v>
      </c>
      <c r="D594" s="14" t="s">
        <v>8345</v>
      </c>
      <c r="E594" s="14" t="s">
        <v>6748</v>
      </c>
    </row>
    <row r="595">
      <c r="A595" s="2033">
        <v>44787.0</v>
      </c>
      <c r="B595" s="14" t="s">
        <v>8242</v>
      </c>
      <c r="C595" s="14" t="s">
        <v>7550</v>
      </c>
      <c r="D595" s="14" t="s">
        <v>8345</v>
      </c>
      <c r="E595" s="14" t="s">
        <v>7010</v>
      </c>
    </row>
    <row r="596">
      <c r="A596" s="2033">
        <v>44787.0</v>
      </c>
      <c r="B596" s="14" t="s">
        <v>8242</v>
      </c>
      <c r="C596" s="14" t="s">
        <v>7550</v>
      </c>
      <c r="D596" s="14" t="s">
        <v>8345</v>
      </c>
      <c r="E596" s="14" t="s">
        <v>8372</v>
      </c>
    </row>
    <row r="597">
      <c r="A597" s="2033">
        <v>44787.0</v>
      </c>
      <c r="B597" s="14" t="s">
        <v>8242</v>
      </c>
      <c r="C597" s="14" t="s">
        <v>7550</v>
      </c>
      <c r="D597" s="14" t="s">
        <v>8345</v>
      </c>
      <c r="E597" s="14" t="s">
        <v>6977</v>
      </c>
    </row>
    <row r="598">
      <c r="A598" s="2033">
        <v>44787.0</v>
      </c>
      <c r="B598" s="14" t="s">
        <v>8242</v>
      </c>
      <c r="C598" s="14" t="s">
        <v>8342</v>
      </c>
      <c r="D598" s="14" t="s">
        <v>8345</v>
      </c>
      <c r="E598" s="14" t="s">
        <v>7149</v>
      </c>
    </row>
    <row r="599">
      <c r="A599" s="2033">
        <v>44787.0</v>
      </c>
      <c r="B599" s="14" t="s">
        <v>8242</v>
      </c>
      <c r="C599" s="14" t="s">
        <v>8342</v>
      </c>
      <c r="D599" s="14" t="s">
        <v>8345</v>
      </c>
      <c r="E599" s="14" t="s">
        <v>7084</v>
      </c>
    </row>
    <row r="600">
      <c r="A600" s="2033">
        <v>44787.0</v>
      </c>
      <c r="B600" s="14" t="s">
        <v>8242</v>
      </c>
      <c r="C600" s="14" t="s">
        <v>8342</v>
      </c>
      <c r="D600" s="14" t="s">
        <v>8345</v>
      </c>
      <c r="E600" s="14" t="s">
        <v>7129</v>
      </c>
    </row>
    <row r="601">
      <c r="A601" s="2033">
        <v>44787.0</v>
      </c>
      <c r="B601" s="14" t="s">
        <v>8246</v>
      </c>
      <c r="C601" s="14" t="s">
        <v>415</v>
      </c>
      <c r="D601" s="14" t="s">
        <v>8337</v>
      </c>
      <c r="E601" s="14" t="s">
        <v>7414</v>
      </c>
    </row>
    <row r="602">
      <c r="A602" s="2033">
        <v>44789.0</v>
      </c>
      <c r="B602" s="14" t="s">
        <v>8246</v>
      </c>
      <c r="C602" s="14" t="s">
        <v>337</v>
      </c>
      <c r="D602" s="14" t="s">
        <v>8345</v>
      </c>
      <c r="E602" s="14" t="s">
        <v>6798</v>
      </c>
    </row>
    <row r="603">
      <c r="A603" s="2033">
        <v>44789.0</v>
      </c>
      <c r="B603" s="14" t="s">
        <v>8246</v>
      </c>
      <c r="C603" s="14" t="s">
        <v>337</v>
      </c>
      <c r="D603" s="14" t="s">
        <v>8345</v>
      </c>
      <c r="E603" s="14" t="s">
        <v>6561</v>
      </c>
    </row>
    <row r="604">
      <c r="A604" s="2033">
        <v>44789.0</v>
      </c>
      <c r="B604" s="14" t="s">
        <v>8246</v>
      </c>
      <c r="C604" s="14" t="s">
        <v>337</v>
      </c>
      <c r="D604" s="14" t="s">
        <v>8345</v>
      </c>
      <c r="E604" s="14" t="s">
        <v>6812</v>
      </c>
    </row>
    <row r="605">
      <c r="A605" s="2033">
        <v>44789.0</v>
      </c>
      <c r="B605" s="14" t="s">
        <v>8246</v>
      </c>
      <c r="C605" s="14" t="s">
        <v>7550</v>
      </c>
      <c r="D605" s="14" t="s">
        <v>8345</v>
      </c>
      <c r="E605" s="14" t="s">
        <v>6836</v>
      </c>
    </row>
    <row r="606">
      <c r="A606" s="2033">
        <v>44789.0</v>
      </c>
      <c r="B606" s="14" t="s">
        <v>8246</v>
      </c>
      <c r="C606" s="14" t="s">
        <v>7550</v>
      </c>
      <c r="D606" s="14" t="s">
        <v>8345</v>
      </c>
      <c r="E606" s="14" t="s">
        <v>6848</v>
      </c>
    </row>
    <row r="607">
      <c r="A607" s="2033">
        <v>44789.0</v>
      </c>
      <c r="B607" s="14" t="s">
        <v>8246</v>
      </c>
      <c r="C607" s="14" t="s">
        <v>7550</v>
      </c>
      <c r="D607" s="14" t="s">
        <v>8345</v>
      </c>
      <c r="E607" s="14" t="s">
        <v>6878</v>
      </c>
    </row>
    <row r="608">
      <c r="A608" s="2033">
        <v>44789.0</v>
      </c>
      <c r="B608" s="14" t="s">
        <v>8246</v>
      </c>
      <c r="C608" s="14" t="s">
        <v>8342</v>
      </c>
      <c r="D608" s="14" t="s">
        <v>8345</v>
      </c>
      <c r="E608" s="14" t="s">
        <v>7181</v>
      </c>
    </row>
    <row r="609">
      <c r="A609" s="2033">
        <v>44789.0</v>
      </c>
      <c r="B609" s="14" t="s">
        <v>8246</v>
      </c>
      <c r="C609" s="14" t="s">
        <v>8342</v>
      </c>
      <c r="D609" s="14" t="s">
        <v>8345</v>
      </c>
      <c r="E609" s="14" t="s">
        <v>7129</v>
      </c>
    </row>
    <row r="610">
      <c r="A610" s="2033">
        <v>44789.0</v>
      </c>
      <c r="B610" s="14" t="s">
        <v>8246</v>
      </c>
      <c r="C610" s="14" t="s">
        <v>8342</v>
      </c>
      <c r="D610" s="14" t="s">
        <v>8345</v>
      </c>
      <c r="E610" s="14" t="s">
        <v>7187</v>
      </c>
    </row>
    <row r="611">
      <c r="A611" s="2033">
        <v>44790.0</v>
      </c>
      <c r="B611" s="14" t="s">
        <v>8242</v>
      </c>
      <c r="C611" s="14" t="s">
        <v>337</v>
      </c>
      <c r="D611" s="14" t="s">
        <v>8341</v>
      </c>
      <c r="E611" s="14" t="s">
        <v>6561</v>
      </c>
    </row>
    <row r="612">
      <c r="A612" s="2033">
        <v>44790.0</v>
      </c>
      <c r="B612" s="14" t="s">
        <v>8242</v>
      </c>
      <c r="C612" s="14" t="s">
        <v>337</v>
      </c>
      <c r="D612" s="14" t="s">
        <v>8341</v>
      </c>
      <c r="E612" s="14" t="s">
        <v>6627</v>
      </c>
    </row>
    <row r="613">
      <c r="A613" s="2033">
        <v>44790.0</v>
      </c>
      <c r="B613" s="14" t="s">
        <v>8242</v>
      </c>
      <c r="C613" s="14" t="s">
        <v>7550</v>
      </c>
      <c r="D613" s="14" t="s">
        <v>8341</v>
      </c>
      <c r="E613" s="14" t="s">
        <v>6902</v>
      </c>
    </row>
    <row r="614">
      <c r="A614" s="2033">
        <v>44794.0</v>
      </c>
      <c r="B614" s="14" t="s">
        <v>8242</v>
      </c>
      <c r="C614" s="14" t="s">
        <v>337</v>
      </c>
      <c r="D614" s="14" t="s">
        <v>8341</v>
      </c>
      <c r="E614" s="14" t="s">
        <v>6671</v>
      </c>
    </row>
    <row r="615">
      <c r="A615" s="2033">
        <v>44794.0</v>
      </c>
      <c r="B615" s="14" t="s">
        <v>8246</v>
      </c>
      <c r="C615" s="14" t="s">
        <v>337</v>
      </c>
      <c r="D615" s="14" t="s">
        <v>8341</v>
      </c>
      <c r="E615" s="14" t="s">
        <v>6621</v>
      </c>
    </row>
    <row r="616">
      <c r="A616" s="2033">
        <v>44794.0</v>
      </c>
      <c r="B616" s="14" t="s">
        <v>8246</v>
      </c>
      <c r="C616" s="14" t="s">
        <v>415</v>
      </c>
      <c r="D616" s="14" t="s">
        <v>8337</v>
      </c>
      <c r="E616" s="14" t="s">
        <v>7242</v>
      </c>
    </row>
    <row r="617">
      <c r="A617" s="2033">
        <v>44794.0</v>
      </c>
      <c r="B617" s="14" t="s">
        <v>8242</v>
      </c>
      <c r="C617" s="14" t="s">
        <v>415</v>
      </c>
      <c r="D617" s="14" t="s">
        <v>8337</v>
      </c>
      <c r="E617" s="14" t="s">
        <v>7414</v>
      </c>
    </row>
    <row r="618">
      <c r="A618" s="2033">
        <v>44794.0</v>
      </c>
      <c r="B618" s="14" t="s">
        <v>8242</v>
      </c>
      <c r="C618" s="14" t="s">
        <v>337</v>
      </c>
      <c r="D618" s="14" t="s">
        <v>8345</v>
      </c>
      <c r="E618" s="14" t="s">
        <v>6785</v>
      </c>
    </row>
    <row r="619">
      <c r="A619" s="2033">
        <v>44794.0</v>
      </c>
      <c r="B619" s="14" t="s">
        <v>8242</v>
      </c>
      <c r="C619" s="14" t="s">
        <v>337</v>
      </c>
      <c r="D619" s="14" t="s">
        <v>8345</v>
      </c>
      <c r="E619" s="14" t="s">
        <v>6785</v>
      </c>
    </row>
    <row r="620">
      <c r="A620" s="2033">
        <v>44794.0</v>
      </c>
      <c r="B620" s="14" t="s">
        <v>8242</v>
      </c>
      <c r="C620" s="14" t="s">
        <v>337</v>
      </c>
      <c r="D620" s="14" t="s">
        <v>8345</v>
      </c>
      <c r="E620" s="14" t="s">
        <v>6621</v>
      </c>
    </row>
    <row r="621">
      <c r="A621" s="2033">
        <v>44794.0</v>
      </c>
      <c r="B621" s="14" t="s">
        <v>8242</v>
      </c>
      <c r="C621" s="14" t="s">
        <v>7550</v>
      </c>
      <c r="D621" s="14" t="s">
        <v>8345</v>
      </c>
      <c r="E621" s="14" t="s">
        <v>6908</v>
      </c>
    </row>
    <row r="622">
      <c r="A622" s="2033">
        <v>44794.0</v>
      </c>
      <c r="B622" s="14" t="s">
        <v>8242</v>
      </c>
      <c r="C622" s="14" t="s">
        <v>7550</v>
      </c>
      <c r="D622" s="14" t="s">
        <v>8345</v>
      </c>
      <c r="E622" s="14" t="s">
        <v>6923</v>
      </c>
    </row>
    <row r="623">
      <c r="A623" s="2033">
        <v>44794.0</v>
      </c>
      <c r="B623" s="14" t="s">
        <v>8242</v>
      </c>
      <c r="C623" s="14" t="s">
        <v>7550</v>
      </c>
      <c r="D623" s="14" t="s">
        <v>8345</v>
      </c>
      <c r="E623" s="14" t="s">
        <v>6854</v>
      </c>
    </row>
    <row r="624">
      <c r="A624" s="2033">
        <v>44794.0</v>
      </c>
      <c r="B624" s="14" t="s">
        <v>8242</v>
      </c>
      <c r="C624" s="14" t="s">
        <v>8342</v>
      </c>
      <c r="D624" s="14" t="s">
        <v>8345</v>
      </c>
      <c r="E624" s="14" t="s">
        <v>8373</v>
      </c>
    </row>
    <row r="625">
      <c r="A625" s="2033">
        <v>44794.0</v>
      </c>
      <c r="B625" s="14" t="s">
        <v>8242</v>
      </c>
      <c r="C625" s="14" t="s">
        <v>8342</v>
      </c>
      <c r="D625" s="14" t="s">
        <v>8345</v>
      </c>
      <c r="E625" s="14" t="s">
        <v>7129</v>
      </c>
    </row>
    <row r="626">
      <c r="A626" s="2033">
        <v>44794.0</v>
      </c>
      <c r="B626" s="14" t="s">
        <v>8242</v>
      </c>
      <c r="C626" s="14" t="s">
        <v>8342</v>
      </c>
      <c r="D626" s="14" t="s">
        <v>8345</v>
      </c>
      <c r="E626" s="14" t="s">
        <v>8371</v>
      </c>
    </row>
    <row r="627">
      <c r="A627" s="2033">
        <v>44794.0</v>
      </c>
      <c r="B627" s="14" t="s">
        <v>8310</v>
      </c>
      <c r="C627" s="14" t="s">
        <v>415</v>
      </c>
      <c r="D627" s="14" t="s">
        <v>8337</v>
      </c>
      <c r="E627" s="14" t="s">
        <v>7328</v>
      </c>
    </row>
    <row r="628">
      <c r="A628" s="2033">
        <v>44797.0</v>
      </c>
      <c r="B628" s="14" t="s">
        <v>8242</v>
      </c>
      <c r="C628" s="14" t="s">
        <v>415</v>
      </c>
      <c r="D628" s="14" t="s">
        <v>8343</v>
      </c>
      <c r="E628" s="14" t="s">
        <v>7286</v>
      </c>
    </row>
    <row r="629">
      <c r="A629" s="2033">
        <v>44799.0</v>
      </c>
      <c r="B629" s="14" t="s">
        <v>8246</v>
      </c>
      <c r="C629" s="14" t="s">
        <v>337</v>
      </c>
      <c r="D629" s="14" t="s">
        <v>8345</v>
      </c>
      <c r="E629" s="14" t="s">
        <v>6658</v>
      </c>
    </row>
    <row r="630">
      <c r="A630" s="2033">
        <v>44799.0</v>
      </c>
      <c r="B630" s="14" t="s">
        <v>8246</v>
      </c>
      <c r="C630" s="14" t="s">
        <v>337</v>
      </c>
      <c r="D630" s="14" t="s">
        <v>8345</v>
      </c>
      <c r="E630" s="14" t="s">
        <v>6798</v>
      </c>
    </row>
    <row r="631">
      <c r="A631" s="2033">
        <v>44799.0</v>
      </c>
      <c r="B631" s="14" t="s">
        <v>8246</v>
      </c>
      <c r="C631" s="14" t="s">
        <v>337</v>
      </c>
      <c r="D631" s="14" t="s">
        <v>8345</v>
      </c>
      <c r="E631" s="14" t="s">
        <v>6658</v>
      </c>
    </row>
    <row r="632">
      <c r="A632" s="2033">
        <v>44799.0</v>
      </c>
      <c r="B632" s="14" t="s">
        <v>8246</v>
      </c>
      <c r="C632" s="14" t="s">
        <v>7550</v>
      </c>
      <c r="D632" s="14" t="s">
        <v>8345</v>
      </c>
      <c r="E632" s="14" t="s">
        <v>6902</v>
      </c>
    </row>
    <row r="633">
      <c r="A633" s="2033">
        <v>44799.0</v>
      </c>
      <c r="B633" s="14" t="s">
        <v>8246</v>
      </c>
      <c r="C633" s="14" t="s">
        <v>7550</v>
      </c>
      <c r="D633" s="14" t="s">
        <v>8345</v>
      </c>
      <c r="E633" s="14" t="s">
        <v>7010</v>
      </c>
    </row>
    <row r="634">
      <c r="A634" s="2033">
        <v>44799.0</v>
      </c>
      <c r="B634" s="14" t="s">
        <v>8246</v>
      </c>
      <c r="C634" s="14" t="s">
        <v>7550</v>
      </c>
      <c r="D634" s="14" t="s">
        <v>8345</v>
      </c>
      <c r="E634" s="14" t="s">
        <v>6830</v>
      </c>
    </row>
    <row r="635">
      <c r="A635" s="2033">
        <v>44799.0</v>
      </c>
      <c r="B635" s="14" t="s">
        <v>8246</v>
      </c>
      <c r="C635" s="14" t="s">
        <v>8342</v>
      </c>
      <c r="D635" s="14" t="s">
        <v>8345</v>
      </c>
      <c r="E635" s="14" t="s">
        <v>7072</v>
      </c>
    </row>
    <row r="636">
      <c r="A636" s="2033">
        <v>44799.0</v>
      </c>
      <c r="B636" s="14" t="s">
        <v>8246</v>
      </c>
      <c r="C636" s="14" t="s">
        <v>8342</v>
      </c>
      <c r="D636" s="14" t="s">
        <v>8345</v>
      </c>
      <c r="E636" s="14" t="s">
        <v>7181</v>
      </c>
    </row>
    <row r="637">
      <c r="A637" s="2033">
        <v>44799.0</v>
      </c>
      <c r="B637" s="14" t="s">
        <v>8246</v>
      </c>
      <c r="C637" s="14" t="s">
        <v>8342</v>
      </c>
      <c r="D637" s="14" t="s">
        <v>8345</v>
      </c>
      <c r="E637" s="14" t="s">
        <v>7028</v>
      </c>
    </row>
    <row r="638">
      <c r="A638" s="2033">
        <v>44801.0</v>
      </c>
      <c r="B638" s="14" t="s">
        <v>8246</v>
      </c>
      <c r="C638" s="14" t="s">
        <v>415</v>
      </c>
      <c r="D638" s="14" t="s">
        <v>8337</v>
      </c>
      <c r="E638" s="14" t="s">
        <v>7242</v>
      </c>
    </row>
    <row r="639">
      <c r="A639" s="2033">
        <v>44801.0</v>
      </c>
      <c r="B639" s="14" t="s">
        <v>8242</v>
      </c>
      <c r="C639" s="14" t="s">
        <v>415</v>
      </c>
      <c r="D639" s="14" t="s">
        <v>8337</v>
      </c>
      <c r="E639" s="14" t="s">
        <v>7391</v>
      </c>
    </row>
    <row r="640">
      <c r="A640" s="2033">
        <v>44801.0</v>
      </c>
      <c r="B640" s="14" t="s">
        <v>8242</v>
      </c>
      <c r="C640" s="14" t="s">
        <v>337</v>
      </c>
      <c r="D640" s="14" t="s">
        <v>8345</v>
      </c>
      <c r="E640" s="14" t="s">
        <v>6614</v>
      </c>
    </row>
    <row r="641">
      <c r="A641" s="2033">
        <v>44801.0</v>
      </c>
      <c r="B641" s="14" t="s">
        <v>8242</v>
      </c>
      <c r="C641" s="14" t="s">
        <v>337</v>
      </c>
      <c r="D641" s="14" t="s">
        <v>8345</v>
      </c>
      <c r="E641" s="14" t="s">
        <v>6779</v>
      </c>
    </row>
    <row r="642">
      <c r="A642" s="2033">
        <v>44801.0</v>
      </c>
      <c r="B642" s="14" t="s">
        <v>8242</v>
      </c>
      <c r="C642" s="14" t="s">
        <v>337</v>
      </c>
      <c r="D642" s="14" t="s">
        <v>8345</v>
      </c>
      <c r="E642" s="14" t="s">
        <v>6698</v>
      </c>
    </row>
    <row r="643">
      <c r="A643" s="2033">
        <v>44801.0</v>
      </c>
      <c r="B643" s="14" t="s">
        <v>8242</v>
      </c>
      <c r="C643" s="14" t="s">
        <v>7550</v>
      </c>
      <c r="D643" s="14" t="s">
        <v>8345</v>
      </c>
      <c r="E643" s="14" t="s">
        <v>8280</v>
      </c>
    </row>
    <row r="644">
      <c r="A644" s="2033">
        <v>44801.0</v>
      </c>
      <c r="B644" s="14" t="s">
        <v>8242</v>
      </c>
      <c r="C644" s="14" t="s">
        <v>7550</v>
      </c>
      <c r="D644" s="14" t="s">
        <v>8345</v>
      </c>
      <c r="E644" s="14" t="s">
        <v>6941</v>
      </c>
    </row>
    <row r="645">
      <c r="A645" s="2033">
        <v>44801.0</v>
      </c>
      <c r="B645" s="14" t="s">
        <v>8242</v>
      </c>
      <c r="C645" s="14" t="s">
        <v>7550</v>
      </c>
      <c r="D645" s="14" t="s">
        <v>8345</v>
      </c>
      <c r="E645" s="14" t="s">
        <v>6977</v>
      </c>
    </row>
    <row r="646">
      <c r="A646" s="2033">
        <v>44801.0</v>
      </c>
      <c r="B646" s="14" t="s">
        <v>8242</v>
      </c>
      <c r="C646" s="14" t="s">
        <v>8342</v>
      </c>
      <c r="D646" s="14" t="s">
        <v>8345</v>
      </c>
      <c r="E646" s="14" t="s">
        <v>8367</v>
      </c>
    </row>
    <row r="647">
      <c r="A647" s="2033">
        <v>44801.0</v>
      </c>
      <c r="B647" s="14" t="s">
        <v>8242</v>
      </c>
      <c r="C647" s="14" t="s">
        <v>8342</v>
      </c>
      <c r="D647" s="14" t="s">
        <v>8345</v>
      </c>
      <c r="E647" s="14" t="s">
        <v>8353</v>
      </c>
    </row>
    <row r="648">
      <c r="A648" s="2033">
        <v>44801.0</v>
      </c>
      <c r="B648" s="14" t="s">
        <v>8242</v>
      </c>
      <c r="C648" s="14" t="s">
        <v>8342</v>
      </c>
      <c r="D648" s="14" t="s">
        <v>8345</v>
      </c>
      <c r="E648" s="14" t="s">
        <v>7028</v>
      </c>
    </row>
    <row r="649">
      <c r="A649" s="2033">
        <v>44801.0</v>
      </c>
      <c r="B649" s="14" t="s">
        <v>8242</v>
      </c>
      <c r="C649" s="14" t="s">
        <v>7550</v>
      </c>
      <c r="D649" s="14" t="s">
        <v>8341</v>
      </c>
      <c r="E649" s="14" t="s">
        <v>6914</v>
      </c>
    </row>
    <row r="650">
      <c r="A650" s="2033">
        <v>44802.0</v>
      </c>
      <c r="B650" s="14" t="s">
        <v>8246</v>
      </c>
      <c r="C650" s="14" t="s">
        <v>415</v>
      </c>
      <c r="D650" s="14" t="s">
        <v>8365</v>
      </c>
      <c r="E650" s="14" t="s">
        <v>7420</v>
      </c>
    </row>
    <row r="651">
      <c r="A651" s="2033">
        <v>44802.0</v>
      </c>
      <c r="B651" s="14" t="s">
        <v>8246</v>
      </c>
      <c r="C651" s="14" t="s">
        <v>415</v>
      </c>
      <c r="D651" s="14" t="s">
        <v>8365</v>
      </c>
      <c r="E651" s="14" t="s">
        <v>7340</v>
      </c>
    </row>
    <row r="652">
      <c r="A652" s="2033">
        <v>44804.0</v>
      </c>
      <c r="B652" s="14" t="s">
        <v>8242</v>
      </c>
      <c r="C652" s="14" t="s">
        <v>415</v>
      </c>
      <c r="D652" s="14" t="s">
        <v>8365</v>
      </c>
      <c r="E652" s="14" t="s">
        <v>7426</v>
      </c>
    </row>
    <row r="653">
      <c r="A653" s="2033">
        <v>44804.0</v>
      </c>
      <c r="B653" s="14" t="s">
        <v>8242</v>
      </c>
      <c r="C653" s="14" t="s">
        <v>415</v>
      </c>
      <c r="D653" s="14" t="s">
        <v>8365</v>
      </c>
      <c r="E653" s="14" t="s">
        <v>7242</v>
      </c>
    </row>
    <row r="654">
      <c r="A654" s="2033">
        <v>44804.0</v>
      </c>
      <c r="B654" s="14" t="s">
        <v>8246</v>
      </c>
      <c r="C654" s="14" t="s">
        <v>337</v>
      </c>
      <c r="D654" s="14" t="s">
        <v>8345</v>
      </c>
      <c r="E654" s="14" t="s">
        <v>6627</v>
      </c>
    </row>
    <row r="655">
      <c r="A655" s="2033">
        <v>44804.0</v>
      </c>
      <c r="B655" s="14" t="s">
        <v>8246</v>
      </c>
      <c r="C655" s="14" t="s">
        <v>337</v>
      </c>
      <c r="D655" s="14" t="s">
        <v>8345</v>
      </c>
      <c r="E655" s="14" t="s">
        <v>6627</v>
      </c>
    </row>
    <row r="656">
      <c r="A656" s="2033">
        <v>44804.0</v>
      </c>
      <c r="B656" s="14" t="s">
        <v>8246</v>
      </c>
      <c r="C656" s="14" t="s">
        <v>337</v>
      </c>
      <c r="D656" s="14" t="s">
        <v>8345</v>
      </c>
      <c r="E656" s="14" t="s">
        <v>6697</v>
      </c>
    </row>
    <row r="657">
      <c r="A657" s="2033">
        <v>44804.0</v>
      </c>
      <c r="B657" s="14" t="s">
        <v>8246</v>
      </c>
      <c r="C657" s="14" t="s">
        <v>7550</v>
      </c>
      <c r="D657" s="14" t="s">
        <v>8345</v>
      </c>
      <c r="E657" s="14" t="s">
        <v>6935</v>
      </c>
    </row>
    <row r="658">
      <c r="A658" s="2033">
        <v>44804.0</v>
      </c>
      <c r="B658" s="14" t="s">
        <v>8246</v>
      </c>
      <c r="C658" s="14" t="s">
        <v>7550</v>
      </c>
      <c r="D658" s="14" t="s">
        <v>8345</v>
      </c>
      <c r="E658" s="14" t="s">
        <v>6902</v>
      </c>
    </row>
    <row r="659">
      <c r="A659" s="2033">
        <v>44804.0</v>
      </c>
      <c r="B659" s="14" t="s">
        <v>8246</v>
      </c>
      <c r="C659" s="14" t="s">
        <v>7550</v>
      </c>
      <c r="D659" s="14" t="s">
        <v>8345</v>
      </c>
      <c r="E659" s="14" t="s">
        <v>6935</v>
      </c>
    </row>
    <row r="660">
      <c r="A660" s="2033">
        <v>44804.0</v>
      </c>
      <c r="B660" s="14" t="s">
        <v>8246</v>
      </c>
      <c r="C660" s="14" t="s">
        <v>8342</v>
      </c>
      <c r="D660" s="14" t="s">
        <v>8345</v>
      </c>
      <c r="E660" s="14" t="s">
        <v>7181</v>
      </c>
    </row>
    <row r="661">
      <c r="A661" s="2033">
        <v>44804.0</v>
      </c>
      <c r="B661" s="14" t="s">
        <v>8246</v>
      </c>
      <c r="C661" s="14" t="s">
        <v>8342</v>
      </c>
      <c r="D661" s="14" t="s">
        <v>8345</v>
      </c>
      <c r="E661" s="14" t="s">
        <v>7028</v>
      </c>
    </row>
    <row r="662">
      <c r="A662" s="2033">
        <v>44804.0</v>
      </c>
      <c r="B662" s="14" t="s">
        <v>8246</v>
      </c>
      <c r="C662" s="14" t="s">
        <v>8342</v>
      </c>
      <c r="D662" s="14" t="s">
        <v>8345</v>
      </c>
      <c r="E662" s="14" t="s">
        <v>7149</v>
      </c>
    </row>
    <row r="663">
      <c r="A663" s="2033">
        <v>44806.0</v>
      </c>
      <c r="B663" s="14" t="s">
        <v>8246</v>
      </c>
      <c r="C663" s="14" t="s">
        <v>415</v>
      </c>
      <c r="D663" s="14" t="s">
        <v>8363</v>
      </c>
      <c r="E663" s="14" t="s">
        <v>7385</v>
      </c>
    </row>
    <row r="664">
      <c r="A664" s="2033">
        <v>44808.0</v>
      </c>
      <c r="B664" s="14" t="s">
        <v>8242</v>
      </c>
      <c r="C664" s="14" t="s">
        <v>415</v>
      </c>
      <c r="D664" s="14" t="s">
        <v>8337</v>
      </c>
      <c r="E664" s="14" t="s">
        <v>7328</v>
      </c>
    </row>
    <row r="665">
      <c r="A665" s="2033">
        <v>44808.0</v>
      </c>
      <c r="B665" s="14" t="s">
        <v>8246</v>
      </c>
      <c r="C665" s="14" t="s">
        <v>7550</v>
      </c>
      <c r="D665" s="14" t="s">
        <v>8341</v>
      </c>
      <c r="E665" s="14" t="s">
        <v>7010</v>
      </c>
    </row>
    <row r="666">
      <c r="A666" s="2033">
        <v>44808.0</v>
      </c>
      <c r="B666" s="14" t="s">
        <v>8246</v>
      </c>
      <c r="C666" s="14" t="s">
        <v>415</v>
      </c>
      <c r="D666" s="14" t="s">
        <v>8337</v>
      </c>
      <c r="E666" s="14" t="s">
        <v>7385</v>
      </c>
    </row>
    <row r="667">
      <c r="A667" s="2033">
        <v>44810.0</v>
      </c>
      <c r="B667" s="14" t="s">
        <v>8242</v>
      </c>
      <c r="C667" s="14" t="s">
        <v>337</v>
      </c>
      <c r="D667" s="14" t="s">
        <v>8345</v>
      </c>
      <c r="E667" s="14" t="s">
        <v>6779</v>
      </c>
    </row>
    <row r="668">
      <c r="A668" s="2033">
        <v>44810.0</v>
      </c>
      <c r="B668" s="14" t="s">
        <v>8242</v>
      </c>
      <c r="C668" s="14" t="s">
        <v>337</v>
      </c>
      <c r="D668" s="14" t="s">
        <v>8345</v>
      </c>
      <c r="E668" s="14" t="s">
        <v>6627</v>
      </c>
    </row>
    <row r="669">
      <c r="A669" s="2033">
        <v>44810.0</v>
      </c>
      <c r="B669" s="14" t="s">
        <v>8242</v>
      </c>
      <c r="C669" s="14" t="s">
        <v>337</v>
      </c>
      <c r="D669" s="14" t="s">
        <v>8345</v>
      </c>
      <c r="E669" s="14" t="s">
        <v>6679</v>
      </c>
    </row>
    <row r="670">
      <c r="A670" s="2033">
        <v>44810.0</v>
      </c>
      <c r="B670" s="14" t="s">
        <v>8242</v>
      </c>
      <c r="C670" s="14" t="s">
        <v>7550</v>
      </c>
      <c r="D670" s="14" t="s">
        <v>8345</v>
      </c>
      <c r="E670" s="14" t="s">
        <v>6836</v>
      </c>
    </row>
    <row r="671">
      <c r="A671" s="2033">
        <v>44810.0</v>
      </c>
      <c r="B671" s="14" t="s">
        <v>8242</v>
      </c>
      <c r="C671" s="14" t="s">
        <v>7550</v>
      </c>
      <c r="D671" s="14" t="s">
        <v>8345</v>
      </c>
      <c r="E671" s="14" t="s">
        <v>6854</v>
      </c>
    </row>
    <row r="672">
      <c r="A672" s="2033">
        <v>44810.0</v>
      </c>
      <c r="B672" s="14" t="s">
        <v>8242</v>
      </c>
      <c r="C672" s="14" t="s">
        <v>7550</v>
      </c>
      <c r="D672" s="14" t="s">
        <v>8345</v>
      </c>
      <c r="E672" s="14" t="s">
        <v>6923</v>
      </c>
    </row>
    <row r="673">
      <c r="A673" s="2033">
        <v>44810.0</v>
      </c>
      <c r="B673" s="14" t="s">
        <v>8242</v>
      </c>
      <c r="C673" s="14" t="s">
        <v>8342</v>
      </c>
      <c r="D673" s="14" t="s">
        <v>8345</v>
      </c>
      <c r="E673" s="14" t="s">
        <v>7099</v>
      </c>
    </row>
    <row r="674">
      <c r="A674" s="2033">
        <v>44810.0</v>
      </c>
      <c r="B674" s="14" t="s">
        <v>8242</v>
      </c>
      <c r="C674" s="14" t="s">
        <v>8342</v>
      </c>
      <c r="D674" s="14" t="s">
        <v>8345</v>
      </c>
      <c r="E674" s="14" t="s">
        <v>7181</v>
      </c>
    </row>
    <row r="675">
      <c r="A675" s="2033">
        <v>44810.0</v>
      </c>
      <c r="B675" s="14" t="s">
        <v>8242</v>
      </c>
      <c r="C675" s="14" t="s">
        <v>8342</v>
      </c>
      <c r="D675" s="14" t="s">
        <v>8345</v>
      </c>
      <c r="E675" s="14" t="s">
        <v>7047</v>
      </c>
    </row>
    <row r="676">
      <c r="A676" s="2033">
        <v>44810.0</v>
      </c>
      <c r="B676" s="14" t="s">
        <v>8242</v>
      </c>
      <c r="C676" s="14" t="s">
        <v>415</v>
      </c>
      <c r="D676" s="14" t="s">
        <v>8365</v>
      </c>
      <c r="E676" s="14" t="s">
        <v>7398</v>
      </c>
    </row>
    <row r="677">
      <c r="A677" s="2033">
        <v>44810.0</v>
      </c>
      <c r="B677" s="14" t="s">
        <v>8242</v>
      </c>
      <c r="C677" s="14" t="s">
        <v>415</v>
      </c>
      <c r="D677" s="14" t="s">
        <v>8365</v>
      </c>
      <c r="E677" s="14" t="s">
        <v>7385</v>
      </c>
    </row>
    <row r="678">
      <c r="A678" s="2033">
        <v>44811.0</v>
      </c>
      <c r="B678" s="14" t="s">
        <v>8242</v>
      </c>
      <c r="C678" s="14" t="s">
        <v>415</v>
      </c>
      <c r="D678" s="14" t="s">
        <v>8337</v>
      </c>
      <c r="E678" s="14" t="s">
        <v>7379</v>
      </c>
    </row>
    <row r="679">
      <c r="A679" s="2033">
        <v>44811.0</v>
      </c>
      <c r="B679" s="14" t="s">
        <v>8242</v>
      </c>
      <c r="C679" s="14" t="s">
        <v>337</v>
      </c>
      <c r="D679" s="14" t="s">
        <v>8341</v>
      </c>
      <c r="E679" s="14" t="s">
        <v>6754</v>
      </c>
    </row>
    <row r="680">
      <c r="A680" s="2033">
        <v>44811.0</v>
      </c>
      <c r="B680" s="14" t="s">
        <v>8242</v>
      </c>
      <c r="C680" s="14" t="s">
        <v>7550</v>
      </c>
      <c r="D680" s="14" t="s">
        <v>8341</v>
      </c>
      <c r="E680" s="14" t="s">
        <v>6830</v>
      </c>
    </row>
    <row r="681">
      <c r="A681" s="2033">
        <v>44811.0</v>
      </c>
      <c r="B681" s="14" t="s">
        <v>8246</v>
      </c>
      <c r="C681" s="14" t="s">
        <v>337</v>
      </c>
      <c r="D681" s="14" t="s">
        <v>8345</v>
      </c>
      <c r="E681" s="14" t="s">
        <v>6697</v>
      </c>
    </row>
    <row r="682">
      <c r="A682" s="2033">
        <v>44811.0</v>
      </c>
      <c r="B682" s="14" t="s">
        <v>8246</v>
      </c>
      <c r="C682" s="14" t="s">
        <v>337</v>
      </c>
      <c r="D682" s="14" t="s">
        <v>8345</v>
      </c>
      <c r="E682" s="14" t="s">
        <v>1226</v>
      </c>
    </row>
    <row r="683">
      <c r="A683" s="2033">
        <v>44811.0</v>
      </c>
      <c r="B683" s="14" t="s">
        <v>8246</v>
      </c>
      <c r="C683" s="14" t="s">
        <v>337</v>
      </c>
      <c r="D683" s="14" t="s">
        <v>8345</v>
      </c>
      <c r="E683" s="14" t="s">
        <v>6517</v>
      </c>
    </row>
    <row r="684">
      <c r="A684" s="2033">
        <v>44811.0</v>
      </c>
      <c r="B684" s="14" t="s">
        <v>8246</v>
      </c>
      <c r="C684" s="14" t="s">
        <v>7550</v>
      </c>
      <c r="D684" s="14" t="s">
        <v>8345</v>
      </c>
      <c r="E684" s="14" t="s">
        <v>6953</v>
      </c>
    </row>
    <row r="685">
      <c r="A685" s="2033">
        <v>44811.0</v>
      </c>
      <c r="B685" s="14" t="s">
        <v>8246</v>
      </c>
      <c r="C685" s="14" t="s">
        <v>7550</v>
      </c>
      <c r="D685" s="14" t="s">
        <v>8345</v>
      </c>
      <c r="E685" s="14" t="s">
        <v>6971</v>
      </c>
    </row>
    <row r="686">
      <c r="A686" s="2033">
        <v>44811.0</v>
      </c>
      <c r="B686" s="14" t="s">
        <v>8246</v>
      </c>
      <c r="C686" s="14" t="s">
        <v>7550</v>
      </c>
      <c r="D686" s="14" t="s">
        <v>8345</v>
      </c>
      <c r="E686" s="14" t="s">
        <v>8280</v>
      </c>
    </row>
    <row r="687">
      <c r="A687" s="2033">
        <v>44811.0</v>
      </c>
      <c r="B687" s="14" t="s">
        <v>8246</v>
      </c>
      <c r="C687" s="14" t="s">
        <v>8342</v>
      </c>
      <c r="D687" s="14" t="s">
        <v>8345</v>
      </c>
      <c r="E687" s="14" t="s">
        <v>7098</v>
      </c>
    </row>
    <row r="688">
      <c r="A688" s="2033">
        <v>44811.0</v>
      </c>
      <c r="B688" s="14" t="s">
        <v>8246</v>
      </c>
      <c r="C688" s="14" t="s">
        <v>8342</v>
      </c>
      <c r="D688" s="14" t="s">
        <v>8345</v>
      </c>
      <c r="E688" s="14" t="s">
        <v>7149</v>
      </c>
    </row>
    <row r="689">
      <c r="A689" s="2033">
        <v>44811.0</v>
      </c>
      <c r="B689" s="14" t="s">
        <v>8246</v>
      </c>
      <c r="C689" s="14" t="s">
        <v>8342</v>
      </c>
      <c r="D689" s="14" t="s">
        <v>8345</v>
      </c>
      <c r="E689" s="14" t="s">
        <v>7135</v>
      </c>
    </row>
    <row r="690">
      <c r="A690" s="2033">
        <v>44812.0</v>
      </c>
      <c r="B690" s="14" t="s">
        <v>8242</v>
      </c>
      <c r="C690" s="14" t="s">
        <v>415</v>
      </c>
      <c r="D690" s="14" t="s">
        <v>8363</v>
      </c>
      <c r="E690" s="14" t="s">
        <v>7286</v>
      </c>
    </row>
    <row r="691">
      <c r="A691" s="2033">
        <v>44814.0</v>
      </c>
      <c r="B691" s="14" t="s">
        <v>8246</v>
      </c>
      <c r="C691" s="14" t="s">
        <v>415</v>
      </c>
      <c r="D691" s="14" t="s">
        <v>8337</v>
      </c>
      <c r="E691" s="14" t="s">
        <v>7340</v>
      </c>
    </row>
    <row r="692">
      <c r="A692" s="2033">
        <v>44816.0</v>
      </c>
      <c r="B692" s="14" t="s">
        <v>8246</v>
      </c>
      <c r="C692" s="14" t="s">
        <v>337</v>
      </c>
      <c r="D692" s="14" t="s">
        <v>8345</v>
      </c>
      <c r="E692" s="14" t="s">
        <v>6517</v>
      </c>
    </row>
    <row r="693">
      <c r="A693" s="2033">
        <v>44816.0</v>
      </c>
      <c r="B693" s="14" t="s">
        <v>8246</v>
      </c>
      <c r="C693" s="14" t="s">
        <v>337</v>
      </c>
      <c r="D693" s="14" t="s">
        <v>8345</v>
      </c>
      <c r="E693" s="14" t="s">
        <v>6614</v>
      </c>
    </row>
    <row r="694">
      <c r="A694" s="2033">
        <v>44816.0</v>
      </c>
      <c r="B694" s="14" t="s">
        <v>8246</v>
      </c>
      <c r="C694" s="14" t="s">
        <v>337</v>
      </c>
      <c r="D694" s="14" t="s">
        <v>8345</v>
      </c>
      <c r="E694" s="14" t="s">
        <v>6639</v>
      </c>
    </row>
    <row r="695">
      <c r="A695" s="2033">
        <v>44816.0</v>
      </c>
      <c r="B695" s="14" t="s">
        <v>8246</v>
      </c>
      <c r="C695" s="14" t="s">
        <v>7550</v>
      </c>
      <c r="D695" s="14" t="s">
        <v>8345</v>
      </c>
      <c r="E695" s="14" t="s">
        <v>8369</v>
      </c>
    </row>
    <row r="696">
      <c r="A696" s="2033">
        <v>44816.0</v>
      </c>
      <c r="B696" s="14" t="s">
        <v>8246</v>
      </c>
      <c r="C696" s="14" t="s">
        <v>7550</v>
      </c>
      <c r="D696" s="14" t="s">
        <v>8345</v>
      </c>
      <c r="E696" s="14" t="s">
        <v>6824</v>
      </c>
    </row>
    <row r="697">
      <c r="A697" s="2033">
        <v>44816.0</v>
      </c>
      <c r="B697" s="14" t="s">
        <v>8246</v>
      </c>
      <c r="C697" s="14" t="s">
        <v>7550</v>
      </c>
      <c r="D697" s="14" t="s">
        <v>8345</v>
      </c>
      <c r="E697" s="14" t="s">
        <v>6830</v>
      </c>
    </row>
    <row r="698">
      <c r="A698" s="2033">
        <v>44816.0</v>
      </c>
      <c r="B698" s="14" t="s">
        <v>8246</v>
      </c>
      <c r="C698" s="14" t="s">
        <v>8342</v>
      </c>
      <c r="D698" s="14" t="s">
        <v>8345</v>
      </c>
      <c r="E698" s="14" t="s">
        <v>7099</v>
      </c>
    </row>
    <row r="699">
      <c r="A699" s="2033">
        <v>44816.0</v>
      </c>
      <c r="B699" s="14" t="s">
        <v>8246</v>
      </c>
      <c r="C699" s="14" t="s">
        <v>8342</v>
      </c>
      <c r="D699" s="14" t="s">
        <v>8345</v>
      </c>
      <c r="E699" s="14" t="s">
        <v>7028</v>
      </c>
    </row>
    <row r="700">
      <c r="A700" s="2033">
        <v>44816.0</v>
      </c>
      <c r="B700" s="14" t="s">
        <v>8246</v>
      </c>
      <c r="C700" s="14" t="s">
        <v>8342</v>
      </c>
      <c r="D700" s="14" t="s">
        <v>8345</v>
      </c>
      <c r="E700" s="14" t="s">
        <v>7029</v>
      </c>
    </row>
    <row r="701">
      <c r="A701" s="2033">
        <v>44818.0</v>
      </c>
      <c r="B701" s="14" t="s">
        <v>8246</v>
      </c>
      <c r="C701" s="14" t="s">
        <v>337</v>
      </c>
      <c r="D701" s="14" t="s">
        <v>8343</v>
      </c>
      <c r="E701" s="14" t="s">
        <v>6606</v>
      </c>
    </row>
    <row r="702">
      <c r="A702" s="2033">
        <v>44818.0</v>
      </c>
      <c r="B702" s="14" t="s">
        <v>8246</v>
      </c>
      <c r="C702" s="14" t="s">
        <v>8342</v>
      </c>
      <c r="D702" s="14" t="s">
        <v>8343</v>
      </c>
      <c r="E702" s="14" t="s">
        <v>7135</v>
      </c>
    </row>
    <row r="703">
      <c r="A703" s="2033">
        <v>44818.0</v>
      </c>
      <c r="B703" s="14" t="s">
        <v>8246</v>
      </c>
      <c r="C703" s="14" t="s">
        <v>7550</v>
      </c>
      <c r="D703" s="14" t="s">
        <v>8343</v>
      </c>
      <c r="E703" s="14" t="s">
        <v>6890</v>
      </c>
    </row>
    <row r="704">
      <c r="A704" s="2033">
        <v>44818.0</v>
      </c>
      <c r="B704" s="14" t="s">
        <v>8246</v>
      </c>
      <c r="C704" s="14" t="s">
        <v>415</v>
      </c>
      <c r="D704" s="14" t="s">
        <v>8343</v>
      </c>
      <c r="E704" s="14" t="s">
        <v>7398</v>
      </c>
    </row>
    <row r="705">
      <c r="A705" s="2033">
        <v>44822.0</v>
      </c>
      <c r="B705" s="14" t="s">
        <v>8242</v>
      </c>
      <c r="C705" s="14" t="s">
        <v>415</v>
      </c>
      <c r="D705" s="14" t="s">
        <v>8337</v>
      </c>
      <c r="E705" s="14" t="s">
        <v>7217</v>
      </c>
    </row>
    <row r="706">
      <c r="A706" s="2033">
        <v>44822.0</v>
      </c>
      <c r="B706" s="14" t="s">
        <v>8246</v>
      </c>
      <c r="C706" s="14" t="s">
        <v>415</v>
      </c>
      <c r="D706" s="14" t="s">
        <v>8337</v>
      </c>
      <c r="E706" s="14" t="s">
        <v>7391</v>
      </c>
    </row>
    <row r="707">
      <c r="A707" s="2033">
        <v>44824.0</v>
      </c>
      <c r="B707" s="14" t="s">
        <v>8242</v>
      </c>
      <c r="C707" s="14" t="s">
        <v>337</v>
      </c>
      <c r="D707" s="14" t="s">
        <v>8343</v>
      </c>
      <c r="E707" s="14" t="s">
        <v>6785</v>
      </c>
    </row>
    <row r="708">
      <c r="A708" s="2033">
        <v>44824.0</v>
      </c>
      <c r="B708" s="14" t="s">
        <v>8242</v>
      </c>
      <c r="C708" s="14" t="s">
        <v>8342</v>
      </c>
      <c r="D708" s="14" t="s">
        <v>8343</v>
      </c>
      <c r="E708" s="14" t="s">
        <v>7028</v>
      </c>
    </row>
    <row r="709">
      <c r="A709" s="2033">
        <v>44824.0</v>
      </c>
      <c r="B709" s="14" t="s">
        <v>8242</v>
      </c>
      <c r="C709" s="14" t="s">
        <v>7550</v>
      </c>
      <c r="D709" s="14" t="s">
        <v>8343</v>
      </c>
      <c r="E709" s="14" t="s">
        <v>6836</v>
      </c>
    </row>
    <row r="710">
      <c r="A710" s="2033">
        <v>44824.0</v>
      </c>
      <c r="B710" s="14" t="s">
        <v>8242</v>
      </c>
      <c r="C710" s="14" t="s">
        <v>415</v>
      </c>
      <c r="D710" s="14" t="s">
        <v>8343</v>
      </c>
      <c r="E710" s="14" t="s">
        <v>7340</v>
      </c>
    </row>
    <row r="711">
      <c r="A711" s="2033">
        <v>44829.0</v>
      </c>
      <c r="B711" s="14" t="s">
        <v>8242</v>
      </c>
      <c r="C711" s="14" t="s">
        <v>337</v>
      </c>
      <c r="D711" s="14" t="s">
        <v>8345</v>
      </c>
      <c r="E711" s="14" t="s">
        <v>6798</v>
      </c>
    </row>
    <row r="712">
      <c r="A712" s="2033">
        <v>44829.0</v>
      </c>
      <c r="B712" s="14" t="s">
        <v>8242</v>
      </c>
      <c r="C712" s="14" t="s">
        <v>337</v>
      </c>
      <c r="D712" s="14" t="s">
        <v>8345</v>
      </c>
      <c r="E712" s="14" t="s">
        <v>6679</v>
      </c>
    </row>
    <row r="713">
      <c r="A713" s="2033">
        <v>44829.0</v>
      </c>
      <c r="B713" s="14" t="s">
        <v>8242</v>
      </c>
      <c r="C713" s="14" t="s">
        <v>337</v>
      </c>
      <c r="D713" s="14" t="s">
        <v>8345</v>
      </c>
      <c r="E713" s="14" t="s">
        <v>6779</v>
      </c>
    </row>
    <row r="714">
      <c r="A714" s="2033">
        <v>44829.0</v>
      </c>
      <c r="B714" s="14" t="s">
        <v>8242</v>
      </c>
      <c r="C714" s="14" t="s">
        <v>7550</v>
      </c>
      <c r="D714" s="14" t="s">
        <v>8345</v>
      </c>
      <c r="E714" s="14" t="s">
        <v>6935</v>
      </c>
    </row>
    <row r="715">
      <c r="A715" s="2033">
        <v>44829.0</v>
      </c>
      <c r="B715" s="14" t="s">
        <v>8242</v>
      </c>
      <c r="C715" s="14" t="s">
        <v>7550</v>
      </c>
      <c r="D715" s="14" t="s">
        <v>8345</v>
      </c>
      <c r="E715" s="14" t="s">
        <v>8372</v>
      </c>
    </row>
    <row r="716">
      <c r="A716" s="2033">
        <v>44829.0</v>
      </c>
      <c r="B716" s="14" t="s">
        <v>8242</v>
      </c>
      <c r="C716" s="14" t="s">
        <v>7550</v>
      </c>
      <c r="D716" s="14" t="s">
        <v>8345</v>
      </c>
      <c r="E716" s="14" t="s">
        <v>6836</v>
      </c>
    </row>
    <row r="717">
      <c r="A717" s="2033">
        <v>44829.0</v>
      </c>
      <c r="B717" s="14" t="s">
        <v>8242</v>
      </c>
      <c r="C717" s="14" t="s">
        <v>8342</v>
      </c>
      <c r="D717" s="14" t="s">
        <v>8345</v>
      </c>
      <c r="E717" s="14" t="s">
        <v>7096</v>
      </c>
    </row>
    <row r="718">
      <c r="A718" s="2033">
        <v>44829.0</v>
      </c>
      <c r="B718" s="14" t="s">
        <v>8242</v>
      </c>
      <c r="C718" s="14" t="s">
        <v>8342</v>
      </c>
      <c r="D718" s="14" t="s">
        <v>8345</v>
      </c>
      <c r="E718" s="14" t="s">
        <v>7028</v>
      </c>
    </row>
    <row r="719">
      <c r="A719" s="2033">
        <v>44829.0</v>
      </c>
      <c r="B719" s="14" t="s">
        <v>8242</v>
      </c>
      <c r="C719" s="14" t="s">
        <v>8342</v>
      </c>
      <c r="D719" s="14" t="s">
        <v>8345</v>
      </c>
      <c r="E719" s="14" t="s">
        <v>8353</v>
      </c>
    </row>
    <row r="720">
      <c r="A720" s="2033">
        <v>44829.0</v>
      </c>
      <c r="B720" s="14" t="s">
        <v>8242</v>
      </c>
      <c r="C720" s="14" t="s">
        <v>415</v>
      </c>
      <c r="D720" s="14" t="s">
        <v>8337</v>
      </c>
      <c r="E720" s="14" t="s">
        <v>7199</v>
      </c>
    </row>
    <row r="721">
      <c r="A721" s="2033">
        <v>44829.0</v>
      </c>
      <c r="B721" s="14" t="s">
        <v>8246</v>
      </c>
      <c r="C721" s="14" t="s">
        <v>337</v>
      </c>
      <c r="D721" s="14" t="s">
        <v>8345</v>
      </c>
      <c r="E721" s="14" t="s">
        <v>6785</v>
      </c>
    </row>
    <row r="722">
      <c r="A722" s="2033">
        <v>44829.0</v>
      </c>
      <c r="B722" s="14" t="s">
        <v>8246</v>
      </c>
      <c r="C722" s="14" t="s">
        <v>337</v>
      </c>
      <c r="D722" s="14" t="s">
        <v>8345</v>
      </c>
      <c r="E722" s="14" t="s">
        <v>6671</v>
      </c>
    </row>
    <row r="723">
      <c r="A723" s="2033">
        <v>44829.0</v>
      </c>
      <c r="B723" s="14" t="s">
        <v>8246</v>
      </c>
      <c r="C723" s="14" t="s">
        <v>337</v>
      </c>
      <c r="D723" s="14" t="s">
        <v>8345</v>
      </c>
      <c r="E723" s="14" t="s">
        <v>6627</v>
      </c>
    </row>
    <row r="724">
      <c r="A724" s="2033">
        <v>44829.0</v>
      </c>
      <c r="B724" s="14" t="s">
        <v>8246</v>
      </c>
      <c r="C724" s="14" t="s">
        <v>7550</v>
      </c>
      <c r="D724" s="14" t="s">
        <v>8345</v>
      </c>
      <c r="E724" s="14" t="s">
        <v>6983</v>
      </c>
    </row>
    <row r="725">
      <c r="A725" s="2033">
        <v>44829.0</v>
      </c>
      <c r="B725" s="14" t="s">
        <v>8246</v>
      </c>
      <c r="C725" s="14" t="s">
        <v>7550</v>
      </c>
      <c r="D725" s="14" t="s">
        <v>8345</v>
      </c>
      <c r="E725" s="14" t="s">
        <v>6872</v>
      </c>
    </row>
    <row r="726">
      <c r="A726" s="2033">
        <v>44829.0</v>
      </c>
      <c r="B726" s="14" t="s">
        <v>8246</v>
      </c>
      <c r="C726" s="14" t="s">
        <v>7550</v>
      </c>
      <c r="D726" s="14" t="s">
        <v>8345</v>
      </c>
      <c r="E726" s="14" t="s">
        <v>6854</v>
      </c>
    </row>
    <row r="727">
      <c r="A727" s="2033">
        <v>44829.0</v>
      </c>
      <c r="B727" s="14" t="s">
        <v>8246</v>
      </c>
      <c r="C727" s="14" t="s">
        <v>8342</v>
      </c>
      <c r="D727" s="14" t="s">
        <v>8345</v>
      </c>
      <c r="E727" s="14" t="s">
        <v>7099</v>
      </c>
    </row>
    <row r="728">
      <c r="A728" s="2033">
        <v>44829.0</v>
      </c>
      <c r="B728" s="14" t="s">
        <v>8246</v>
      </c>
      <c r="C728" s="14" t="s">
        <v>8342</v>
      </c>
      <c r="D728" s="14" t="s">
        <v>8345</v>
      </c>
      <c r="E728" s="14" t="s">
        <v>7129</v>
      </c>
    </row>
    <row r="729">
      <c r="A729" s="2033">
        <v>44829.0</v>
      </c>
      <c r="B729" s="14" t="s">
        <v>8246</v>
      </c>
      <c r="C729" s="14" t="s">
        <v>8342</v>
      </c>
      <c r="D729" s="14" t="s">
        <v>8345</v>
      </c>
      <c r="E729" s="14" t="s">
        <v>7084</v>
      </c>
    </row>
    <row r="730">
      <c r="A730" s="2033">
        <v>44829.0</v>
      </c>
      <c r="B730" s="14" t="s">
        <v>8246</v>
      </c>
      <c r="C730" s="14" t="s">
        <v>337</v>
      </c>
      <c r="D730" s="14" t="s">
        <v>8341</v>
      </c>
      <c r="E730" s="14" t="s">
        <v>6621</v>
      </c>
    </row>
    <row r="731">
      <c r="A731" s="2033">
        <v>44829.0</v>
      </c>
      <c r="B731" s="14" t="s">
        <v>8310</v>
      </c>
      <c r="C731" s="14" t="s">
        <v>337</v>
      </c>
      <c r="D731" s="14" t="s">
        <v>8341</v>
      </c>
      <c r="E731" s="14" t="s">
        <v>6697</v>
      </c>
    </row>
    <row r="732">
      <c r="A732" s="2033">
        <v>44833.0</v>
      </c>
      <c r="B732" s="14" t="s">
        <v>8246</v>
      </c>
      <c r="C732" s="14" t="s">
        <v>415</v>
      </c>
      <c r="D732" s="14" t="s">
        <v>8337</v>
      </c>
      <c r="E732" s="14" t="s">
        <v>8358</v>
      </c>
    </row>
    <row r="733">
      <c r="A733" s="2033">
        <v>44833.0</v>
      </c>
      <c r="B733" s="14" t="s">
        <v>8246</v>
      </c>
      <c r="C733" s="14" t="s">
        <v>415</v>
      </c>
      <c r="D733" s="14" t="s">
        <v>8365</v>
      </c>
      <c r="E733" s="14" t="s">
        <v>7274</v>
      </c>
    </row>
    <row r="734">
      <c r="A734" s="2033">
        <v>44833.0</v>
      </c>
      <c r="B734" s="14" t="s">
        <v>8246</v>
      </c>
      <c r="C734" s="14" t="s">
        <v>415</v>
      </c>
      <c r="D734" s="14" t="s">
        <v>8365</v>
      </c>
      <c r="E734" s="14" t="s">
        <v>7414</v>
      </c>
    </row>
    <row r="735">
      <c r="A735" s="2033">
        <v>44834.0</v>
      </c>
      <c r="B735" s="14" t="s">
        <v>8246</v>
      </c>
      <c r="C735" s="14" t="s">
        <v>337</v>
      </c>
      <c r="D735" s="14" t="s">
        <v>8345</v>
      </c>
      <c r="E735" s="14" t="s">
        <v>6621</v>
      </c>
    </row>
    <row r="736">
      <c r="A736" s="2033">
        <v>44834.0</v>
      </c>
      <c r="B736" s="14" t="s">
        <v>8246</v>
      </c>
      <c r="C736" s="14" t="s">
        <v>337</v>
      </c>
      <c r="D736" s="14" t="s">
        <v>8345</v>
      </c>
      <c r="E736" s="14" t="s">
        <v>6530</v>
      </c>
    </row>
    <row r="737">
      <c r="A737" s="2033">
        <v>44834.0</v>
      </c>
      <c r="B737" s="14" t="s">
        <v>8246</v>
      </c>
      <c r="C737" s="14" t="s">
        <v>337</v>
      </c>
      <c r="D737" s="14" t="s">
        <v>8345</v>
      </c>
      <c r="E737" s="14" t="s">
        <v>6798</v>
      </c>
    </row>
    <row r="738">
      <c r="A738" s="2033">
        <v>44834.0</v>
      </c>
      <c r="B738" s="14" t="s">
        <v>8246</v>
      </c>
      <c r="C738" s="14" t="s">
        <v>7550</v>
      </c>
      <c r="D738" s="14" t="s">
        <v>8345</v>
      </c>
      <c r="E738" s="14" t="s">
        <v>6878</v>
      </c>
    </row>
    <row r="739">
      <c r="A739" s="2033">
        <v>44834.0</v>
      </c>
      <c r="B739" s="14" t="s">
        <v>8246</v>
      </c>
      <c r="C739" s="14" t="s">
        <v>7550</v>
      </c>
      <c r="D739" s="14" t="s">
        <v>8345</v>
      </c>
      <c r="E739" s="14" t="s">
        <v>6896</v>
      </c>
    </row>
    <row r="740">
      <c r="A740" s="2033">
        <v>44834.0</v>
      </c>
      <c r="B740" s="14" t="s">
        <v>8246</v>
      </c>
      <c r="C740" s="14" t="s">
        <v>7550</v>
      </c>
      <c r="D740" s="14" t="s">
        <v>8345</v>
      </c>
      <c r="E740" s="14" t="s">
        <v>6842</v>
      </c>
    </row>
    <row r="741">
      <c r="A741" s="2033">
        <v>44834.0</v>
      </c>
      <c r="B741" s="14" t="s">
        <v>8246</v>
      </c>
      <c r="C741" s="14" t="s">
        <v>8342</v>
      </c>
      <c r="D741" s="14" t="s">
        <v>8345</v>
      </c>
      <c r="E741" s="14" t="s">
        <v>7029</v>
      </c>
    </row>
    <row r="742">
      <c r="A742" s="2033">
        <v>44834.0</v>
      </c>
      <c r="B742" s="14" t="s">
        <v>8246</v>
      </c>
      <c r="C742" s="14" t="s">
        <v>8342</v>
      </c>
      <c r="D742" s="14" t="s">
        <v>8345</v>
      </c>
      <c r="E742" s="14" t="s">
        <v>7090</v>
      </c>
    </row>
    <row r="743">
      <c r="A743" s="2033">
        <v>44834.0</v>
      </c>
      <c r="B743" s="14" t="s">
        <v>8246</v>
      </c>
      <c r="C743" s="14" t="s">
        <v>8342</v>
      </c>
      <c r="D743" s="14" t="s">
        <v>8345</v>
      </c>
      <c r="E743" s="14" t="s">
        <v>8354</v>
      </c>
    </row>
    <row r="744">
      <c r="A744" s="2033">
        <v>44836.0</v>
      </c>
      <c r="B744" s="14" t="s">
        <v>8242</v>
      </c>
      <c r="C744" s="14" t="s">
        <v>415</v>
      </c>
      <c r="D744" s="14" t="s">
        <v>8337</v>
      </c>
      <c r="E744" s="14" t="s">
        <v>7414</v>
      </c>
    </row>
    <row r="745">
      <c r="A745" s="2033">
        <v>44836.0</v>
      </c>
      <c r="B745" s="14" t="s">
        <v>8242</v>
      </c>
      <c r="C745" s="14" t="s">
        <v>415</v>
      </c>
      <c r="D745" s="14" t="s">
        <v>8363</v>
      </c>
      <c r="E745" s="14" t="s">
        <v>7223</v>
      </c>
    </row>
    <row r="746">
      <c r="A746" s="2033">
        <v>44836.0</v>
      </c>
      <c r="B746" s="14" t="s">
        <v>8242</v>
      </c>
      <c r="C746" s="14" t="s">
        <v>337</v>
      </c>
      <c r="D746" s="14" t="s">
        <v>8345</v>
      </c>
      <c r="E746" s="14" t="s">
        <v>6614</v>
      </c>
    </row>
    <row r="747">
      <c r="A747" s="2033">
        <v>44836.0</v>
      </c>
      <c r="B747" s="14" t="s">
        <v>8242</v>
      </c>
      <c r="C747" s="14" t="s">
        <v>337</v>
      </c>
      <c r="D747" s="14" t="s">
        <v>8345</v>
      </c>
      <c r="E747" s="14" t="s">
        <v>6621</v>
      </c>
    </row>
    <row r="748">
      <c r="A748" s="2033">
        <v>44836.0</v>
      </c>
      <c r="B748" s="14" t="s">
        <v>8242</v>
      </c>
      <c r="C748" s="14" t="s">
        <v>337</v>
      </c>
      <c r="D748" s="14" t="s">
        <v>8345</v>
      </c>
      <c r="E748" s="14" t="s">
        <v>6679</v>
      </c>
    </row>
    <row r="749">
      <c r="A749" s="2033">
        <v>44836.0</v>
      </c>
      <c r="B749" s="14" t="s">
        <v>8242</v>
      </c>
      <c r="C749" s="14" t="s">
        <v>7550</v>
      </c>
      <c r="D749" s="14" t="s">
        <v>8345</v>
      </c>
      <c r="E749" s="14" t="s">
        <v>7010</v>
      </c>
    </row>
    <row r="750">
      <c r="A750" s="2033">
        <v>44836.0</v>
      </c>
      <c r="B750" s="14" t="s">
        <v>8242</v>
      </c>
      <c r="C750" s="14" t="s">
        <v>7550</v>
      </c>
      <c r="D750" s="14" t="s">
        <v>8345</v>
      </c>
      <c r="E750" s="14" t="s">
        <v>6824</v>
      </c>
    </row>
    <row r="751">
      <c r="A751" s="2033">
        <v>44836.0</v>
      </c>
      <c r="B751" s="14" t="s">
        <v>8242</v>
      </c>
      <c r="C751" s="14" t="s">
        <v>7550</v>
      </c>
      <c r="D751" s="14" t="s">
        <v>8345</v>
      </c>
      <c r="E751" s="14" t="s">
        <v>6977</v>
      </c>
    </row>
    <row r="752">
      <c r="A752" s="2033">
        <v>44836.0</v>
      </c>
      <c r="B752" s="14" t="s">
        <v>8242</v>
      </c>
      <c r="C752" s="14" t="s">
        <v>8342</v>
      </c>
      <c r="D752" s="14" t="s">
        <v>8345</v>
      </c>
      <c r="E752" s="14" t="s">
        <v>8373</v>
      </c>
    </row>
    <row r="753">
      <c r="A753" s="2033">
        <v>44836.0</v>
      </c>
      <c r="B753" s="14" t="s">
        <v>8242</v>
      </c>
      <c r="C753" s="14" t="s">
        <v>8342</v>
      </c>
      <c r="D753" s="14" t="s">
        <v>8345</v>
      </c>
      <c r="E753" s="14" t="s">
        <v>7084</v>
      </c>
    </row>
    <row r="754">
      <c r="A754" s="2033">
        <v>44836.0</v>
      </c>
      <c r="B754" s="14" t="s">
        <v>8242</v>
      </c>
      <c r="C754" s="14" t="s">
        <v>8342</v>
      </c>
      <c r="D754" s="14" t="s">
        <v>8345</v>
      </c>
      <c r="E754" s="14" t="s">
        <v>7098</v>
      </c>
    </row>
    <row r="755">
      <c r="A755" s="2033">
        <v>44841.0</v>
      </c>
      <c r="B755" s="14" t="s">
        <v>8246</v>
      </c>
      <c r="C755" s="14" t="s">
        <v>415</v>
      </c>
      <c r="D755" s="14" t="s">
        <v>8363</v>
      </c>
      <c r="E755" s="14" t="s">
        <v>7316</v>
      </c>
    </row>
    <row r="756">
      <c r="A756" s="2033">
        <v>44841.0</v>
      </c>
      <c r="B756" s="14" t="s">
        <v>8246</v>
      </c>
      <c r="C756" s="14" t="s">
        <v>337</v>
      </c>
      <c r="D756" s="14" t="s">
        <v>8345</v>
      </c>
      <c r="E756" s="14" t="s">
        <v>6798</v>
      </c>
    </row>
    <row r="757">
      <c r="A757" s="2033">
        <v>44841.0</v>
      </c>
      <c r="B757" s="14" t="s">
        <v>8246</v>
      </c>
      <c r="C757" s="14" t="s">
        <v>337</v>
      </c>
      <c r="D757" s="14" t="s">
        <v>8345</v>
      </c>
      <c r="E757" s="14" t="s">
        <v>6798</v>
      </c>
    </row>
    <row r="758">
      <c r="A758" s="2033">
        <v>44841.0</v>
      </c>
      <c r="B758" s="14" t="s">
        <v>8246</v>
      </c>
      <c r="C758" s="14" t="s">
        <v>337</v>
      </c>
      <c r="D758" s="14" t="s">
        <v>8345</v>
      </c>
      <c r="E758" s="14" t="s">
        <v>6606</v>
      </c>
    </row>
    <row r="759">
      <c r="A759" s="2033">
        <v>44841.0</v>
      </c>
      <c r="B759" s="14" t="s">
        <v>8246</v>
      </c>
      <c r="C759" s="14" t="s">
        <v>7550</v>
      </c>
      <c r="D759" s="14" t="s">
        <v>8345</v>
      </c>
      <c r="E759" s="14" t="s">
        <v>6836</v>
      </c>
    </row>
    <row r="760">
      <c r="A760" s="2033">
        <v>44841.0</v>
      </c>
      <c r="B760" s="14" t="s">
        <v>8246</v>
      </c>
      <c r="C760" s="14" t="s">
        <v>7550</v>
      </c>
      <c r="D760" s="14" t="s">
        <v>8345</v>
      </c>
      <c r="E760" s="14" t="s">
        <v>6941</v>
      </c>
    </row>
    <row r="761">
      <c r="A761" s="2033">
        <v>44841.0</v>
      </c>
      <c r="B761" s="14" t="s">
        <v>8246</v>
      </c>
      <c r="C761" s="14" t="s">
        <v>7550</v>
      </c>
      <c r="D761" s="14" t="s">
        <v>8345</v>
      </c>
      <c r="E761" s="14" t="s">
        <v>8369</v>
      </c>
    </row>
    <row r="762">
      <c r="A762" s="2033">
        <v>44841.0</v>
      </c>
      <c r="B762" s="14" t="s">
        <v>8246</v>
      </c>
      <c r="C762" s="14" t="s">
        <v>8342</v>
      </c>
      <c r="D762" s="14" t="s">
        <v>8345</v>
      </c>
      <c r="E762" s="14" t="s">
        <v>7187</v>
      </c>
    </row>
    <row r="763">
      <c r="A763" s="2033">
        <v>44841.0</v>
      </c>
      <c r="B763" s="14" t="s">
        <v>8246</v>
      </c>
      <c r="C763" s="14" t="s">
        <v>8342</v>
      </c>
      <c r="D763" s="14" t="s">
        <v>8345</v>
      </c>
      <c r="E763" s="14" t="s">
        <v>7028</v>
      </c>
    </row>
    <row r="764">
      <c r="A764" s="2033">
        <v>44841.0</v>
      </c>
      <c r="B764" s="14" t="s">
        <v>8246</v>
      </c>
      <c r="C764" s="14" t="s">
        <v>8342</v>
      </c>
      <c r="D764" s="14" t="s">
        <v>8345</v>
      </c>
      <c r="E764" s="14" t="s">
        <v>7135</v>
      </c>
    </row>
    <row r="765">
      <c r="A765" s="2033">
        <v>44841.0</v>
      </c>
      <c r="B765" s="14" t="s">
        <v>8246</v>
      </c>
      <c r="C765" s="14" t="s">
        <v>415</v>
      </c>
      <c r="D765" s="14" t="s">
        <v>8343</v>
      </c>
      <c r="E765" s="14" t="s">
        <v>7398</v>
      </c>
    </row>
    <row r="766">
      <c r="A766" s="2033">
        <v>44841.0</v>
      </c>
      <c r="B766" s="14" t="s">
        <v>8246</v>
      </c>
      <c r="C766" s="14" t="s">
        <v>415</v>
      </c>
      <c r="D766" s="14" t="s">
        <v>8343</v>
      </c>
      <c r="E766" s="14" t="s">
        <v>7385</v>
      </c>
    </row>
    <row r="767">
      <c r="A767" s="2033">
        <v>44843.0</v>
      </c>
      <c r="B767" s="14" t="s">
        <v>8242</v>
      </c>
      <c r="C767" s="14" t="s">
        <v>337</v>
      </c>
      <c r="D767" s="14" t="s">
        <v>8345</v>
      </c>
      <c r="E767" s="14" t="s">
        <v>6615</v>
      </c>
    </row>
    <row r="768">
      <c r="A768" s="2033">
        <v>44843.0</v>
      </c>
      <c r="B768" s="14" t="s">
        <v>8242</v>
      </c>
      <c r="C768" s="14" t="s">
        <v>337</v>
      </c>
      <c r="D768" s="14" t="s">
        <v>8345</v>
      </c>
      <c r="E768" s="14" t="s">
        <v>6798</v>
      </c>
    </row>
    <row r="769">
      <c r="A769" s="2033">
        <v>44843.0</v>
      </c>
      <c r="B769" s="14" t="s">
        <v>8242</v>
      </c>
      <c r="C769" s="14" t="s">
        <v>337</v>
      </c>
      <c r="D769" s="14" t="s">
        <v>8345</v>
      </c>
      <c r="E769" s="14" t="s">
        <v>1226</v>
      </c>
    </row>
    <row r="770">
      <c r="A770" s="2033">
        <v>44843.0</v>
      </c>
      <c r="B770" s="14" t="s">
        <v>8242</v>
      </c>
      <c r="C770" s="14" t="s">
        <v>7550</v>
      </c>
      <c r="D770" s="14" t="s">
        <v>8345</v>
      </c>
      <c r="E770" s="14" t="s">
        <v>6941</v>
      </c>
    </row>
    <row r="771">
      <c r="A771" s="2033">
        <v>44843.0</v>
      </c>
      <c r="B771" s="14" t="s">
        <v>8242</v>
      </c>
      <c r="C771" s="14" t="s">
        <v>7550</v>
      </c>
      <c r="D771" s="14" t="s">
        <v>8345</v>
      </c>
      <c r="E771" s="14" t="s">
        <v>6977</v>
      </c>
    </row>
    <row r="772">
      <c r="A772" s="2033">
        <v>44843.0</v>
      </c>
      <c r="B772" s="14" t="s">
        <v>8242</v>
      </c>
      <c r="C772" s="14" t="s">
        <v>7550</v>
      </c>
      <c r="D772" s="14" t="s">
        <v>8345</v>
      </c>
      <c r="E772" s="14" t="s">
        <v>6977</v>
      </c>
    </row>
    <row r="773">
      <c r="A773" s="2033">
        <v>44843.0</v>
      </c>
      <c r="B773" s="14" t="s">
        <v>8242</v>
      </c>
      <c r="C773" s="14" t="s">
        <v>8342</v>
      </c>
      <c r="D773" s="14" t="s">
        <v>8345</v>
      </c>
      <c r="E773" s="14" t="s">
        <v>7098</v>
      </c>
    </row>
    <row r="774">
      <c r="A774" s="2033">
        <v>44843.0</v>
      </c>
      <c r="B774" s="14" t="s">
        <v>8242</v>
      </c>
      <c r="C774" s="14" t="s">
        <v>8342</v>
      </c>
      <c r="D774" s="14" t="s">
        <v>8345</v>
      </c>
      <c r="E774" s="14" t="s">
        <v>8367</v>
      </c>
    </row>
    <row r="775">
      <c r="A775" s="2033">
        <v>44843.0</v>
      </c>
      <c r="B775" s="14" t="s">
        <v>8242</v>
      </c>
      <c r="C775" s="14" t="s">
        <v>8342</v>
      </c>
      <c r="D775" s="14" t="s">
        <v>8345</v>
      </c>
      <c r="E775" s="14" t="s">
        <v>8354</v>
      </c>
    </row>
    <row r="776">
      <c r="A776" s="2033">
        <v>44846.0</v>
      </c>
      <c r="B776" s="14" t="s">
        <v>8242</v>
      </c>
      <c r="C776" s="14" t="s">
        <v>415</v>
      </c>
      <c r="D776" s="14" t="s">
        <v>4555</v>
      </c>
      <c r="E776" s="14" t="s">
        <v>7340</v>
      </c>
    </row>
    <row r="777">
      <c r="A777" s="2033">
        <v>44846.0</v>
      </c>
      <c r="B777" s="14" t="s">
        <v>8242</v>
      </c>
      <c r="C777" s="14" t="s">
        <v>337</v>
      </c>
      <c r="D777" s="14" t="s">
        <v>4555</v>
      </c>
      <c r="E777" s="14" t="s">
        <v>6621</v>
      </c>
    </row>
    <row r="778">
      <c r="A778" s="2033">
        <v>44846.0</v>
      </c>
      <c r="B778" s="14" t="s">
        <v>8242</v>
      </c>
      <c r="C778" s="14" t="s">
        <v>7550</v>
      </c>
      <c r="D778" s="14" t="s">
        <v>4555</v>
      </c>
      <c r="E778" s="14" t="s">
        <v>8280</v>
      </c>
    </row>
    <row r="779">
      <c r="A779" s="2033">
        <v>44846.0</v>
      </c>
      <c r="B779" s="14" t="s">
        <v>8242</v>
      </c>
      <c r="C779" s="14" t="s">
        <v>8342</v>
      </c>
      <c r="D779" s="14" t="s">
        <v>4555</v>
      </c>
      <c r="E779" s="14" t="s">
        <v>7084</v>
      </c>
    </row>
    <row r="780">
      <c r="A780" s="2033">
        <v>44850.0</v>
      </c>
      <c r="B780" s="14" t="s">
        <v>8246</v>
      </c>
      <c r="C780" s="14" t="s">
        <v>337</v>
      </c>
      <c r="D780" s="14" t="s">
        <v>8345</v>
      </c>
      <c r="E780" s="14" t="s">
        <v>6606</v>
      </c>
    </row>
    <row r="781">
      <c r="A781" s="2033">
        <v>44850.0</v>
      </c>
      <c r="B781" s="14" t="s">
        <v>8246</v>
      </c>
      <c r="C781" s="14" t="s">
        <v>337</v>
      </c>
      <c r="D781" s="14" t="s">
        <v>8345</v>
      </c>
      <c r="E781" s="14" t="s">
        <v>6530</v>
      </c>
    </row>
    <row r="782">
      <c r="A782" s="2033">
        <v>44850.0</v>
      </c>
      <c r="B782" s="14" t="s">
        <v>8246</v>
      </c>
      <c r="C782" s="14" t="s">
        <v>337</v>
      </c>
      <c r="D782" s="14" t="s">
        <v>8345</v>
      </c>
      <c r="E782" s="14" t="s">
        <v>6599</v>
      </c>
    </row>
    <row r="783">
      <c r="A783" s="2033">
        <v>44850.0</v>
      </c>
      <c r="B783" s="14" t="s">
        <v>8246</v>
      </c>
      <c r="C783" s="14" t="s">
        <v>7550</v>
      </c>
      <c r="D783" s="14" t="s">
        <v>8345</v>
      </c>
      <c r="E783" s="14" t="s">
        <v>6848</v>
      </c>
    </row>
    <row r="784">
      <c r="A784" s="2033">
        <v>44850.0</v>
      </c>
      <c r="B784" s="14" t="s">
        <v>8246</v>
      </c>
      <c r="C784" s="14" t="s">
        <v>7550</v>
      </c>
      <c r="D784" s="14" t="s">
        <v>8345</v>
      </c>
      <c r="E784" s="14" t="s">
        <v>6842</v>
      </c>
    </row>
    <row r="785">
      <c r="A785" s="2033">
        <v>44850.0</v>
      </c>
      <c r="B785" s="14" t="s">
        <v>8246</v>
      </c>
      <c r="C785" s="14" t="s">
        <v>7550</v>
      </c>
      <c r="D785" s="14" t="s">
        <v>8345</v>
      </c>
      <c r="E785" s="14" t="s">
        <v>8354</v>
      </c>
    </row>
    <row r="786">
      <c r="A786" s="2033">
        <v>44850.0</v>
      </c>
      <c r="B786" s="14" t="s">
        <v>8246</v>
      </c>
      <c r="C786" s="14" t="s">
        <v>8342</v>
      </c>
      <c r="D786" s="14" t="s">
        <v>8345</v>
      </c>
      <c r="E786" s="14" t="s">
        <v>7111</v>
      </c>
    </row>
    <row r="787">
      <c r="A787" s="2033">
        <v>44850.0</v>
      </c>
      <c r="B787" s="14" t="s">
        <v>8246</v>
      </c>
      <c r="C787" s="14" t="s">
        <v>8342</v>
      </c>
      <c r="D787" s="14" t="s">
        <v>8345</v>
      </c>
      <c r="E787" s="14" t="s">
        <v>7099</v>
      </c>
    </row>
    <row r="788">
      <c r="A788" s="2033">
        <v>44850.0</v>
      </c>
      <c r="B788" s="14" t="s">
        <v>8246</v>
      </c>
      <c r="C788" s="14" t="s">
        <v>8342</v>
      </c>
      <c r="D788" s="14" t="s">
        <v>8345</v>
      </c>
      <c r="E788" s="14" t="s">
        <v>7129</v>
      </c>
    </row>
    <row r="789">
      <c r="A789" s="2033">
        <v>44850.0</v>
      </c>
      <c r="B789" s="14" t="s">
        <v>8246</v>
      </c>
      <c r="C789" s="14" t="s">
        <v>415</v>
      </c>
      <c r="D789" s="14" t="s">
        <v>8337</v>
      </c>
      <c r="E789" s="14" t="s">
        <v>8364</v>
      </c>
    </row>
    <row r="790">
      <c r="A790" s="2033">
        <v>44850.0</v>
      </c>
      <c r="B790" s="14" t="s">
        <v>8242</v>
      </c>
      <c r="C790" s="14" t="s">
        <v>415</v>
      </c>
      <c r="D790" s="14" t="s">
        <v>8337</v>
      </c>
      <c r="E790" s="14" t="s">
        <v>7322</v>
      </c>
    </row>
    <row r="791">
      <c r="A791" s="2033">
        <v>44850.0</v>
      </c>
      <c r="B791" s="14" t="s">
        <v>8242</v>
      </c>
      <c r="C791" s="14" t="s">
        <v>337</v>
      </c>
      <c r="D791" s="14" t="s">
        <v>8345</v>
      </c>
      <c r="E791" s="14" t="s">
        <v>6614</v>
      </c>
    </row>
    <row r="792">
      <c r="A792" s="2033">
        <v>44850.0</v>
      </c>
      <c r="B792" s="14" t="s">
        <v>8242</v>
      </c>
      <c r="C792" s="14" t="s">
        <v>337</v>
      </c>
      <c r="D792" s="14" t="s">
        <v>8345</v>
      </c>
      <c r="E792" s="14" t="s">
        <v>6561</v>
      </c>
    </row>
    <row r="793">
      <c r="A793" s="2033">
        <v>44850.0</v>
      </c>
      <c r="B793" s="14" t="s">
        <v>8242</v>
      </c>
      <c r="C793" s="14" t="s">
        <v>337</v>
      </c>
      <c r="D793" s="14" t="s">
        <v>8345</v>
      </c>
      <c r="E793" s="14" t="s">
        <v>6754</v>
      </c>
    </row>
    <row r="794">
      <c r="A794" s="2033">
        <v>44850.0</v>
      </c>
      <c r="B794" s="14" t="s">
        <v>8242</v>
      </c>
      <c r="C794" s="14" t="s">
        <v>7550</v>
      </c>
      <c r="D794" s="14" t="s">
        <v>8345</v>
      </c>
      <c r="E794" s="14" t="s">
        <v>6995</v>
      </c>
    </row>
    <row r="795">
      <c r="A795" s="2033">
        <v>44850.0</v>
      </c>
      <c r="B795" s="14" t="s">
        <v>8242</v>
      </c>
      <c r="C795" s="14" t="s">
        <v>7550</v>
      </c>
      <c r="D795" s="14" t="s">
        <v>8345</v>
      </c>
      <c r="E795" s="14" t="s">
        <v>6914</v>
      </c>
    </row>
    <row r="796">
      <c r="A796" s="2033">
        <v>44850.0</v>
      </c>
      <c r="B796" s="14" t="s">
        <v>8242</v>
      </c>
      <c r="C796" s="14" t="s">
        <v>7550</v>
      </c>
      <c r="D796" s="14" t="s">
        <v>8345</v>
      </c>
      <c r="E796" s="14" t="s">
        <v>6983</v>
      </c>
    </row>
    <row r="797">
      <c r="A797" s="2033">
        <v>44850.0</v>
      </c>
      <c r="B797" s="14" t="s">
        <v>8242</v>
      </c>
      <c r="C797" s="14" t="s">
        <v>8342</v>
      </c>
      <c r="D797" s="14" t="s">
        <v>8345</v>
      </c>
      <c r="E797" s="14" t="s">
        <v>7098</v>
      </c>
    </row>
    <row r="798">
      <c r="A798" s="2033">
        <v>44850.0</v>
      </c>
      <c r="B798" s="14" t="s">
        <v>8242</v>
      </c>
      <c r="C798" s="14" t="s">
        <v>8342</v>
      </c>
      <c r="D798" s="14" t="s">
        <v>8345</v>
      </c>
      <c r="E798" s="14" t="s">
        <v>7029</v>
      </c>
    </row>
    <row r="799">
      <c r="A799" s="2033">
        <v>44850.0</v>
      </c>
      <c r="B799" s="14" t="s">
        <v>8242</v>
      </c>
      <c r="C799" s="14" t="s">
        <v>8342</v>
      </c>
      <c r="D799" s="14" t="s">
        <v>8345</v>
      </c>
      <c r="E799" s="14" t="s">
        <v>7028</v>
      </c>
    </row>
    <row r="800">
      <c r="A800" s="2033">
        <v>44851.0</v>
      </c>
      <c r="B800" s="14" t="s">
        <v>8246</v>
      </c>
      <c r="C800" s="14" t="s">
        <v>337</v>
      </c>
      <c r="D800" s="14" t="s">
        <v>8345</v>
      </c>
      <c r="E800" s="14" t="s">
        <v>6614</v>
      </c>
    </row>
    <row r="801">
      <c r="A801" s="2033">
        <v>44851.0</v>
      </c>
      <c r="B801" s="14" t="s">
        <v>8246</v>
      </c>
      <c r="C801" s="14" t="s">
        <v>337</v>
      </c>
      <c r="D801" s="14" t="s">
        <v>8345</v>
      </c>
      <c r="E801" s="14" t="s">
        <v>6679</v>
      </c>
    </row>
    <row r="802">
      <c r="A802" s="2033">
        <v>44851.0</v>
      </c>
      <c r="B802" s="14" t="s">
        <v>8246</v>
      </c>
      <c r="C802" s="14" t="s">
        <v>337</v>
      </c>
      <c r="D802" s="14" t="s">
        <v>8345</v>
      </c>
      <c r="E802" s="14" t="s">
        <v>6697</v>
      </c>
    </row>
    <row r="803">
      <c r="A803" s="2033">
        <v>44851.0</v>
      </c>
      <c r="B803" s="14" t="s">
        <v>8246</v>
      </c>
      <c r="C803" s="14" t="s">
        <v>7550</v>
      </c>
      <c r="D803" s="14" t="s">
        <v>8345</v>
      </c>
      <c r="E803" s="14" t="s">
        <v>6836</v>
      </c>
    </row>
    <row r="804">
      <c r="A804" s="2033">
        <v>44851.0</v>
      </c>
      <c r="B804" s="14" t="s">
        <v>8246</v>
      </c>
      <c r="C804" s="14" t="s">
        <v>7550</v>
      </c>
      <c r="D804" s="14" t="s">
        <v>8345</v>
      </c>
      <c r="E804" s="14" t="s">
        <v>8280</v>
      </c>
    </row>
    <row r="805">
      <c r="A805" s="2033">
        <v>44851.0</v>
      </c>
      <c r="B805" s="14" t="s">
        <v>8246</v>
      </c>
      <c r="C805" s="14" t="s">
        <v>7550</v>
      </c>
      <c r="D805" s="14" t="s">
        <v>8345</v>
      </c>
      <c r="E805" s="14" t="s">
        <v>6896</v>
      </c>
    </row>
    <row r="806">
      <c r="A806" s="2033">
        <v>44851.0</v>
      </c>
      <c r="B806" s="14" t="s">
        <v>8246</v>
      </c>
      <c r="C806" s="14" t="s">
        <v>8342</v>
      </c>
      <c r="D806" s="14" t="s">
        <v>8345</v>
      </c>
      <c r="E806" s="14" t="s">
        <v>7181</v>
      </c>
    </row>
    <row r="807">
      <c r="A807" s="2033">
        <v>44851.0</v>
      </c>
      <c r="B807" s="14" t="s">
        <v>8246</v>
      </c>
      <c r="C807" s="14" t="s">
        <v>8342</v>
      </c>
      <c r="D807" s="14" t="s">
        <v>8345</v>
      </c>
      <c r="E807" s="14" t="s">
        <v>7181</v>
      </c>
    </row>
    <row r="808">
      <c r="A808" s="2033">
        <v>44851.0</v>
      </c>
      <c r="B808" s="14" t="s">
        <v>8246</v>
      </c>
      <c r="C808" s="14" t="s">
        <v>8342</v>
      </c>
      <c r="D808" s="14" t="s">
        <v>8345</v>
      </c>
      <c r="E808" s="14" t="s">
        <v>7181</v>
      </c>
    </row>
    <row r="809">
      <c r="A809" s="2033">
        <v>44853.0</v>
      </c>
      <c r="B809" s="14" t="s">
        <v>8242</v>
      </c>
      <c r="C809" s="14" t="s">
        <v>415</v>
      </c>
      <c r="D809" s="14" t="s">
        <v>8365</v>
      </c>
      <c r="E809" s="14" t="s">
        <v>7432</v>
      </c>
    </row>
    <row r="810">
      <c r="A810" s="2033">
        <v>44853.0</v>
      </c>
      <c r="B810" s="14" t="s">
        <v>8242</v>
      </c>
      <c r="C810" s="14" t="s">
        <v>415</v>
      </c>
      <c r="D810" s="14" t="s">
        <v>8365</v>
      </c>
      <c r="E810" s="14" t="s">
        <v>7223</v>
      </c>
    </row>
    <row r="811">
      <c r="A811" s="2033">
        <v>44853.0</v>
      </c>
      <c r="B811" s="14" t="s">
        <v>8246</v>
      </c>
      <c r="C811" s="14" t="s">
        <v>337</v>
      </c>
      <c r="D811" s="14" t="s">
        <v>8345</v>
      </c>
      <c r="E811" s="14" t="s">
        <v>6554</v>
      </c>
    </row>
    <row r="812">
      <c r="A812" s="2033">
        <v>44853.0</v>
      </c>
      <c r="B812" s="14" t="s">
        <v>8246</v>
      </c>
      <c r="C812" s="14" t="s">
        <v>337</v>
      </c>
      <c r="D812" s="14" t="s">
        <v>8345</v>
      </c>
      <c r="E812" s="14" t="s">
        <v>6517</v>
      </c>
    </row>
    <row r="813">
      <c r="A813" s="2033">
        <v>44853.0</v>
      </c>
      <c r="B813" s="14" t="s">
        <v>8246</v>
      </c>
      <c r="C813" s="14" t="s">
        <v>337</v>
      </c>
      <c r="D813" s="14" t="s">
        <v>8345</v>
      </c>
      <c r="E813" s="14" t="s">
        <v>6691</v>
      </c>
    </row>
    <row r="814">
      <c r="A814" s="2033">
        <v>44853.0</v>
      </c>
      <c r="B814" s="14" t="s">
        <v>8246</v>
      </c>
      <c r="C814" s="14" t="s">
        <v>7550</v>
      </c>
      <c r="D814" s="14" t="s">
        <v>8345</v>
      </c>
      <c r="E814" s="14" t="s">
        <v>6959</v>
      </c>
    </row>
    <row r="815">
      <c r="A815" s="2033">
        <v>44853.0</v>
      </c>
      <c r="B815" s="14" t="s">
        <v>8246</v>
      </c>
      <c r="C815" s="14" t="s">
        <v>7550</v>
      </c>
      <c r="D815" s="14" t="s">
        <v>8345</v>
      </c>
      <c r="E815" s="14" t="s">
        <v>6866</v>
      </c>
    </row>
    <row r="816">
      <c r="A816" s="2033">
        <v>44853.0</v>
      </c>
      <c r="B816" s="14" t="s">
        <v>8246</v>
      </c>
      <c r="C816" s="14" t="s">
        <v>7550</v>
      </c>
      <c r="D816" s="14" t="s">
        <v>8345</v>
      </c>
      <c r="E816" s="14" t="s">
        <v>8280</v>
      </c>
    </row>
    <row r="817">
      <c r="A817" s="2033">
        <v>44853.0</v>
      </c>
      <c r="B817" s="14" t="s">
        <v>8246</v>
      </c>
      <c r="C817" s="14" t="s">
        <v>8342</v>
      </c>
      <c r="D817" s="14" t="s">
        <v>8345</v>
      </c>
      <c r="E817" s="14" t="s">
        <v>8353</v>
      </c>
    </row>
    <row r="818">
      <c r="A818" s="2033">
        <v>44853.0</v>
      </c>
      <c r="B818" s="14" t="s">
        <v>8246</v>
      </c>
      <c r="C818" s="14" t="s">
        <v>8342</v>
      </c>
      <c r="D818" s="14" t="s">
        <v>8345</v>
      </c>
      <c r="E818" s="14" t="s">
        <v>8367</v>
      </c>
    </row>
    <row r="819">
      <c r="A819" s="2033">
        <v>44853.0</v>
      </c>
      <c r="B819" s="14" t="s">
        <v>8246</v>
      </c>
      <c r="C819" s="14" t="s">
        <v>8342</v>
      </c>
      <c r="D819" s="14" t="s">
        <v>8345</v>
      </c>
      <c r="E819" s="14" t="s">
        <v>7135</v>
      </c>
    </row>
    <row r="820">
      <c r="A820" s="2033">
        <v>44855.0</v>
      </c>
      <c r="B820" s="14" t="s">
        <v>8246</v>
      </c>
      <c r="C820" s="14" t="s">
        <v>415</v>
      </c>
      <c r="D820" s="14" t="s">
        <v>8337</v>
      </c>
      <c r="E820" s="14" t="s">
        <v>7274</v>
      </c>
    </row>
    <row r="821">
      <c r="A821" s="2033">
        <v>44856.0</v>
      </c>
      <c r="B821" s="14" t="s">
        <v>8246</v>
      </c>
      <c r="C821" s="14" t="s">
        <v>415</v>
      </c>
      <c r="D821" s="14" t="s">
        <v>8365</v>
      </c>
      <c r="E821" s="14" t="s">
        <v>7373</v>
      </c>
    </row>
    <row r="822">
      <c r="A822" s="2033">
        <v>44856.0</v>
      </c>
      <c r="B822" s="14" t="s">
        <v>8246</v>
      </c>
      <c r="C822" s="14" t="s">
        <v>415</v>
      </c>
      <c r="D822" s="14" t="s">
        <v>8365</v>
      </c>
      <c r="E822" s="14" t="s">
        <v>7286</v>
      </c>
    </row>
    <row r="823">
      <c r="A823" s="2039">
        <v>44857.0</v>
      </c>
      <c r="B823" s="14" t="s">
        <v>8246</v>
      </c>
      <c r="C823" s="14" t="s">
        <v>415</v>
      </c>
      <c r="D823" s="2040" t="s">
        <v>8341</v>
      </c>
      <c r="E823" s="2040" t="s">
        <v>8364</v>
      </c>
    </row>
    <row r="824">
      <c r="A824" s="2039">
        <v>44857.0</v>
      </c>
      <c r="B824" s="2040" t="s">
        <v>8242</v>
      </c>
      <c r="C824" s="2040" t="s">
        <v>415</v>
      </c>
      <c r="D824" s="2040" t="s">
        <v>8337</v>
      </c>
      <c r="E824" s="2040" t="s">
        <v>7426</v>
      </c>
    </row>
    <row r="825">
      <c r="A825" s="2039">
        <v>44857.0</v>
      </c>
      <c r="B825" s="2040" t="s">
        <v>8242</v>
      </c>
      <c r="C825" s="14" t="s">
        <v>337</v>
      </c>
      <c r="D825" s="14" t="s">
        <v>8343</v>
      </c>
      <c r="E825" s="14" t="s">
        <v>1226</v>
      </c>
    </row>
    <row r="826">
      <c r="A826" s="2039">
        <v>44857.0</v>
      </c>
      <c r="B826" s="2040" t="s">
        <v>8242</v>
      </c>
      <c r="C826" s="14" t="s">
        <v>7550</v>
      </c>
      <c r="D826" s="14" t="s">
        <v>8343</v>
      </c>
      <c r="E826" s="14" t="s">
        <v>6890</v>
      </c>
    </row>
    <row r="827">
      <c r="A827" s="2039">
        <v>44857.0</v>
      </c>
      <c r="B827" s="2040" t="s">
        <v>8242</v>
      </c>
      <c r="C827" s="14" t="s">
        <v>8342</v>
      </c>
      <c r="D827" s="14" t="s">
        <v>8343</v>
      </c>
      <c r="E827" s="14" t="s">
        <v>8353</v>
      </c>
    </row>
    <row r="828">
      <c r="A828" s="2039">
        <v>44858.0</v>
      </c>
      <c r="B828" s="14" t="s">
        <v>8246</v>
      </c>
      <c r="C828" s="14" t="s">
        <v>337</v>
      </c>
      <c r="D828" s="14" t="s">
        <v>8345</v>
      </c>
      <c r="E828" s="14" t="s">
        <v>6567</v>
      </c>
    </row>
    <row r="829">
      <c r="A829" s="2039">
        <v>44858.0</v>
      </c>
      <c r="B829" s="14" t="s">
        <v>8246</v>
      </c>
      <c r="C829" s="14" t="s">
        <v>337</v>
      </c>
      <c r="D829" s="14" t="s">
        <v>8345</v>
      </c>
      <c r="E829" s="14" t="s">
        <v>6697</v>
      </c>
    </row>
    <row r="830">
      <c r="A830" s="2039">
        <v>44858.0</v>
      </c>
      <c r="B830" s="14" t="s">
        <v>8246</v>
      </c>
      <c r="C830" s="14" t="s">
        <v>337</v>
      </c>
      <c r="D830" s="14" t="s">
        <v>8345</v>
      </c>
      <c r="E830" s="14" t="s">
        <v>6785</v>
      </c>
    </row>
    <row r="831">
      <c r="A831" s="2039">
        <v>44858.0</v>
      </c>
      <c r="B831" s="14" t="s">
        <v>8246</v>
      </c>
      <c r="C831" s="14" t="s">
        <v>7550</v>
      </c>
      <c r="D831" s="14" t="s">
        <v>8345</v>
      </c>
      <c r="E831" s="14" t="s">
        <v>6914</v>
      </c>
    </row>
    <row r="832">
      <c r="A832" s="2039">
        <v>44858.0</v>
      </c>
      <c r="B832" s="14" t="s">
        <v>8246</v>
      </c>
      <c r="C832" s="14" t="s">
        <v>7550</v>
      </c>
      <c r="D832" s="14" t="s">
        <v>8345</v>
      </c>
      <c r="E832" s="14" t="s">
        <v>6872</v>
      </c>
    </row>
    <row r="833">
      <c r="A833" s="2039">
        <v>44858.0</v>
      </c>
      <c r="B833" s="14" t="s">
        <v>8246</v>
      </c>
      <c r="C833" s="14" t="s">
        <v>7550</v>
      </c>
      <c r="D833" s="14" t="s">
        <v>8345</v>
      </c>
      <c r="E833" s="14" t="s">
        <v>6941</v>
      </c>
    </row>
    <row r="834">
      <c r="A834" s="2039">
        <v>44858.0</v>
      </c>
      <c r="B834" s="14" t="s">
        <v>8246</v>
      </c>
      <c r="C834" s="14" t="s">
        <v>8342</v>
      </c>
      <c r="D834" s="14" t="s">
        <v>8345</v>
      </c>
      <c r="E834" s="14" t="s">
        <v>7099</v>
      </c>
    </row>
    <row r="835">
      <c r="A835" s="2039">
        <v>44858.0</v>
      </c>
      <c r="B835" s="14" t="s">
        <v>8246</v>
      </c>
      <c r="C835" s="14" t="s">
        <v>8342</v>
      </c>
      <c r="D835" s="14" t="s">
        <v>8345</v>
      </c>
      <c r="E835" s="14" t="s">
        <v>7105</v>
      </c>
    </row>
    <row r="836">
      <c r="A836" s="2039">
        <v>44858.0</v>
      </c>
      <c r="B836" s="14" t="s">
        <v>8246</v>
      </c>
      <c r="C836" s="14" t="s">
        <v>8342</v>
      </c>
      <c r="D836" s="14" t="s">
        <v>8345</v>
      </c>
      <c r="E836" s="14" t="s">
        <v>8353</v>
      </c>
    </row>
    <row r="837">
      <c r="A837" s="2039">
        <v>44858.0</v>
      </c>
      <c r="B837" s="14" t="s">
        <v>8242</v>
      </c>
      <c r="C837" s="14" t="s">
        <v>337</v>
      </c>
      <c r="D837" s="14" t="s">
        <v>8345</v>
      </c>
      <c r="E837" s="14" t="s">
        <v>6748</v>
      </c>
    </row>
    <row r="838">
      <c r="A838" s="2039">
        <v>44858.0</v>
      </c>
      <c r="B838" s="14" t="s">
        <v>8242</v>
      </c>
      <c r="C838" s="14" t="s">
        <v>337</v>
      </c>
      <c r="D838" s="14" t="s">
        <v>8345</v>
      </c>
      <c r="E838" s="14" t="s">
        <v>6748</v>
      </c>
    </row>
    <row r="839">
      <c r="A839" s="2039">
        <v>44858.0</v>
      </c>
      <c r="B839" s="14" t="s">
        <v>8242</v>
      </c>
      <c r="C839" s="14" t="s">
        <v>337</v>
      </c>
      <c r="D839" s="14" t="s">
        <v>8345</v>
      </c>
      <c r="E839" s="14" t="s">
        <v>6627</v>
      </c>
    </row>
    <row r="840">
      <c r="A840" s="2039">
        <v>44858.0</v>
      </c>
      <c r="B840" s="14" t="s">
        <v>8242</v>
      </c>
      <c r="C840" s="14" t="s">
        <v>7550</v>
      </c>
      <c r="D840" s="14" t="s">
        <v>8345</v>
      </c>
      <c r="E840" s="14" t="s">
        <v>6977</v>
      </c>
    </row>
    <row r="841">
      <c r="A841" s="2039">
        <v>44858.0</v>
      </c>
      <c r="B841" s="14" t="s">
        <v>8242</v>
      </c>
      <c r="C841" s="14" t="s">
        <v>7550</v>
      </c>
      <c r="D841" s="14" t="s">
        <v>8345</v>
      </c>
      <c r="E841" s="14" t="s">
        <v>6866</v>
      </c>
    </row>
    <row r="842">
      <c r="A842" s="2039">
        <v>44858.0</v>
      </c>
      <c r="B842" s="14" t="s">
        <v>8242</v>
      </c>
      <c r="C842" s="14" t="s">
        <v>7550</v>
      </c>
      <c r="D842" s="14" t="s">
        <v>8345</v>
      </c>
      <c r="E842" s="14" t="s">
        <v>6836</v>
      </c>
    </row>
    <row r="843">
      <c r="A843" s="2039">
        <v>44858.0</v>
      </c>
      <c r="B843" s="14" t="s">
        <v>8242</v>
      </c>
      <c r="C843" s="14" t="s">
        <v>8342</v>
      </c>
      <c r="D843" s="14" t="s">
        <v>8345</v>
      </c>
      <c r="E843" s="14" t="s">
        <v>7035</v>
      </c>
    </row>
    <row r="844">
      <c r="A844" s="2039">
        <v>44858.0</v>
      </c>
      <c r="B844" s="14" t="s">
        <v>8242</v>
      </c>
      <c r="C844" s="14" t="s">
        <v>8342</v>
      </c>
      <c r="D844" s="14" t="s">
        <v>8345</v>
      </c>
      <c r="E844" s="14" t="s">
        <v>8354</v>
      </c>
    </row>
    <row r="845">
      <c r="A845" s="2039">
        <v>44858.0</v>
      </c>
      <c r="B845" s="14" t="s">
        <v>8242</v>
      </c>
      <c r="C845" s="14" t="s">
        <v>8342</v>
      </c>
      <c r="D845" s="14" t="s">
        <v>8345</v>
      </c>
      <c r="E845" s="14" t="s">
        <v>7111</v>
      </c>
    </row>
    <row r="846">
      <c r="A846" s="2039">
        <v>44860.0</v>
      </c>
      <c r="B846" s="14" t="s">
        <v>8242</v>
      </c>
      <c r="C846" s="14" t="s">
        <v>7550</v>
      </c>
      <c r="D846" s="14" t="s">
        <v>8341</v>
      </c>
      <c r="E846" s="14" t="s">
        <v>6914</v>
      </c>
    </row>
    <row r="847">
      <c r="A847" s="2039">
        <v>44860.0</v>
      </c>
      <c r="B847" s="14" t="s">
        <v>8242</v>
      </c>
      <c r="C847" s="14" t="s">
        <v>8342</v>
      </c>
      <c r="D847" s="14" t="s">
        <v>8341</v>
      </c>
      <c r="E847" s="14" t="s">
        <v>8353</v>
      </c>
    </row>
    <row r="848">
      <c r="A848" s="2039">
        <v>44863.0</v>
      </c>
      <c r="B848" s="14" t="s">
        <v>8242</v>
      </c>
      <c r="C848" s="14" t="s">
        <v>415</v>
      </c>
      <c r="D848" s="14" t="s">
        <v>8337</v>
      </c>
      <c r="E848" s="14" t="s">
        <v>7414</v>
      </c>
    </row>
    <row r="849">
      <c r="A849" s="2039">
        <v>44863.0</v>
      </c>
      <c r="B849" s="14" t="s">
        <v>8242</v>
      </c>
      <c r="C849" s="14" t="s">
        <v>337</v>
      </c>
      <c r="D849" s="14" t="s">
        <v>8341</v>
      </c>
      <c r="E849" s="14" t="s">
        <v>6627</v>
      </c>
    </row>
    <row r="850">
      <c r="A850" s="2039">
        <v>44863.0</v>
      </c>
      <c r="B850" s="14" t="s">
        <v>8242</v>
      </c>
      <c r="C850" s="14" t="s">
        <v>337</v>
      </c>
      <c r="D850" s="14" t="s">
        <v>8341</v>
      </c>
      <c r="E850" s="14" t="s">
        <v>6679</v>
      </c>
    </row>
    <row r="851">
      <c r="A851" s="2039">
        <v>44865.0</v>
      </c>
      <c r="B851" s="14" t="s">
        <v>8246</v>
      </c>
      <c r="C851" s="14" t="s">
        <v>337</v>
      </c>
      <c r="D851" s="14" t="s">
        <v>8345</v>
      </c>
      <c r="E851" s="14" t="s">
        <v>6530</v>
      </c>
    </row>
    <row r="852">
      <c r="A852" s="2039">
        <v>44865.0</v>
      </c>
      <c r="B852" s="14" t="s">
        <v>8246</v>
      </c>
      <c r="C852" s="14" t="s">
        <v>337</v>
      </c>
      <c r="D852" s="14" t="s">
        <v>8345</v>
      </c>
      <c r="E852" s="14" t="s">
        <v>6679</v>
      </c>
    </row>
    <row r="853">
      <c r="A853" s="2039">
        <v>44865.0</v>
      </c>
      <c r="B853" s="14" t="s">
        <v>8246</v>
      </c>
      <c r="C853" s="14" t="s">
        <v>337</v>
      </c>
      <c r="D853" s="14" t="s">
        <v>8345</v>
      </c>
      <c r="E853" s="14" t="s">
        <v>6798</v>
      </c>
    </row>
    <row r="854">
      <c r="A854" s="2039">
        <v>44865.0</v>
      </c>
      <c r="B854" s="14" t="s">
        <v>8246</v>
      </c>
      <c r="C854" s="14" t="s">
        <v>7550</v>
      </c>
      <c r="D854" s="14" t="s">
        <v>8345</v>
      </c>
      <c r="E854" s="14" t="s">
        <v>6848</v>
      </c>
    </row>
    <row r="855">
      <c r="A855" s="2039">
        <v>44865.0</v>
      </c>
      <c r="B855" s="14" t="s">
        <v>8246</v>
      </c>
      <c r="C855" s="14" t="s">
        <v>7550</v>
      </c>
      <c r="D855" s="14" t="s">
        <v>8345</v>
      </c>
      <c r="E855" s="14" t="s">
        <v>6836</v>
      </c>
    </row>
    <row r="856">
      <c r="A856" s="2039">
        <v>44865.0</v>
      </c>
      <c r="B856" s="14" t="s">
        <v>8246</v>
      </c>
      <c r="C856" s="14" t="s">
        <v>7550</v>
      </c>
      <c r="D856" s="14" t="s">
        <v>8345</v>
      </c>
      <c r="E856" s="14" t="s">
        <v>6824</v>
      </c>
    </row>
    <row r="857">
      <c r="A857" s="2039">
        <v>44865.0</v>
      </c>
      <c r="B857" s="14" t="s">
        <v>8246</v>
      </c>
      <c r="C857" s="14" t="s">
        <v>8342</v>
      </c>
      <c r="D857" s="14" t="s">
        <v>8345</v>
      </c>
      <c r="E857" s="14" t="s">
        <v>7149</v>
      </c>
    </row>
    <row r="858">
      <c r="A858" s="2039">
        <v>44865.0</v>
      </c>
      <c r="B858" s="14" t="s">
        <v>8246</v>
      </c>
      <c r="C858" s="14" t="s">
        <v>8342</v>
      </c>
      <c r="D858" s="14" t="s">
        <v>8345</v>
      </c>
      <c r="E858" s="14" t="s">
        <v>7181</v>
      </c>
    </row>
    <row r="859">
      <c r="A859" s="2039">
        <v>44865.0</v>
      </c>
      <c r="B859" s="14" t="s">
        <v>8246</v>
      </c>
      <c r="C859" s="14" t="s">
        <v>8342</v>
      </c>
      <c r="D859" s="14" t="s">
        <v>8345</v>
      </c>
      <c r="E859" s="14" t="s">
        <v>7099</v>
      </c>
    </row>
    <row r="860">
      <c r="A860" s="2039">
        <v>44866.0</v>
      </c>
      <c r="B860" s="14" t="s">
        <v>8246</v>
      </c>
      <c r="C860" s="14" t="s">
        <v>415</v>
      </c>
      <c r="D860" s="14" t="s">
        <v>8363</v>
      </c>
      <c r="E860" s="14" t="s">
        <v>7286</v>
      </c>
    </row>
    <row r="861">
      <c r="A861" s="2039">
        <v>44866.0</v>
      </c>
      <c r="B861" s="14" t="s">
        <v>8246</v>
      </c>
      <c r="C861" s="14" t="s">
        <v>415</v>
      </c>
      <c r="D861" s="14" t="s">
        <v>8365</v>
      </c>
      <c r="E861" s="14" t="s">
        <v>7414</v>
      </c>
    </row>
    <row r="862">
      <c r="A862" s="2039">
        <v>44866.0</v>
      </c>
      <c r="B862" s="14" t="s">
        <v>8246</v>
      </c>
      <c r="C862" s="14" t="s">
        <v>415</v>
      </c>
      <c r="D862" s="14" t="s">
        <v>8365</v>
      </c>
      <c r="E862" s="14" t="s">
        <v>7304</v>
      </c>
    </row>
    <row r="863">
      <c r="A863" s="2039">
        <v>44866.0</v>
      </c>
      <c r="B863" s="14" t="s">
        <v>8246</v>
      </c>
      <c r="C863" s="14" t="s">
        <v>337</v>
      </c>
      <c r="D863" s="14" t="s">
        <v>8343</v>
      </c>
      <c r="E863" s="14" t="s">
        <v>1226</v>
      </c>
    </row>
    <row r="864">
      <c r="A864" s="2039">
        <v>44867.0</v>
      </c>
      <c r="B864" s="14" t="s">
        <v>8246</v>
      </c>
      <c r="C864" s="14" t="s">
        <v>7550</v>
      </c>
      <c r="D864" s="14" t="s">
        <v>8343</v>
      </c>
      <c r="E864" s="14" t="s">
        <v>6947</v>
      </c>
    </row>
    <row r="865">
      <c r="A865" s="2039">
        <v>44867.0</v>
      </c>
      <c r="B865" s="14" t="s">
        <v>8246</v>
      </c>
      <c r="C865" s="14" t="s">
        <v>8342</v>
      </c>
      <c r="D865" s="14" t="s">
        <v>8343</v>
      </c>
      <c r="E865" s="14" t="s">
        <v>7098</v>
      </c>
    </row>
    <row r="866">
      <c r="A866" s="2039">
        <v>44867.0</v>
      </c>
      <c r="B866" s="14" t="s">
        <v>8246</v>
      </c>
      <c r="C866" s="14" t="s">
        <v>415</v>
      </c>
      <c r="D866" s="14" t="s">
        <v>8343</v>
      </c>
      <c r="E866" s="14" t="s">
        <v>8364</v>
      </c>
    </row>
    <row r="867">
      <c r="A867" s="2039">
        <v>44867.0</v>
      </c>
      <c r="B867" s="14" t="s">
        <v>8242</v>
      </c>
      <c r="C867" s="14" t="s">
        <v>415</v>
      </c>
      <c r="D867" s="14" t="s">
        <v>8363</v>
      </c>
      <c r="E867" s="14" t="s">
        <v>8364</v>
      </c>
    </row>
    <row r="868">
      <c r="A868" s="2039">
        <v>44867.0</v>
      </c>
      <c r="B868" s="14" t="s">
        <v>8242</v>
      </c>
      <c r="C868" s="14" t="s">
        <v>415</v>
      </c>
      <c r="D868" s="14" t="s">
        <v>8365</v>
      </c>
      <c r="E868" s="14" t="s">
        <v>7286</v>
      </c>
    </row>
    <row r="869">
      <c r="A869" s="2039">
        <v>44867.0</v>
      </c>
      <c r="B869" s="14" t="s">
        <v>8242</v>
      </c>
      <c r="C869" s="14" t="s">
        <v>415</v>
      </c>
      <c r="D869" s="14" t="s">
        <v>8365</v>
      </c>
      <c r="E869" s="14" t="s">
        <v>7347</v>
      </c>
    </row>
    <row r="870">
      <c r="A870" s="2039">
        <v>44867.0</v>
      </c>
      <c r="B870" s="14" t="s">
        <v>8242</v>
      </c>
      <c r="C870" s="14" t="s">
        <v>337</v>
      </c>
      <c r="D870" s="14" t="s">
        <v>8345</v>
      </c>
      <c r="E870" s="14" t="s">
        <v>6621</v>
      </c>
    </row>
    <row r="871">
      <c r="A871" s="2039">
        <v>44867.0</v>
      </c>
      <c r="B871" s="14" t="s">
        <v>8242</v>
      </c>
      <c r="C871" s="14" t="s">
        <v>337</v>
      </c>
      <c r="D871" s="14" t="s">
        <v>8345</v>
      </c>
      <c r="E871" s="14" t="s">
        <v>6621</v>
      </c>
    </row>
    <row r="872">
      <c r="A872" s="2039">
        <v>44867.0</v>
      </c>
      <c r="B872" s="14" t="s">
        <v>8242</v>
      </c>
      <c r="C872" s="14" t="s">
        <v>337</v>
      </c>
      <c r="D872" s="14" t="s">
        <v>8345</v>
      </c>
      <c r="E872" s="14" t="s">
        <v>6517</v>
      </c>
    </row>
    <row r="873">
      <c r="A873" s="2039">
        <v>44867.0</v>
      </c>
      <c r="B873" s="14" t="s">
        <v>8242</v>
      </c>
      <c r="C873" s="14" t="s">
        <v>7550</v>
      </c>
      <c r="D873" s="14" t="s">
        <v>8345</v>
      </c>
      <c r="E873" s="14" t="s">
        <v>6848</v>
      </c>
    </row>
    <row r="874">
      <c r="A874" s="2039">
        <v>44867.0</v>
      </c>
      <c r="B874" s="14" t="s">
        <v>8242</v>
      </c>
      <c r="C874" s="14" t="s">
        <v>7550</v>
      </c>
      <c r="D874" s="14" t="s">
        <v>8345</v>
      </c>
      <c r="E874" s="14" t="s">
        <v>6923</v>
      </c>
    </row>
    <row r="875">
      <c r="A875" s="2039">
        <v>44867.0</v>
      </c>
      <c r="B875" s="14" t="s">
        <v>8242</v>
      </c>
      <c r="C875" s="14" t="s">
        <v>7550</v>
      </c>
      <c r="D875" s="14" t="s">
        <v>8345</v>
      </c>
      <c r="E875" s="14" t="s">
        <v>6959</v>
      </c>
    </row>
    <row r="876">
      <c r="A876" s="2039">
        <v>44867.0</v>
      </c>
      <c r="B876" s="14" t="s">
        <v>8242</v>
      </c>
      <c r="C876" s="14" t="s">
        <v>8342</v>
      </c>
      <c r="D876" s="14" t="s">
        <v>8345</v>
      </c>
      <c r="E876" s="14" t="s">
        <v>8371</v>
      </c>
    </row>
    <row r="877">
      <c r="A877" s="2039">
        <v>44867.0</v>
      </c>
      <c r="B877" s="14" t="s">
        <v>8242</v>
      </c>
      <c r="C877" s="14" t="s">
        <v>8342</v>
      </c>
      <c r="D877" s="14" t="s">
        <v>8345</v>
      </c>
      <c r="E877" s="14" t="s">
        <v>7149</v>
      </c>
    </row>
    <row r="878">
      <c r="A878" s="2039">
        <v>44867.0</v>
      </c>
      <c r="B878" s="14" t="s">
        <v>8242</v>
      </c>
      <c r="C878" s="14" t="s">
        <v>8342</v>
      </c>
      <c r="D878" s="14" t="s">
        <v>8345</v>
      </c>
      <c r="E878" s="14" t="s">
        <v>7028</v>
      </c>
    </row>
    <row r="879">
      <c r="A879" s="2039">
        <v>44868.0</v>
      </c>
      <c r="B879" s="14" t="s">
        <v>8246</v>
      </c>
      <c r="C879" s="14" t="s">
        <v>7550</v>
      </c>
      <c r="D879" s="14" t="s">
        <v>8343</v>
      </c>
      <c r="E879" s="14" t="s">
        <v>6872</v>
      </c>
    </row>
    <row r="880">
      <c r="A880" s="2039">
        <v>44867.0</v>
      </c>
      <c r="B880" s="14" t="s">
        <v>8310</v>
      </c>
      <c r="C880" s="14" t="s">
        <v>7550</v>
      </c>
      <c r="D880" s="14" t="s">
        <v>8343</v>
      </c>
      <c r="E880" s="14" t="s">
        <v>7010</v>
      </c>
    </row>
    <row r="881">
      <c r="A881" s="2039">
        <v>44871.0</v>
      </c>
      <c r="B881" s="14" t="s">
        <v>8246</v>
      </c>
      <c r="C881" s="14" t="s">
        <v>415</v>
      </c>
      <c r="D881" s="14" t="s">
        <v>8337</v>
      </c>
      <c r="E881" s="14" t="s">
        <v>7304</v>
      </c>
    </row>
    <row r="882">
      <c r="A882" s="2039">
        <v>44872.0</v>
      </c>
      <c r="B882" s="14" t="s">
        <v>8246</v>
      </c>
      <c r="C882" s="14" t="s">
        <v>337</v>
      </c>
      <c r="D882" s="14" t="s">
        <v>8345</v>
      </c>
      <c r="E882" s="14" t="s">
        <v>6517</v>
      </c>
    </row>
    <row r="883">
      <c r="A883" s="2039">
        <v>44872.0</v>
      </c>
      <c r="B883" s="14" t="s">
        <v>8246</v>
      </c>
      <c r="C883" s="14" t="s">
        <v>337</v>
      </c>
      <c r="D883" s="14" t="s">
        <v>8345</v>
      </c>
      <c r="E883" s="14" t="s">
        <v>6804</v>
      </c>
    </row>
    <row r="884">
      <c r="A884" s="2039">
        <v>44872.0</v>
      </c>
      <c r="B884" s="14" t="s">
        <v>8246</v>
      </c>
      <c r="C884" s="14" t="s">
        <v>337</v>
      </c>
      <c r="D884" s="14" t="s">
        <v>8345</v>
      </c>
      <c r="E884" s="14" t="s">
        <v>6698</v>
      </c>
    </row>
    <row r="885">
      <c r="A885" s="2039">
        <v>44872.0</v>
      </c>
      <c r="B885" s="14" t="s">
        <v>8246</v>
      </c>
      <c r="C885" s="14" t="s">
        <v>7550</v>
      </c>
      <c r="D885" s="14" t="s">
        <v>8345</v>
      </c>
      <c r="E885" s="14" t="s">
        <v>6836</v>
      </c>
    </row>
    <row r="886">
      <c r="A886" s="2039">
        <v>44872.0</v>
      </c>
      <c r="B886" s="14" t="s">
        <v>8246</v>
      </c>
      <c r="C886" s="14" t="s">
        <v>7550</v>
      </c>
      <c r="D886" s="14" t="s">
        <v>8345</v>
      </c>
      <c r="E886" s="14" t="s">
        <v>6947</v>
      </c>
    </row>
    <row r="887">
      <c r="A887" s="2039">
        <v>44872.0</v>
      </c>
      <c r="B887" s="14" t="s">
        <v>8246</v>
      </c>
      <c r="C887" s="14" t="s">
        <v>7550</v>
      </c>
      <c r="D887" s="14" t="s">
        <v>8345</v>
      </c>
      <c r="E887" s="14" t="s">
        <v>6908</v>
      </c>
    </row>
    <row r="888">
      <c r="A888" s="2039">
        <v>44872.0</v>
      </c>
      <c r="B888" s="14" t="s">
        <v>8246</v>
      </c>
      <c r="C888" s="14" t="s">
        <v>8342</v>
      </c>
      <c r="D888" s="14" t="s">
        <v>8345</v>
      </c>
      <c r="E888" s="14" t="s">
        <v>7028</v>
      </c>
    </row>
    <row r="889">
      <c r="A889" s="2039">
        <v>44872.0</v>
      </c>
      <c r="B889" s="14" t="s">
        <v>8246</v>
      </c>
      <c r="C889" s="14" t="s">
        <v>8342</v>
      </c>
      <c r="D889" s="14" t="s">
        <v>8345</v>
      </c>
      <c r="E889" s="14" t="s">
        <v>7181</v>
      </c>
    </row>
    <row r="890">
      <c r="A890" s="2039">
        <v>44872.0</v>
      </c>
      <c r="B890" s="14" t="s">
        <v>8246</v>
      </c>
      <c r="C890" s="14" t="s">
        <v>8342</v>
      </c>
      <c r="D890" s="14" t="s">
        <v>8345</v>
      </c>
      <c r="E890" s="14" t="s">
        <v>7181</v>
      </c>
    </row>
    <row r="891">
      <c r="A891" s="2036">
        <v>44878.0</v>
      </c>
      <c r="B891" s="14" t="s">
        <v>8242</v>
      </c>
      <c r="C891" s="14" t="s">
        <v>415</v>
      </c>
      <c r="D891" s="14" t="s">
        <v>8337</v>
      </c>
      <c r="E891" s="14" t="s">
        <v>7268</v>
      </c>
    </row>
    <row r="892">
      <c r="A892" s="2036">
        <v>44878.0</v>
      </c>
      <c r="B892" s="14" t="s">
        <v>8242</v>
      </c>
      <c r="C892" s="14" t="s">
        <v>337</v>
      </c>
      <c r="D892" s="14" t="s">
        <v>8345</v>
      </c>
      <c r="E892" s="14" t="s">
        <v>6679</v>
      </c>
    </row>
    <row r="893">
      <c r="A893" s="2036">
        <v>44878.0</v>
      </c>
      <c r="B893" s="14" t="s">
        <v>8242</v>
      </c>
      <c r="C893" s="14" t="s">
        <v>337</v>
      </c>
      <c r="D893" s="14" t="s">
        <v>8345</v>
      </c>
      <c r="E893" s="14" t="s">
        <v>6561</v>
      </c>
    </row>
    <row r="894">
      <c r="A894" s="2036">
        <v>44878.0</v>
      </c>
      <c r="B894" s="14" t="s">
        <v>8242</v>
      </c>
      <c r="C894" s="14" t="s">
        <v>337</v>
      </c>
      <c r="D894" s="14" t="s">
        <v>8345</v>
      </c>
      <c r="E894" s="14" t="s">
        <v>1226</v>
      </c>
    </row>
    <row r="895">
      <c r="A895" s="2036">
        <v>44878.0</v>
      </c>
      <c r="B895" s="14" t="s">
        <v>8242</v>
      </c>
      <c r="C895" s="14" t="s">
        <v>7550</v>
      </c>
      <c r="D895" s="14" t="s">
        <v>8345</v>
      </c>
      <c r="E895" s="14" t="s">
        <v>6983</v>
      </c>
    </row>
    <row r="896">
      <c r="A896" s="2036">
        <v>44878.0</v>
      </c>
      <c r="B896" s="14" t="s">
        <v>8242</v>
      </c>
      <c r="C896" s="14" t="s">
        <v>7550</v>
      </c>
      <c r="D896" s="14" t="s">
        <v>8345</v>
      </c>
      <c r="E896" s="14" t="s">
        <v>6824</v>
      </c>
    </row>
    <row r="897">
      <c r="A897" s="2036">
        <v>44878.0</v>
      </c>
      <c r="B897" s="14" t="s">
        <v>8242</v>
      </c>
      <c r="C897" s="14" t="s">
        <v>7550</v>
      </c>
      <c r="D897" s="14" t="s">
        <v>8345</v>
      </c>
      <c r="E897" s="14" t="s">
        <v>6947</v>
      </c>
    </row>
    <row r="898">
      <c r="A898" s="2036">
        <v>44878.0</v>
      </c>
      <c r="B898" s="14" t="s">
        <v>8242</v>
      </c>
      <c r="C898" s="14" t="s">
        <v>8342</v>
      </c>
      <c r="D898" s="14" t="s">
        <v>8345</v>
      </c>
      <c r="E898" s="14" t="s">
        <v>7096</v>
      </c>
    </row>
    <row r="899">
      <c r="A899" s="2036">
        <v>44878.0</v>
      </c>
      <c r="B899" s="14" t="s">
        <v>8242</v>
      </c>
      <c r="C899" s="14" t="s">
        <v>8342</v>
      </c>
      <c r="D899" s="14" t="s">
        <v>8345</v>
      </c>
      <c r="E899" s="14" t="s">
        <v>8367</v>
      </c>
    </row>
    <row r="900">
      <c r="A900" s="2036">
        <v>44878.0</v>
      </c>
      <c r="B900" s="14" t="s">
        <v>8242</v>
      </c>
      <c r="C900" s="14" t="s">
        <v>8342</v>
      </c>
      <c r="D900" s="14" t="s">
        <v>8345</v>
      </c>
      <c r="E900" s="14" t="s">
        <v>7149</v>
      </c>
    </row>
    <row r="901">
      <c r="A901" s="2036">
        <v>44878.0</v>
      </c>
      <c r="B901" s="14" t="s">
        <v>8246</v>
      </c>
      <c r="C901" s="14" t="s">
        <v>415</v>
      </c>
      <c r="D901" s="14" t="s">
        <v>8337</v>
      </c>
      <c r="E901" s="14" t="s">
        <v>7322</v>
      </c>
    </row>
    <row r="902">
      <c r="A902" s="2036">
        <v>44880.0</v>
      </c>
      <c r="B902" s="14" t="s">
        <v>8242</v>
      </c>
      <c r="C902" s="14" t="s">
        <v>337</v>
      </c>
      <c r="D902" s="14" t="s">
        <v>8343</v>
      </c>
      <c r="E902" s="14" t="s">
        <v>6798</v>
      </c>
    </row>
    <row r="903">
      <c r="A903" s="2036">
        <v>44880.0</v>
      </c>
      <c r="B903" s="14" t="s">
        <v>8242</v>
      </c>
      <c r="C903" s="14" t="s">
        <v>8342</v>
      </c>
      <c r="D903" s="14" t="s">
        <v>8343</v>
      </c>
      <c r="E903" s="14" t="s">
        <v>8353</v>
      </c>
    </row>
    <row r="904">
      <c r="A904" s="2036">
        <v>44880.0</v>
      </c>
      <c r="B904" s="14" t="s">
        <v>8242</v>
      </c>
      <c r="C904" s="14" t="s">
        <v>7550</v>
      </c>
      <c r="D904" s="14" t="s">
        <v>8343</v>
      </c>
      <c r="E904" s="14" t="s">
        <v>6878</v>
      </c>
    </row>
    <row r="905">
      <c r="A905" s="2036">
        <v>44880.0</v>
      </c>
      <c r="B905" s="14" t="s">
        <v>8242</v>
      </c>
      <c r="C905" s="14" t="s">
        <v>415</v>
      </c>
      <c r="D905" s="14" t="s">
        <v>8343</v>
      </c>
      <c r="E905" s="14" t="s">
        <v>7347</v>
      </c>
    </row>
    <row r="906">
      <c r="A906" s="2036">
        <v>44882.0</v>
      </c>
      <c r="B906" s="14" t="s">
        <v>8242</v>
      </c>
      <c r="C906" s="14" t="s">
        <v>415</v>
      </c>
      <c r="D906" s="14" t="s">
        <v>8337</v>
      </c>
      <c r="E906" s="14" t="s">
        <v>7359</v>
      </c>
    </row>
    <row r="907">
      <c r="A907" s="2036">
        <v>44885.0</v>
      </c>
      <c r="B907" s="14" t="s">
        <v>8246</v>
      </c>
      <c r="C907" s="14" t="s">
        <v>415</v>
      </c>
      <c r="D907" s="14" t="s">
        <v>8337</v>
      </c>
      <c r="E907" s="14" t="s">
        <v>8358</v>
      </c>
    </row>
    <row r="908">
      <c r="A908" s="2036">
        <v>44885.0</v>
      </c>
      <c r="B908" s="14" t="s">
        <v>8246</v>
      </c>
      <c r="C908" s="14" t="s">
        <v>415</v>
      </c>
      <c r="D908" s="14" t="s">
        <v>4555</v>
      </c>
      <c r="E908" s="14" t="s">
        <v>7268</v>
      </c>
    </row>
    <row r="909">
      <c r="A909" s="2036">
        <v>44885.0</v>
      </c>
      <c r="B909" s="14" t="s">
        <v>8246</v>
      </c>
      <c r="C909" s="14" t="s">
        <v>337</v>
      </c>
      <c r="D909" s="14" t="s">
        <v>4555</v>
      </c>
      <c r="E909" s="14" t="s">
        <v>6627</v>
      </c>
    </row>
    <row r="910">
      <c r="A910" s="2036">
        <v>44885.0</v>
      </c>
      <c r="B910" s="14" t="s">
        <v>8246</v>
      </c>
      <c r="C910" s="14" t="s">
        <v>7550</v>
      </c>
      <c r="D910" s="14" t="s">
        <v>4555</v>
      </c>
      <c r="E910" s="14" t="s">
        <v>6971</v>
      </c>
    </row>
    <row r="911">
      <c r="A911" s="2036">
        <v>44885.0</v>
      </c>
      <c r="B911" s="14" t="s">
        <v>8246</v>
      </c>
      <c r="C911" s="14" t="s">
        <v>8342</v>
      </c>
      <c r="D911" s="14" t="s">
        <v>4555</v>
      </c>
      <c r="E911" s="14" t="s">
        <v>7084</v>
      </c>
    </row>
    <row r="912">
      <c r="A912" s="2036">
        <v>44885.0</v>
      </c>
      <c r="B912" s="14" t="s">
        <v>8246</v>
      </c>
      <c r="C912" s="14" t="s">
        <v>337</v>
      </c>
      <c r="D912" s="14" t="s">
        <v>8345</v>
      </c>
      <c r="E912" s="14" t="s">
        <v>6798</v>
      </c>
    </row>
    <row r="913">
      <c r="A913" s="2036">
        <v>44885.0</v>
      </c>
      <c r="B913" s="14" t="s">
        <v>8246</v>
      </c>
      <c r="C913" s="14" t="s">
        <v>337</v>
      </c>
      <c r="D913" s="14" t="s">
        <v>8345</v>
      </c>
      <c r="E913" s="14" t="s">
        <v>1226</v>
      </c>
    </row>
    <row r="914">
      <c r="A914" s="2036">
        <v>44885.0</v>
      </c>
      <c r="B914" s="14" t="s">
        <v>8246</v>
      </c>
      <c r="C914" s="14" t="s">
        <v>337</v>
      </c>
      <c r="D914" s="14" t="s">
        <v>8345</v>
      </c>
      <c r="E914" s="14" t="s">
        <v>6754</v>
      </c>
    </row>
    <row r="915">
      <c r="A915" s="2036">
        <v>44885.0</v>
      </c>
      <c r="B915" s="14" t="s">
        <v>8246</v>
      </c>
      <c r="C915" s="14" t="s">
        <v>7550</v>
      </c>
      <c r="D915" s="14" t="s">
        <v>8345</v>
      </c>
      <c r="E915" s="14" t="s">
        <v>6878</v>
      </c>
    </row>
    <row r="916">
      <c r="A916" s="2036">
        <v>44885.0</v>
      </c>
      <c r="B916" s="14" t="s">
        <v>8246</v>
      </c>
      <c r="C916" s="14" t="s">
        <v>7550</v>
      </c>
      <c r="D916" s="14" t="s">
        <v>8345</v>
      </c>
      <c r="E916" s="14" t="s">
        <v>6848</v>
      </c>
    </row>
    <row r="917">
      <c r="A917" s="2036">
        <v>44885.0</v>
      </c>
      <c r="B917" s="14" t="s">
        <v>8246</v>
      </c>
      <c r="C917" s="14" t="s">
        <v>7550</v>
      </c>
      <c r="D917" s="14" t="s">
        <v>8345</v>
      </c>
      <c r="E917" s="14" t="s">
        <v>8280</v>
      </c>
    </row>
    <row r="918">
      <c r="A918" s="2036">
        <v>44885.0</v>
      </c>
      <c r="B918" s="14" t="s">
        <v>8246</v>
      </c>
      <c r="C918" s="14" t="s">
        <v>8342</v>
      </c>
      <c r="D918" s="14" t="s">
        <v>8345</v>
      </c>
      <c r="E918" s="14" t="s">
        <v>7099</v>
      </c>
    </row>
    <row r="919">
      <c r="A919" s="2036">
        <v>44885.0</v>
      </c>
      <c r="B919" s="14" t="s">
        <v>8246</v>
      </c>
      <c r="C919" s="14" t="s">
        <v>8342</v>
      </c>
      <c r="D919" s="14" t="s">
        <v>8345</v>
      </c>
      <c r="E919" s="14" t="s">
        <v>7028</v>
      </c>
    </row>
    <row r="920">
      <c r="A920" s="2036">
        <v>44885.0</v>
      </c>
      <c r="B920" s="14" t="s">
        <v>8246</v>
      </c>
      <c r="C920" s="14" t="s">
        <v>8342</v>
      </c>
      <c r="D920" s="14" t="s">
        <v>8345</v>
      </c>
      <c r="E920" s="14" t="s">
        <v>7098</v>
      </c>
    </row>
    <row r="921">
      <c r="A921" s="2036">
        <v>44885.0</v>
      </c>
      <c r="B921" s="14" t="s">
        <v>8246</v>
      </c>
      <c r="C921" s="14" t="s">
        <v>8342</v>
      </c>
      <c r="D921" s="14" t="s">
        <v>8341</v>
      </c>
      <c r="E921" s="14" t="s">
        <v>8354</v>
      </c>
    </row>
    <row r="922">
      <c r="A922" s="2036">
        <v>44885.0</v>
      </c>
      <c r="B922" s="14" t="s">
        <v>8310</v>
      </c>
      <c r="C922" s="14" t="s">
        <v>415</v>
      </c>
      <c r="D922" s="14" t="s">
        <v>8343</v>
      </c>
      <c r="E922" s="14" t="s">
        <v>7328</v>
      </c>
    </row>
    <row r="923">
      <c r="A923" s="2036">
        <v>44885.0</v>
      </c>
      <c r="B923" s="14" t="s">
        <v>8246</v>
      </c>
      <c r="C923" s="14" t="s">
        <v>415</v>
      </c>
      <c r="D923" s="14" t="s">
        <v>8343</v>
      </c>
      <c r="E923" s="14" t="s">
        <v>7379</v>
      </c>
    </row>
    <row r="924">
      <c r="A924" s="2036">
        <v>44885.0</v>
      </c>
      <c r="B924" s="14" t="s">
        <v>8242</v>
      </c>
      <c r="C924" s="14" t="s">
        <v>337</v>
      </c>
      <c r="D924" s="14" t="s">
        <v>8345</v>
      </c>
      <c r="E924" s="14" t="s">
        <v>6716</v>
      </c>
    </row>
    <row r="925">
      <c r="A925" s="2036">
        <v>44885.0</v>
      </c>
      <c r="B925" s="14" t="s">
        <v>8242</v>
      </c>
      <c r="C925" s="14" t="s">
        <v>337</v>
      </c>
      <c r="D925" s="14" t="s">
        <v>8345</v>
      </c>
      <c r="E925" s="14" t="s">
        <v>1226</v>
      </c>
    </row>
    <row r="926">
      <c r="A926" s="2036">
        <v>44885.0</v>
      </c>
      <c r="B926" s="14" t="s">
        <v>8242</v>
      </c>
      <c r="C926" s="14" t="s">
        <v>337</v>
      </c>
      <c r="D926" s="14" t="s">
        <v>8345</v>
      </c>
      <c r="E926" s="14" t="s">
        <v>8374</v>
      </c>
    </row>
    <row r="927">
      <c r="A927" s="2036">
        <v>44885.0</v>
      </c>
      <c r="B927" s="14" t="s">
        <v>8242</v>
      </c>
      <c r="C927" s="14" t="s">
        <v>7550</v>
      </c>
      <c r="D927" s="14" t="s">
        <v>8345</v>
      </c>
      <c r="E927" s="14" t="s">
        <v>6890</v>
      </c>
    </row>
    <row r="928">
      <c r="A928" s="2036">
        <v>44885.0</v>
      </c>
      <c r="B928" s="14" t="s">
        <v>8242</v>
      </c>
      <c r="C928" s="14" t="s">
        <v>7550</v>
      </c>
      <c r="D928" s="14" t="s">
        <v>8345</v>
      </c>
      <c r="E928" s="14" t="s">
        <v>6890</v>
      </c>
    </row>
    <row r="929">
      <c r="A929" s="2036">
        <v>44885.0</v>
      </c>
      <c r="B929" s="14" t="s">
        <v>8242</v>
      </c>
      <c r="C929" s="14" t="s">
        <v>7550</v>
      </c>
      <c r="D929" s="14" t="s">
        <v>8345</v>
      </c>
      <c r="E929" s="14" t="s">
        <v>8375</v>
      </c>
    </row>
    <row r="930">
      <c r="A930" s="2036">
        <v>44885.0</v>
      </c>
      <c r="B930" s="14" t="s">
        <v>8242</v>
      </c>
      <c r="C930" s="14" t="s">
        <v>8342</v>
      </c>
      <c r="D930" s="14" t="s">
        <v>8345</v>
      </c>
      <c r="E930" s="14" t="s">
        <v>7078</v>
      </c>
    </row>
    <row r="931">
      <c r="A931" s="2036">
        <v>44885.0</v>
      </c>
      <c r="B931" s="14" t="s">
        <v>8242</v>
      </c>
      <c r="C931" s="14" t="s">
        <v>8342</v>
      </c>
      <c r="D931" s="14" t="s">
        <v>8345</v>
      </c>
      <c r="E931" s="14" t="s">
        <v>7129</v>
      </c>
    </row>
    <row r="932">
      <c r="A932" s="2036">
        <v>44885.0</v>
      </c>
      <c r="B932" s="14" t="s">
        <v>8242</v>
      </c>
      <c r="C932" s="14" t="s">
        <v>8342</v>
      </c>
      <c r="D932" s="14" t="s">
        <v>8345</v>
      </c>
      <c r="E932" s="14" t="s">
        <v>7181</v>
      </c>
    </row>
    <row r="933">
      <c r="A933" s="2036">
        <v>44890.0</v>
      </c>
      <c r="B933" s="14" t="s">
        <v>8242</v>
      </c>
      <c r="C933" s="14" t="s">
        <v>415</v>
      </c>
      <c r="D933" s="14" t="s">
        <v>8337</v>
      </c>
      <c r="E933" s="14" t="s">
        <v>7322</v>
      </c>
    </row>
    <row r="934">
      <c r="A934" s="2036">
        <v>44891.0</v>
      </c>
      <c r="B934" s="14" t="s">
        <v>8246</v>
      </c>
      <c r="C934" s="14" t="s">
        <v>415</v>
      </c>
      <c r="D934" s="14" t="s">
        <v>8337</v>
      </c>
      <c r="E934" s="14" t="s">
        <v>7274</v>
      </c>
    </row>
    <row r="935">
      <c r="A935" s="2036">
        <v>44892.0</v>
      </c>
      <c r="B935" s="14" t="s">
        <v>8242</v>
      </c>
      <c r="C935" s="14" t="s">
        <v>337</v>
      </c>
      <c r="D935" s="14" t="s">
        <v>8345</v>
      </c>
      <c r="E935" s="14" t="s">
        <v>6621</v>
      </c>
    </row>
    <row r="936">
      <c r="A936" s="2036">
        <v>44892.0</v>
      </c>
      <c r="B936" s="14" t="s">
        <v>8242</v>
      </c>
      <c r="C936" s="14" t="s">
        <v>337</v>
      </c>
      <c r="D936" s="14" t="s">
        <v>8345</v>
      </c>
      <c r="E936" s="14" t="s">
        <v>6614</v>
      </c>
    </row>
    <row r="937">
      <c r="A937" s="2036">
        <v>44892.0</v>
      </c>
      <c r="B937" s="14" t="s">
        <v>8242</v>
      </c>
      <c r="C937" s="14" t="s">
        <v>337</v>
      </c>
      <c r="D937" s="14" t="s">
        <v>8345</v>
      </c>
      <c r="E937" s="14" t="s">
        <v>6561</v>
      </c>
    </row>
    <row r="938">
      <c r="A938" s="2036">
        <v>44892.0</v>
      </c>
      <c r="B938" s="14" t="s">
        <v>8242</v>
      </c>
      <c r="C938" s="14" t="s">
        <v>7550</v>
      </c>
      <c r="D938" s="14" t="s">
        <v>8345</v>
      </c>
      <c r="E938" s="14" t="s">
        <v>6914</v>
      </c>
    </row>
    <row r="939">
      <c r="A939" s="2036">
        <v>44892.0</v>
      </c>
      <c r="B939" s="14" t="s">
        <v>8242</v>
      </c>
      <c r="C939" s="14" t="s">
        <v>7550</v>
      </c>
      <c r="D939" s="14" t="s">
        <v>8345</v>
      </c>
      <c r="E939" s="14" t="s">
        <v>6914</v>
      </c>
    </row>
    <row r="940">
      <c r="A940" s="2036">
        <v>44892.0</v>
      </c>
      <c r="B940" s="14" t="s">
        <v>8242</v>
      </c>
      <c r="C940" s="14" t="s">
        <v>7550</v>
      </c>
      <c r="D940" s="14" t="s">
        <v>8345</v>
      </c>
      <c r="E940" s="14" t="s">
        <v>6830</v>
      </c>
    </row>
    <row r="941">
      <c r="A941" s="2036">
        <v>44892.0</v>
      </c>
      <c r="B941" s="14" t="s">
        <v>8242</v>
      </c>
      <c r="C941" s="14" t="s">
        <v>8342</v>
      </c>
      <c r="D941" s="14" t="s">
        <v>8345</v>
      </c>
      <c r="E941" s="14" t="s">
        <v>8367</v>
      </c>
    </row>
    <row r="942">
      <c r="A942" s="2036">
        <v>44892.0</v>
      </c>
      <c r="B942" s="14" t="s">
        <v>8242</v>
      </c>
      <c r="C942" s="14" t="s">
        <v>8342</v>
      </c>
      <c r="D942" s="14" t="s">
        <v>8345</v>
      </c>
      <c r="E942" s="14" t="s">
        <v>7157</v>
      </c>
    </row>
    <row r="943">
      <c r="A943" s="2036">
        <v>44892.0</v>
      </c>
      <c r="B943" s="14" t="s">
        <v>8242</v>
      </c>
      <c r="C943" s="14" t="s">
        <v>8342</v>
      </c>
      <c r="D943" s="14" t="s">
        <v>8345</v>
      </c>
      <c r="E943" s="14" t="s">
        <v>8353</v>
      </c>
    </row>
    <row r="944">
      <c r="A944" s="2036">
        <v>44892.0</v>
      </c>
      <c r="B944" s="14" t="s">
        <v>8246</v>
      </c>
      <c r="C944" s="14" t="s">
        <v>337</v>
      </c>
      <c r="D944" s="14" t="s">
        <v>8345</v>
      </c>
      <c r="E944" s="14" t="s">
        <v>6677</v>
      </c>
    </row>
    <row r="945">
      <c r="A945" s="2036">
        <v>44892.0</v>
      </c>
      <c r="B945" s="14" t="s">
        <v>8246</v>
      </c>
      <c r="C945" s="14" t="s">
        <v>337</v>
      </c>
      <c r="D945" s="14" t="s">
        <v>8345</v>
      </c>
      <c r="E945" s="14" t="s">
        <v>1226</v>
      </c>
    </row>
    <row r="946">
      <c r="A946" s="2036">
        <v>44892.0</v>
      </c>
      <c r="B946" s="14" t="s">
        <v>8246</v>
      </c>
      <c r="C946" s="14" t="s">
        <v>337</v>
      </c>
      <c r="D946" s="14" t="s">
        <v>8345</v>
      </c>
      <c r="E946" s="14" t="s">
        <v>6651</v>
      </c>
    </row>
    <row r="947">
      <c r="A947" s="2036">
        <v>44892.0</v>
      </c>
      <c r="B947" s="14" t="s">
        <v>8246</v>
      </c>
      <c r="C947" s="14" t="s">
        <v>7550</v>
      </c>
      <c r="D947" s="14" t="s">
        <v>8345</v>
      </c>
      <c r="E947" s="14" t="s">
        <v>8280</v>
      </c>
    </row>
    <row r="948">
      <c r="A948" s="2036">
        <v>44892.0</v>
      </c>
      <c r="B948" s="14" t="s">
        <v>8246</v>
      </c>
      <c r="C948" s="14" t="s">
        <v>7550</v>
      </c>
      <c r="D948" s="14" t="s">
        <v>8345</v>
      </c>
      <c r="E948" s="14" t="s">
        <v>6896</v>
      </c>
    </row>
    <row r="949">
      <c r="A949" s="2036">
        <v>44892.0</v>
      </c>
      <c r="B949" s="14" t="s">
        <v>8246</v>
      </c>
      <c r="C949" s="14" t="s">
        <v>7550</v>
      </c>
      <c r="D949" s="14" t="s">
        <v>8345</v>
      </c>
      <c r="E949" s="14" t="s">
        <v>6941</v>
      </c>
    </row>
    <row r="950">
      <c r="A950" s="2036">
        <v>44892.0</v>
      </c>
      <c r="B950" s="14" t="s">
        <v>8246</v>
      </c>
      <c r="C950" s="14" t="s">
        <v>8342</v>
      </c>
      <c r="D950" s="14" t="s">
        <v>8345</v>
      </c>
      <c r="E950" s="14" t="s">
        <v>7029</v>
      </c>
    </row>
    <row r="951">
      <c r="A951" s="2036">
        <v>44892.0</v>
      </c>
      <c r="B951" s="14" t="s">
        <v>8246</v>
      </c>
      <c r="C951" s="14" t="s">
        <v>8342</v>
      </c>
      <c r="D951" s="14" t="s">
        <v>8345</v>
      </c>
      <c r="E951" s="14" t="s">
        <v>7099</v>
      </c>
    </row>
    <row r="952">
      <c r="A952" s="2036">
        <v>44892.0</v>
      </c>
      <c r="B952" s="14" t="s">
        <v>8246</v>
      </c>
      <c r="C952" s="14" t="s">
        <v>8342</v>
      </c>
      <c r="D952" s="14" t="s">
        <v>8345</v>
      </c>
      <c r="E952" s="14" t="s">
        <v>7028</v>
      </c>
    </row>
    <row r="953">
      <c r="A953" s="2036">
        <v>44899.0</v>
      </c>
      <c r="B953" s="14" t="s">
        <v>8242</v>
      </c>
      <c r="C953" s="14" t="s">
        <v>415</v>
      </c>
      <c r="D953" s="14" t="s">
        <v>8337</v>
      </c>
      <c r="E953" s="14" t="s">
        <v>7379</v>
      </c>
    </row>
    <row r="954">
      <c r="A954" s="2036">
        <v>44899.0</v>
      </c>
      <c r="B954" s="14" t="s">
        <v>8242</v>
      </c>
      <c r="C954" s="14" t="s">
        <v>415</v>
      </c>
      <c r="D954" s="14" t="s">
        <v>8363</v>
      </c>
      <c r="E954" s="14" t="s">
        <v>7426</v>
      </c>
    </row>
    <row r="955">
      <c r="A955" s="2036">
        <v>44899.0</v>
      </c>
      <c r="B955" s="14" t="s">
        <v>8242</v>
      </c>
      <c r="C955" s="14" t="s">
        <v>415</v>
      </c>
      <c r="D955" s="14" t="s">
        <v>8365</v>
      </c>
      <c r="E955" s="14" t="s">
        <v>7391</v>
      </c>
    </row>
    <row r="956">
      <c r="A956" s="2036">
        <v>44899.0</v>
      </c>
      <c r="B956" s="14" t="s">
        <v>8242</v>
      </c>
      <c r="C956" s="14" t="s">
        <v>415</v>
      </c>
      <c r="D956" s="14" t="s">
        <v>8365</v>
      </c>
      <c r="E956" s="14" t="s">
        <v>8368</v>
      </c>
    </row>
    <row r="957">
      <c r="A957" s="2036">
        <v>44899.0</v>
      </c>
      <c r="B957" s="14" t="s">
        <v>8242</v>
      </c>
      <c r="C957" s="14" t="s">
        <v>337</v>
      </c>
      <c r="D957" s="14" t="s">
        <v>8345</v>
      </c>
      <c r="E957" s="14" t="s">
        <v>6679</v>
      </c>
    </row>
    <row r="958">
      <c r="A958" s="2036">
        <v>44899.0</v>
      </c>
      <c r="B958" s="14" t="s">
        <v>8242</v>
      </c>
      <c r="C958" s="14" t="s">
        <v>337</v>
      </c>
      <c r="D958" s="14" t="s">
        <v>8345</v>
      </c>
      <c r="E958" s="14" t="s">
        <v>1226</v>
      </c>
    </row>
    <row r="959">
      <c r="A959" s="2036">
        <v>44899.0</v>
      </c>
      <c r="B959" s="14" t="s">
        <v>8242</v>
      </c>
      <c r="C959" s="14" t="s">
        <v>337</v>
      </c>
      <c r="D959" s="14" t="s">
        <v>8345</v>
      </c>
      <c r="E959" s="14" t="s">
        <v>6798</v>
      </c>
    </row>
    <row r="960">
      <c r="A960" s="2036">
        <v>44899.0</v>
      </c>
      <c r="B960" s="14" t="s">
        <v>8242</v>
      </c>
      <c r="C960" s="14" t="s">
        <v>7550</v>
      </c>
      <c r="D960" s="14" t="s">
        <v>8345</v>
      </c>
      <c r="E960" s="14" t="s">
        <v>6914</v>
      </c>
    </row>
    <row r="961">
      <c r="A961" s="2036">
        <v>44899.0</v>
      </c>
      <c r="B961" s="14" t="s">
        <v>8242</v>
      </c>
      <c r="C961" s="14" t="s">
        <v>7550</v>
      </c>
      <c r="D961" s="14" t="s">
        <v>8345</v>
      </c>
      <c r="E961" s="14" t="s">
        <v>6848</v>
      </c>
    </row>
    <row r="962">
      <c r="A962" s="2036">
        <v>44899.0</v>
      </c>
      <c r="B962" s="14" t="s">
        <v>8242</v>
      </c>
      <c r="C962" s="14" t="s">
        <v>7550</v>
      </c>
      <c r="D962" s="14" t="s">
        <v>8345</v>
      </c>
      <c r="E962" s="14" t="s">
        <v>6977</v>
      </c>
    </row>
    <row r="963">
      <c r="A963" s="2036">
        <v>44899.0</v>
      </c>
      <c r="B963" s="14" t="s">
        <v>8242</v>
      </c>
      <c r="C963" s="14" t="s">
        <v>8342</v>
      </c>
      <c r="D963" s="14" t="s">
        <v>8345</v>
      </c>
      <c r="E963" s="14" t="s">
        <v>7129</v>
      </c>
    </row>
    <row r="964">
      <c r="A964" s="2036">
        <v>44899.0</v>
      </c>
      <c r="B964" s="14" t="s">
        <v>8242</v>
      </c>
      <c r="C964" s="14" t="s">
        <v>8342</v>
      </c>
      <c r="D964" s="14" t="s">
        <v>8345</v>
      </c>
      <c r="E964" s="14" t="s">
        <v>7098</v>
      </c>
    </row>
    <row r="965">
      <c r="A965" s="2036">
        <v>44899.0</v>
      </c>
      <c r="B965" s="14" t="s">
        <v>8242</v>
      </c>
      <c r="C965" s="14" t="s">
        <v>8342</v>
      </c>
      <c r="D965" s="14" t="s">
        <v>8345</v>
      </c>
      <c r="E965" s="14" t="s">
        <v>8376</v>
      </c>
    </row>
    <row r="966">
      <c r="A966" s="2036">
        <v>44899.0</v>
      </c>
      <c r="B966" s="14" t="s">
        <v>8246</v>
      </c>
      <c r="C966" s="14" t="s">
        <v>415</v>
      </c>
      <c r="D966" s="14" t="s">
        <v>8363</v>
      </c>
      <c r="E966" s="14" t="s">
        <v>7310</v>
      </c>
    </row>
    <row r="967">
      <c r="A967" s="2036">
        <v>44899.0</v>
      </c>
      <c r="B967" s="14" t="s">
        <v>8246</v>
      </c>
      <c r="C967" s="14" t="s">
        <v>415</v>
      </c>
      <c r="D967" s="14" t="s">
        <v>8365</v>
      </c>
      <c r="E967" s="14" t="s">
        <v>7310</v>
      </c>
    </row>
    <row r="968">
      <c r="A968" s="2036">
        <v>44899.0</v>
      </c>
      <c r="B968" s="14" t="s">
        <v>8246</v>
      </c>
      <c r="C968" s="14" t="s">
        <v>415</v>
      </c>
      <c r="D968" s="14" t="s">
        <v>8365</v>
      </c>
      <c r="E968" s="14" t="s">
        <v>7438</v>
      </c>
    </row>
    <row r="969">
      <c r="A969" s="2036">
        <v>44899.0</v>
      </c>
      <c r="B969" s="14" t="s">
        <v>8246</v>
      </c>
      <c r="C969" s="14" t="s">
        <v>337</v>
      </c>
      <c r="D969" s="14" t="s">
        <v>8345</v>
      </c>
      <c r="E969" s="14" t="s">
        <v>1226</v>
      </c>
    </row>
    <row r="970">
      <c r="A970" s="2036">
        <v>44899.0</v>
      </c>
      <c r="B970" s="14" t="s">
        <v>8246</v>
      </c>
      <c r="C970" s="14" t="s">
        <v>337</v>
      </c>
      <c r="D970" s="14" t="s">
        <v>8345</v>
      </c>
      <c r="E970" s="14" t="s">
        <v>6614</v>
      </c>
    </row>
    <row r="971">
      <c r="A971" s="2036">
        <v>44899.0</v>
      </c>
      <c r="B971" s="14" t="s">
        <v>8246</v>
      </c>
      <c r="C971" s="14" t="s">
        <v>337</v>
      </c>
      <c r="D971" s="14" t="s">
        <v>8345</v>
      </c>
      <c r="E971" s="14" t="s">
        <v>6722</v>
      </c>
    </row>
    <row r="972">
      <c r="A972" s="2036">
        <v>44899.0</v>
      </c>
      <c r="B972" s="14" t="s">
        <v>8246</v>
      </c>
      <c r="C972" s="14" t="s">
        <v>7550</v>
      </c>
      <c r="D972" s="14" t="s">
        <v>8345</v>
      </c>
      <c r="E972" s="14" t="s">
        <v>6848</v>
      </c>
    </row>
    <row r="973">
      <c r="A973" s="2036">
        <v>44899.0</v>
      </c>
      <c r="B973" s="14" t="s">
        <v>8246</v>
      </c>
      <c r="C973" s="14" t="s">
        <v>7550</v>
      </c>
      <c r="D973" s="14" t="s">
        <v>8345</v>
      </c>
      <c r="E973" s="14" t="s">
        <v>6824</v>
      </c>
    </row>
    <row r="974">
      <c r="A974" s="2036">
        <v>44899.0</v>
      </c>
      <c r="B974" s="14" t="s">
        <v>8246</v>
      </c>
      <c r="C974" s="14" t="s">
        <v>7550</v>
      </c>
      <c r="D974" s="14" t="s">
        <v>8345</v>
      </c>
      <c r="E974" s="14" t="s">
        <v>6995</v>
      </c>
    </row>
    <row r="975">
      <c r="A975" s="2036">
        <v>44899.0</v>
      </c>
      <c r="B975" s="14" t="s">
        <v>8246</v>
      </c>
      <c r="C975" s="14" t="s">
        <v>8342</v>
      </c>
      <c r="D975" s="14" t="s">
        <v>8345</v>
      </c>
      <c r="E975" s="14" t="s">
        <v>8354</v>
      </c>
    </row>
    <row r="976">
      <c r="A976" s="2036">
        <v>44899.0</v>
      </c>
      <c r="B976" s="14" t="s">
        <v>8246</v>
      </c>
      <c r="C976" s="14" t="s">
        <v>8342</v>
      </c>
      <c r="D976" s="14" t="s">
        <v>8345</v>
      </c>
      <c r="E976" s="14" t="s">
        <v>7099</v>
      </c>
    </row>
    <row r="977">
      <c r="A977" s="2036">
        <v>44899.0</v>
      </c>
      <c r="B977" s="14" t="s">
        <v>8246</v>
      </c>
      <c r="C977" s="14" t="s">
        <v>8342</v>
      </c>
      <c r="D977" s="14" t="s">
        <v>8345</v>
      </c>
      <c r="E977" s="14" t="s">
        <v>7105</v>
      </c>
    </row>
    <row r="978">
      <c r="A978" s="2036">
        <v>44899.0</v>
      </c>
      <c r="B978" s="14" t="s">
        <v>8246</v>
      </c>
      <c r="C978" s="14" t="s">
        <v>415</v>
      </c>
      <c r="D978" s="14" t="s">
        <v>8337</v>
      </c>
      <c r="E978" s="14" t="s">
        <v>7322</v>
      </c>
    </row>
    <row r="979">
      <c r="A979" s="2036">
        <v>44900.0</v>
      </c>
      <c r="B979" s="14" t="s">
        <v>8246</v>
      </c>
      <c r="C979" s="14" t="s">
        <v>337</v>
      </c>
      <c r="D979" s="14" t="s">
        <v>8345</v>
      </c>
      <c r="E979" s="14" t="s">
        <v>6591</v>
      </c>
    </row>
    <row r="980">
      <c r="A980" s="2036">
        <v>44900.0</v>
      </c>
      <c r="B980" s="14" t="s">
        <v>8246</v>
      </c>
      <c r="C980" s="14" t="s">
        <v>337</v>
      </c>
      <c r="D980" s="14" t="s">
        <v>8345</v>
      </c>
      <c r="E980" s="14" t="s">
        <v>6554</v>
      </c>
    </row>
    <row r="981">
      <c r="A981" s="2036">
        <v>44900.0</v>
      </c>
      <c r="B981" s="14" t="s">
        <v>8246</v>
      </c>
      <c r="C981" s="14" t="s">
        <v>337</v>
      </c>
      <c r="D981" s="14" t="s">
        <v>8345</v>
      </c>
      <c r="E981" s="14" t="s">
        <v>6517</v>
      </c>
    </row>
    <row r="982">
      <c r="A982" s="2036">
        <v>44900.0</v>
      </c>
      <c r="B982" s="14" t="s">
        <v>8246</v>
      </c>
      <c r="C982" s="14" t="s">
        <v>7550</v>
      </c>
      <c r="D982" s="14" t="s">
        <v>8345</v>
      </c>
      <c r="E982" s="14" t="s">
        <v>6953</v>
      </c>
    </row>
    <row r="983">
      <c r="A983" s="2036">
        <v>44900.0</v>
      </c>
      <c r="B983" s="14" t="s">
        <v>8246</v>
      </c>
      <c r="C983" s="14" t="s">
        <v>7550</v>
      </c>
      <c r="D983" s="14" t="s">
        <v>8345</v>
      </c>
      <c r="E983" s="14" t="s">
        <v>6872</v>
      </c>
    </row>
    <row r="984">
      <c r="A984" s="2036">
        <v>44900.0</v>
      </c>
      <c r="B984" s="14" t="s">
        <v>8246</v>
      </c>
      <c r="C984" s="14" t="s">
        <v>7550</v>
      </c>
      <c r="D984" s="14" t="s">
        <v>8345</v>
      </c>
      <c r="E984" s="14" t="s">
        <v>6836</v>
      </c>
    </row>
    <row r="985">
      <c r="A985" s="2036">
        <v>44900.0</v>
      </c>
      <c r="B985" s="14" t="s">
        <v>8246</v>
      </c>
      <c r="C985" s="14" t="s">
        <v>8342</v>
      </c>
      <c r="D985" s="14" t="s">
        <v>8345</v>
      </c>
      <c r="E985" s="14" t="s">
        <v>8371</v>
      </c>
    </row>
    <row r="986">
      <c r="A986" s="2036">
        <v>44900.0</v>
      </c>
      <c r="B986" s="14" t="s">
        <v>8246</v>
      </c>
      <c r="C986" s="14" t="s">
        <v>8342</v>
      </c>
      <c r="D986" s="14" t="s">
        <v>8345</v>
      </c>
      <c r="E986" s="14" t="s">
        <v>7066</v>
      </c>
    </row>
    <row r="987">
      <c r="A987" s="2036">
        <v>44900.0</v>
      </c>
      <c r="B987" s="14" t="s">
        <v>8246</v>
      </c>
      <c r="C987" s="14" t="s">
        <v>8342</v>
      </c>
      <c r="D987" s="14" t="s">
        <v>8345</v>
      </c>
      <c r="E987" s="14" t="s">
        <v>8367</v>
      </c>
    </row>
    <row r="988">
      <c r="A988" s="2036">
        <v>44905.0</v>
      </c>
      <c r="B988" s="14" t="s">
        <v>8242</v>
      </c>
      <c r="C988" s="14" t="s">
        <v>337</v>
      </c>
      <c r="D988" s="14" t="s">
        <v>8345</v>
      </c>
      <c r="E988" s="14" t="s">
        <v>6748</v>
      </c>
    </row>
    <row r="989">
      <c r="A989" s="2036">
        <v>44905.0</v>
      </c>
      <c r="B989" s="14" t="s">
        <v>8242</v>
      </c>
      <c r="C989" s="14" t="s">
        <v>337</v>
      </c>
      <c r="D989" s="14" t="s">
        <v>8345</v>
      </c>
      <c r="E989" s="14" t="s">
        <v>6697</v>
      </c>
    </row>
    <row r="990">
      <c r="A990" s="2036">
        <v>44905.0</v>
      </c>
      <c r="B990" s="14" t="s">
        <v>8242</v>
      </c>
      <c r="C990" s="14" t="s">
        <v>337</v>
      </c>
      <c r="D990" s="14" t="s">
        <v>8345</v>
      </c>
      <c r="E990" s="14" t="s">
        <v>6614</v>
      </c>
    </row>
    <row r="991">
      <c r="A991" s="2036">
        <v>44905.0</v>
      </c>
      <c r="B991" s="14" t="s">
        <v>8242</v>
      </c>
      <c r="C991" s="14" t="s">
        <v>7550</v>
      </c>
      <c r="D991" s="14" t="s">
        <v>8345</v>
      </c>
      <c r="E991" s="14" t="s">
        <v>6959</v>
      </c>
    </row>
    <row r="992">
      <c r="A992" s="2036">
        <v>44905.0</v>
      </c>
      <c r="B992" s="14" t="s">
        <v>8242</v>
      </c>
      <c r="C992" s="14" t="s">
        <v>7550</v>
      </c>
      <c r="D992" s="14" t="s">
        <v>8345</v>
      </c>
      <c r="E992" s="14" t="s">
        <v>6908</v>
      </c>
    </row>
    <row r="993">
      <c r="A993" s="2036">
        <v>44905.0</v>
      </c>
      <c r="B993" s="14" t="s">
        <v>8242</v>
      </c>
      <c r="C993" s="14" t="s">
        <v>7550</v>
      </c>
      <c r="D993" s="14" t="s">
        <v>8345</v>
      </c>
      <c r="E993" s="14" t="s">
        <v>6872</v>
      </c>
    </row>
    <row r="994">
      <c r="A994" s="2036">
        <v>44905.0</v>
      </c>
      <c r="B994" s="14" t="s">
        <v>8242</v>
      </c>
      <c r="C994" s="14" t="s">
        <v>8342</v>
      </c>
      <c r="D994" s="14" t="s">
        <v>8345</v>
      </c>
      <c r="E994" s="14" t="s">
        <v>7099</v>
      </c>
    </row>
    <row r="995">
      <c r="A995" s="2036">
        <v>44905.0</v>
      </c>
      <c r="B995" s="14" t="s">
        <v>8242</v>
      </c>
      <c r="C995" s="14" t="s">
        <v>8342</v>
      </c>
      <c r="D995" s="14" t="s">
        <v>8345</v>
      </c>
      <c r="E995" s="14" t="s">
        <v>7099</v>
      </c>
    </row>
    <row r="996">
      <c r="A996" s="2036">
        <v>44905.0</v>
      </c>
      <c r="B996" s="14" t="s">
        <v>8242</v>
      </c>
      <c r="C996" s="14" t="s">
        <v>8342</v>
      </c>
      <c r="D996" s="14" t="s">
        <v>8345</v>
      </c>
      <c r="E996" s="14" t="s">
        <v>7084</v>
      </c>
    </row>
    <row r="997">
      <c r="A997" s="2036">
        <v>44905.0</v>
      </c>
      <c r="B997" s="14" t="s">
        <v>8242</v>
      </c>
      <c r="C997" s="14" t="s">
        <v>415</v>
      </c>
      <c r="D997" s="14" t="s">
        <v>8337</v>
      </c>
      <c r="E997" s="14" t="s">
        <v>7322</v>
      </c>
    </row>
    <row r="998">
      <c r="A998" s="2036">
        <v>44907.0</v>
      </c>
      <c r="B998" s="14" t="s">
        <v>8246</v>
      </c>
      <c r="C998" s="14" t="s">
        <v>337</v>
      </c>
      <c r="D998" s="14" t="s">
        <v>8345</v>
      </c>
      <c r="E998" s="14" t="s">
        <v>6734</v>
      </c>
    </row>
    <row r="999">
      <c r="A999" s="2036">
        <v>44907.0</v>
      </c>
      <c r="B999" s="14" t="s">
        <v>8246</v>
      </c>
      <c r="C999" s="14" t="s">
        <v>337</v>
      </c>
      <c r="D999" s="14" t="s">
        <v>8345</v>
      </c>
      <c r="E999" s="14" t="s">
        <v>6798</v>
      </c>
    </row>
    <row r="1000">
      <c r="A1000" s="2036">
        <v>44907.0</v>
      </c>
      <c r="B1000" s="14" t="s">
        <v>8246</v>
      </c>
      <c r="C1000" s="14" t="s">
        <v>337</v>
      </c>
      <c r="D1000" s="14" t="s">
        <v>8345</v>
      </c>
      <c r="E1000" s="14" t="s">
        <v>6639</v>
      </c>
    </row>
    <row r="1001">
      <c r="A1001" s="2036">
        <v>44907.0</v>
      </c>
      <c r="B1001" s="14" t="s">
        <v>8246</v>
      </c>
      <c r="C1001" s="14" t="s">
        <v>7550</v>
      </c>
      <c r="D1001" s="14" t="s">
        <v>8345</v>
      </c>
      <c r="E1001" s="14" t="s">
        <v>6959</v>
      </c>
    </row>
    <row r="1002">
      <c r="A1002" s="2036">
        <v>44907.0</v>
      </c>
      <c r="B1002" s="14" t="s">
        <v>8246</v>
      </c>
      <c r="C1002" s="14" t="s">
        <v>7550</v>
      </c>
      <c r="D1002" s="14" t="s">
        <v>8345</v>
      </c>
      <c r="E1002" s="14" t="s">
        <v>6824</v>
      </c>
    </row>
    <row r="1003">
      <c r="A1003" s="2036">
        <v>44907.0</v>
      </c>
      <c r="B1003" s="14" t="s">
        <v>8246</v>
      </c>
      <c r="C1003" s="14" t="s">
        <v>7550</v>
      </c>
      <c r="D1003" s="14" t="s">
        <v>8345</v>
      </c>
      <c r="E1003" s="14" t="s">
        <v>6935</v>
      </c>
    </row>
    <row r="1004">
      <c r="A1004" s="2036">
        <v>44907.0</v>
      </c>
      <c r="B1004" s="14" t="s">
        <v>8246</v>
      </c>
      <c r="C1004" s="14" t="s">
        <v>8342</v>
      </c>
      <c r="D1004" s="14" t="s">
        <v>8345</v>
      </c>
      <c r="E1004" s="14" t="s">
        <v>7129</v>
      </c>
    </row>
    <row r="1005">
      <c r="A1005" s="2036">
        <v>44907.0</v>
      </c>
      <c r="B1005" s="14" t="s">
        <v>8246</v>
      </c>
      <c r="C1005" s="14" t="s">
        <v>8342</v>
      </c>
      <c r="D1005" s="14" t="s">
        <v>8345</v>
      </c>
      <c r="E1005" s="14" t="s">
        <v>7099</v>
      </c>
    </row>
    <row r="1006">
      <c r="A1006" s="2036">
        <v>44907.0</v>
      </c>
      <c r="B1006" s="14" t="s">
        <v>8246</v>
      </c>
      <c r="C1006" s="14" t="s">
        <v>8342</v>
      </c>
      <c r="D1006" s="14" t="s">
        <v>8345</v>
      </c>
      <c r="E1006" s="14" t="s">
        <v>7028</v>
      </c>
    </row>
    <row r="1007">
      <c r="A1007" s="2036">
        <v>44907.0</v>
      </c>
      <c r="B1007" s="14" t="s">
        <v>8242</v>
      </c>
      <c r="C1007" s="14" t="s">
        <v>337</v>
      </c>
      <c r="D1007" s="14" t="s">
        <v>8345</v>
      </c>
      <c r="E1007" s="14" t="s">
        <v>6530</v>
      </c>
    </row>
    <row r="1008">
      <c r="A1008" s="2036">
        <v>44907.0</v>
      </c>
      <c r="B1008" s="14" t="s">
        <v>8242</v>
      </c>
      <c r="C1008" s="14" t="s">
        <v>337</v>
      </c>
      <c r="D1008" s="14" t="s">
        <v>8345</v>
      </c>
      <c r="E1008" s="14" t="s">
        <v>6754</v>
      </c>
    </row>
    <row r="1009">
      <c r="A1009" s="2036">
        <v>44907.0</v>
      </c>
      <c r="B1009" s="14" t="s">
        <v>8242</v>
      </c>
      <c r="C1009" s="14" t="s">
        <v>337</v>
      </c>
      <c r="D1009" s="14" t="s">
        <v>8345</v>
      </c>
      <c r="E1009" s="14" t="s">
        <v>6697</v>
      </c>
    </row>
    <row r="1010">
      <c r="A1010" s="2036">
        <v>44907.0</v>
      </c>
      <c r="B1010" s="14" t="s">
        <v>8242</v>
      </c>
      <c r="C1010" s="14" t="s">
        <v>7550</v>
      </c>
      <c r="D1010" s="14" t="s">
        <v>8345</v>
      </c>
      <c r="E1010" s="14" t="s">
        <v>6983</v>
      </c>
    </row>
    <row r="1011">
      <c r="A1011" s="2036">
        <v>44907.0</v>
      </c>
      <c r="B1011" s="14" t="s">
        <v>8242</v>
      </c>
      <c r="C1011" s="14" t="s">
        <v>7550</v>
      </c>
      <c r="D1011" s="14" t="s">
        <v>8345</v>
      </c>
      <c r="E1011" s="14" t="s">
        <v>7010</v>
      </c>
    </row>
    <row r="1012">
      <c r="A1012" s="2036">
        <v>44907.0</v>
      </c>
      <c r="B1012" s="14" t="s">
        <v>8242</v>
      </c>
      <c r="C1012" s="14" t="s">
        <v>7550</v>
      </c>
      <c r="D1012" s="14" t="s">
        <v>8345</v>
      </c>
      <c r="E1012" s="14" t="s">
        <v>8287</v>
      </c>
    </row>
    <row r="1013">
      <c r="A1013" s="2036">
        <v>44907.0</v>
      </c>
      <c r="B1013" s="14" t="s">
        <v>8242</v>
      </c>
      <c r="C1013" s="14" t="s">
        <v>8342</v>
      </c>
      <c r="D1013" s="14" t="s">
        <v>8345</v>
      </c>
      <c r="E1013" s="14" t="s">
        <v>7066</v>
      </c>
    </row>
    <row r="1014">
      <c r="A1014" s="2036">
        <v>44907.0</v>
      </c>
      <c r="B1014" s="14" t="s">
        <v>8242</v>
      </c>
      <c r="C1014" s="14" t="s">
        <v>8342</v>
      </c>
      <c r="D1014" s="14" t="s">
        <v>8345</v>
      </c>
      <c r="E1014" s="14" t="s">
        <v>8353</v>
      </c>
    </row>
    <row r="1015">
      <c r="A1015" s="2036">
        <v>44907.0</v>
      </c>
      <c r="B1015" s="14" t="s">
        <v>8242</v>
      </c>
      <c r="C1015" s="14" t="s">
        <v>8342</v>
      </c>
      <c r="D1015" s="14" t="s">
        <v>8345</v>
      </c>
      <c r="E1015" s="14" t="s">
        <v>7157</v>
      </c>
    </row>
    <row r="1016">
      <c r="A1016" s="2036">
        <v>44909.0</v>
      </c>
      <c r="B1016" s="14" t="s">
        <v>8242</v>
      </c>
      <c r="C1016" s="14" t="s">
        <v>415</v>
      </c>
      <c r="D1016" s="14" t="s">
        <v>8343</v>
      </c>
      <c r="E1016" s="14" t="s">
        <v>7274</v>
      </c>
    </row>
    <row r="1017">
      <c r="A1017" s="2036">
        <v>44909.0</v>
      </c>
      <c r="B1017" s="14" t="s">
        <v>8246</v>
      </c>
      <c r="C1017" s="14" t="s">
        <v>415</v>
      </c>
      <c r="D1017" s="14" t="s">
        <v>8341</v>
      </c>
      <c r="E1017" s="14" t="s">
        <v>7379</v>
      </c>
    </row>
    <row r="1018">
      <c r="A1018" s="2036">
        <v>44909.0</v>
      </c>
      <c r="B1018" s="14" t="s">
        <v>8242</v>
      </c>
      <c r="C1018" s="14" t="s">
        <v>415</v>
      </c>
      <c r="D1018" s="14" t="s">
        <v>8362</v>
      </c>
      <c r="E1018" s="14" t="s">
        <v>7328</v>
      </c>
    </row>
    <row r="1019">
      <c r="A1019" s="2036">
        <v>44918.0</v>
      </c>
      <c r="B1019" s="14" t="s">
        <v>8246</v>
      </c>
      <c r="C1019" s="14" t="s">
        <v>337</v>
      </c>
      <c r="D1019" s="14" t="s">
        <v>8345</v>
      </c>
      <c r="E1019" s="14" t="s">
        <v>6561</v>
      </c>
    </row>
    <row r="1020">
      <c r="A1020" s="2036">
        <v>44918.0</v>
      </c>
      <c r="B1020" s="14" t="s">
        <v>8246</v>
      </c>
      <c r="C1020" s="14" t="s">
        <v>337</v>
      </c>
      <c r="D1020" s="14" t="s">
        <v>8345</v>
      </c>
      <c r="E1020" s="14" t="s">
        <v>6734</v>
      </c>
    </row>
    <row r="1021">
      <c r="A1021" s="2036">
        <v>44918.0</v>
      </c>
      <c r="B1021" s="14" t="s">
        <v>8246</v>
      </c>
      <c r="C1021" s="14" t="s">
        <v>337</v>
      </c>
      <c r="D1021" s="14" t="s">
        <v>8345</v>
      </c>
      <c r="E1021" s="14" t="s">
        <v>6748</v>
      </c>
    </row>
    <row r="1022">
      <c r="A1022" s="2036">
        <v>44918.0</v>
      </c>
      <c r="B1022" s="14" t="s">
        <v>8246</v>
      </c>
      <c r="C1022" s="14" t="s">
        <v>7550</v>
      </c>
      <c r="D1022" s="14" t="s">
        <v>8345</v>
      </c>
      <c r="E1022" s="14" t="s">
        <v>6830</v>
      </c>
    </row>
    <row r="1023">
      <c r="A1023" s="2036">
        <v>44918.0</v>
      </c>
      <c r="B1023" s="14" t="s">
        <v>8246</v>
      </c>
      <c r="C1023" s="14" t="s">
        <v>7550</v>
      </c>
      <c r="D1023" s="14" t="s">
        <v>8345</v>
      </c>
      <c r="E1023" s="14" t="s">
        <v>6884</v>
      </c>
    </row>
    <row r="1024">
      <c r="A1024" s="2036">
        <v>44918.0</v>
      </c>
      <c r="B1024" s="14" t="s">
        <v>8246</v>
      </c>
      <c r="C1024" s="14" t="s">
        <v>7550</v>
      </c>
      <c r="D1024" s="14" t="s">
        <v>8345</v>
      </c>
      <c r="E1024" s="14" t="s">
        <v>7010</v>
      </c>
    </row>
    <row r="1025">
      <c r="A1025" s="2036">
        <v>44918.0</v>
      </c>
      <c r="B1025" s="14" t="s">
        <v>8246</v>
      </c>
      <c r="C1025" s="14" t="s">
        <v>8342</v>
      </c>
      <c r="D1025" s="14" t="s">
        <v>8345</v>
      </c>
      <c r="E1025" s="14" t="s">
        <v>7129</v>
      </c>
    </row>
    <row r="1026">
      <c r="A1026" s="2036">
        <v>44918.0</v>
      </c>
      <c r="B1026" s="14" t="s">
        <v>8246</v>
      </c>
      <c r="C1026" s="14" t="s">
        <v>8342</v>
      </c>
      <c r="D1026" s="14" t="s">
        <v>8345</v>
      </c>
      <c r="E1026" s="14" t="s">
        <v>7111</v>
      </c>
    </row>
    <row r="1027">
      <c r="A1027" s="2036">
        <v>44918.0</v>
      </c>
      <c r="B1027" s="14" t="s">
        <v>8246</v>
      </c>
      <c r="C1027" s="14" t="s">
        <v>8342</v>
      </c>
      <c r="D1027" s="14" t="s">
        <v>8345</v>
      </c>
      <c r="E1027" s="14" t="s">
        <v>8353</v>
      </c>
    </row>
    <row r="1028">
      <c r="A1028" s="2036">
        <v>44934.0</v>
      </c>
      <c r="B1028" s="14" t="s">
        <v>8242</v>
      </c>
      <c r="C1028" s="14" t="s">
        <v>337</v>
      </c>
      <c r="D1028" s="14" t="s">
        <v>8345</v>
      </c>
      <c r="E1028" s="14" t="s">
        <v>1226</v>
      </c>
    </row>
    <row r="1029">
      <c r="A1029" s="2036">
        <v>44934.0</v>
      </c>
      <c r="B1029" s="14" t="s">
        <v>8242</v>
      </c>
      <c r="C1029" s="14" t="s">
        <v>337</v>
      </c>
      <c r="D1029" s="14" t="s">
        <v>8345</v>
      </c>
      <c r="E1029" s="14" t="s">
        <v>6697</v>
      </c>
    </row>
    <row r="1030">
      <c r="A1030" s="2036">
        <v>44934.0</v>
      </c>
      <c r="B1030" s="14" t="s">
        <v>8242</v>
      </c>
      <c r="C1030" s="14" t="s">
        <v>337</v>
      </c>
      <c r="D1030" s="14" t="s">
        <v>8345</v>
      </c>
      <c r="E1030" s="14" t="s">
        <v>6748</v>
      </c>
    </row>
    <row r="1031">
      <c r="A1031" s="2036">
        <v>44934.0</v>
      </c>
      <c r="B1031" s="14" t="s">
        <v>8242</v>
      </c>
      <c r="C1031" s="14" t="s">
        <v>7550</v>
      </c>
      <c r="D1031" s="14" t="s">
        <v>8345</v>
      </c>
      <c r="E1031" s="14" t="s">
        <v>6977</v>
      </c>
    </row>
    <row r="1032">
      <c r="A1032" s="2036">
        <v>44934.0</v>
      </c>
      <c r="B1032" s="14" t="s">
        <v>8242</v>
      </c>
      <c r="C1032" s="14" t="s">
        <v>7550</v>
      </c>
      <c r="D1032" s="14" t="s">
        <v>8345</v>
      </c>
      <c r="E1032" s="14" t="s">
        <v>6947</v>
      </c>
    </row>
    <row r="1033">
      <c r="A1033" s="2036">
        <v>44934.0</v>
      </c>
      <c r="B1033" s="14" t="s">
        <v>8242</v>
      </c>
      <c r="C1033" s="14" t="s">
        <v>7550</v>
      </c>
      <c r="D1033" s="14" t="s">
        <v>8345</v>
      </c>
      <c r="E1033" s="14" t="s">
        <v>6878</v>
      </c>
    </row>
    <row r="1034">
      <c r="A1034" s="2036">
        <v>44934.0</v>
      </c>
      <c r="B1034" s="14" t="s">
        <v>8242</v>
      </c>
      <c r="C1034" s="14" t="s">
        <v>8342</v>
      </c>
      <c r="D1034" s="14" t="s">
        <v>8345</v>
      </c>
      <c r="E1034" s="14" t="s">
        <v>7149</v>
      </c>
    </row>
    <row r="1035">
      <c r="A1035" s="2036">
        <v>44934.0</v>
      </c>
      <c r="B1035" s="14" t="s">
        <v>8242</v>
      </c>
      <c r="C1035" s="14" t="s">
        <v>8342</v>
      </c>
      <c r="D1035" s="14" t="s">
        <v>8345</v>
      </c>
      <c r="E1035" s="14" t="s">
        <v>7099</v>
      </c>
    </row>
    <row r="1036">
      <c r="A1036" s="2036">
        <v>44934.0</v>
      </c>
      <c r="B1036" s="14" t="s">
        <v>8242</v>
      </c>
      <c r="C1036" s="14" t="s">
        <v>8342</v>
      </c>
      <c r="D1036" s="14" t="s">
        <v>8345</v>
      </c>
      <c r="E1036" s="14" t="s">
        <v>8354</v>
      </c>
    </row>
    <row r="1037">
      <c r="A1037" s="2036">
        <v>44934.0</v>
      </c>
      <c r="B1037" s="14" t="s">
        <v>8242</v>
      </c>
      <c r="C1037" s="14" t="s">
        <v>415</v>
      </c>
      <c r="D1037" s="14" t="s">
        <v>8365</v>
      </c>
      <c r="E1037" s="14" t="s">
        <v>7322</v>
      </c>
    </row>
    <row r="1038">
      <c r="A1038" s="2036">
        <v>44934.0</v>
      </c>
      <c r="B1038" s="14" t="s">
        <v>8242</v>
      </c>
      <c r="C1038" s="14" t="s">
        <v>415</v>
      </c>
      <c r="D1038" s="14" t="s">
        <v>8365</v>
      </c>
      <c r="E1038" s="14" t="s">
        <v>7310</v>
      </c>
    </row>
    <row r="1039">
      <c r="A1039" s="2036">
        <v>44934.0</v>
      </c>
      <c r="B1039" s="14" t="s">
        <v>8246</v>
      </c>
      <c r="C1039" s="14" t="s">
        <v>415</v>
      </c>
      <c r="D1039" s="14" t="s">
        <v>8337</v>
      </c>
      <c r="E1039" s="14" t="s">
        <v>7414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8242</v>
      </c>
      <c r="H1" s="14" t="s">
        <v>8246</v>
      </c>
      <c r="O1" s="14" t="s">
        <v>8310</v>
      </c>
    </row>
    <row r="2">
      <c r="A2" s="14" t="s">
        <v>176</v>
      </c>
      <c r="B2">
        <f>countif(B24:B10018,"R")</f>
        <v>3</v>
      </c>
      <c r="C2">
        <f>(B2/(B2+B3+B4))*100</f>
        <v>42.85714286</v>
      </c>
      <c r="D2">
        <f>countif(D24:D10018,"R")</f>
        <v>4</v>
      </c>
      <c r="E2">
        <f>(D2/(D2+D3+D4))*100</f>
        <v>57.14285714</v>
      </c>
      <c r="F2">
        <f>countif(F24:F10018,"R")</f>
        <v>0</v>
      </c>
      <c r="G2">
        <f>(F2/(F2+F3+F4))*100</f>
        <v>0</v>
      </c>
      <c r="H2" s="14" t="s">
        <v>176</v>
      </c>
      <c r="I2">
        <f>countif(I24:I10018,"R")</f>
        <v>33</v>
      </c>
      <c r="J2">
        <f>(I2/(I2+I3+I4))*100</f>
        <v>39.28571429</v>
      </c>
      <c r="K2">
        <f>countif(K24:K10018,"R")</f>
        <v>28</v>
      </c>
      <c r="L2">
        <f>(K2/(K2+K3+K4))*100</f>
        <v>33.33333333</v>
      </c>
      <c r="M2">
        <f>countif(M24:M10018,"R")</f>
        <v>28</v>
      </c>
      <c r="N2">
        <f>(M2/(M2+M3+M4))*100</f>
        <v>33.33333333</v>
      </c>
      <c r="O2" s="14" t="s">
        <v>176</v>
      </c>
      <c r="P2">
        <f>countif(P24:P10018,"R")</f>
        <v>1</v>
      </c>
      <c r="Q2">
        <f>(P2/(P2+P3+P4))*100</f>
        <v>25</v>
      </c>
      <c r="R2">
        <f>countif(R24:R10018,"R")</f>
        <v>2</v>
      </c>
      <c r="S2">
        <f>(R2/(R2+R3+R4))*100</f>
        <v>50</v>
      </c>
      <c r="T2">
        <f>countif(T24:T10018,"R")</f>
        <v>1</v>
      </c>
      <c r="U2">
        <f>(T2/(T2+T3+T4))*100</f>
        <v>25</v>
      </c>
    </row>
    <row r="3">
      <c r="A3" s="14" t="s">
        <v>386</v>
      </c>
      <c r="B3">
        <f>countif(B24:B10019,"SR")</f>
        <v>4</v>
      </c>
      <c r="C3">
        <f>(B3/(B2+B3+B4))*100</f>
        <v>57.14285714</v>
      </c>
      <c r="D3">
        <f>countif(D24:D10019,"SR")</f>
        <v>3</v>
      </c>
      <c r="E3">
        <f>(D3/(D2+D3+D4))*100</f>
        <v>42.85714286</v>
      </c>
      <c r="F3">
        <f>countif(F24:F10019,"SR")</f>
        <v>5</v>
      </c>
      <c r="G3">
        <f>(F3/(F2+F3+F4))*100</f>
        <v>71.42857143</v>
      </c>
      <c r="H3" s="14" t="s">
        <v>386</v>
      </c>
      <c r="I3">
        <f>countif(I24:I10019,"SR")</f>
        <v>42</v>
      </c>
      <c r="J3">
        <f>(I3/(I2+I3+I4))*100</f>
        <v>50</v>
      </c>
      <c r="K3">
        <f>countif(K24:K10019,"SR")</f>
        <v>50</v>
      </c>
      <c r="L3">
        <f>(K3/(K2+K3+K4))*100</f>
        <v>59.52380952</v>
      </c>
      <c r="M3">
        <f>countif(M24:M10019,"SR")</f>
        <v>51</v>
      </c>
      <c r="N3">
        <f>(M3/(M2+M3+M4))*100</f>
        <v>60.71428571</v>
      </c>
      <c r="O3" s="14" t="s">
        <v>386</v>
      </c>
      <c r="P3">
        <f>countif(P24:P10019,"SR")</f>
        <v>2</v>
      </c>
      <c r="Q3">
        <f>(P3/(P2+P3+P4))*100</f>
        <v>50</v>
      </c>
      <c r="R3">
        <f>countif(R24:R10019,"SR")</f>
        <v>1</v>
      </c>
      <c r="S3">
        <f>(R3/(R2+R3+R4))*100</f>
        <v>25</v>
      </c>
      <c r="T3">
        <f>countif(T24:T10019,"SR")</f>
        <v>3</v>
      </c>
      <c r="U3">
        <f>(T3/(T2+T3+T4))*100</f>
        <v>75</v>
      </c>
    </row>
    <row r="4">
      <c r="A4" s="14" t="s">
        <v>212</v>
      </c>
      <c r="B4">
        <f>countif(B24:B10018,"SSR")</f>
        <v>0</v>
      </c>
      <c r="C4">
        <f>(B4/(B2+B3+B4))*100</f>
        <v>0</v>
      </c>
      <c r="D4">
        <f>countif(D24:D10018,"SSR")</f>
        <v>0</v>
      </c>
      <c r="E4">
        <f>(D4/(D2+D3+D4))*100</f>
        <v>0</v>
      </c>
      <c r="F4">
        <f>countif(F24:F10018,"SSR")</f>
        <v>2</v>
      </c>
      <c r="G4">
        <f>(F4/(F2+F3+F4))*100</f>
        <v>28.57142857</v>
      </c>
      <c r="H4" s="14" t="s">
        <v>212</v>
      </c>
      <c r="I4">
        <f>countif(I24:I10018,"SSR")</f>
        <v>9</v>
      </c>
      <c r="J4">
        <f>(I4/(I2+I3+I4))*100</f>
        <v>10.71428571</v>
      </c>
      <c r="K4">
        <f>countif(K24:K10018,"SSR")</f>
        <v>6</v>
      </c>
      <c r="L4">
        <f>(K4/(K2+K3+K4))*100</f>
        <v>7.142857143</v>
      </c>
      <c r="M4">
        <f>countif(M24:M10018,"SSR")</f>
        <v>5</v>
      </c>
      <c r="N4">
        <f>(M4/(M2+M3+M4))*100</f>
        <v>5.952380952</v>
      </c>
      <c r="O4" s="14" t="s">
        <v>212</v>
      </c>
      <c r="P4">
        <f>countif(P24:P10018,"SSR")</f>
        <v>1</v>
      </c>
      <c r="Q4">
        <f>(P4/(P2+P3+P4))*100</f>
        <v>25</v>
      </c>
      <c r="R4">
        <f>countif(R24:R10018,"SSR")</f>
        <v>1</v>
      </c>
      <c r="S4">
        <f>(R4/(R2+R3+R4))*100</f>
        <v>25</v>
      </c>
      <c r="T4">
        <f>countif(T24:T10018,"SSR")</f>
        <v>0</v>
      </c>
      <c r="U4">
        <f>(T4/(T2+T3+T4))*100</f>
        <v>0</v>
      </c>
    </row>
    <row r="5">
      <c r="A5" s="14" t="s">
        <v>8181</v>
      </c>
      <c r="B5" s="14" t="s">
        <v>8377</v>
      </c>
      <c r="C5" s="14" t="s">
        <v>8378</v>
      </c>
      <c r="D5" s="14" t="s">
        <v>8379</v>
      </c>
      <c r="E5" s="14" t="s">
        <v>8380</v>
      </c>
      <c r="F5" s="14" t="s">
        <v>8381</v>
      </c>
      <c r="G5" s="14" t="s">
        <v>8382</v>
      </c>
      <c r="H5" s="14" t="s">
        <v>8181</v>
      </c>
      <c r="I5" s="14" t="s">
        <v>8377</v>
      </c>
      <c r="J5" s="14" t="s">
        <v>8378</v>
      </c>
      <c r="K5" s="14" t="s">
        <v>8379</v>
      </c>
      <c r="L5" s="14" t="s">
        <v>8380</v>
      </c>
      <c r="M5" s="14" t="s">
        <v>8381</v>
      </c>
      <c r="N5" s="14" t="s">
        <v>8382</v>
      </c>
      <c r="O5" s="14" t="s">
        <v>8181</v>
      </c>
      <c r="P5" s="14" t="s">
        <v>8377</v>
      </c>
      <c r="Q5" s="14" t="s">
        <v>8378</v>
      </c>
      <c r="R5" s="14" t="s">
        <v>8379</v>
      </c>
      <c r="S5" s="14" t="s">
        <v>8380</v>
      </c>
      <c r="T5" s="14" t="s">
        <v>8381</v>
      </c>
      <c r="U5" s="14" t="s">
        <v>8382</v>
      </c>
    </row>
    <row r="6">
      <c r="A6" s="2033"/>
      <c r="B6" s="14"/>
      <c r="C6" s="14"/>
      <c r="D6" s="14"/>
      <c r="E6" s="14"/>
      <c r="F6" s="14"/>
      <c r="G6" s="14"/>
      <c r="H6" s="2033">
        <v>44538.0</v>
      </c>
      <c r="I6" s="14" t="s">
        <v>386</v>
      </c>
      <c r="J6" s="14" t="s">
        <v>8192</v>
      </c>
      <c r="K6" s="14" t="s">
        <v>386</v>
      </c>
      <c r="L6" s="14" t="s">
        <v>8299</v>
      </c>
      <c r="M6" s="14" t="s">
        <v>176</v>
      </c>
      <c r="N6" s="14" t="s">
        <v>8383</v>
      </c>
      <c r="O6" s="2033"/>
      <c r="P6" s="14"/>
      <c r="Q6" s="14"/>
      <c r="R6" s="14"/>
      <c r="S6" s="14"/>
      <c r="T6" s="14"/>
      <c r="U6" s="14"/>
    </row>
    <row r="7">
      <c r="A7" s="2033"/>
      <c r="B7" s="14"/>
      <c r="C7" s="14"/>
      <c r="D7" s="14"/>
      <c r="E7" s="14"/>
      <c r="F7" s="14"/>
      <c r="G7" s="14"/>
      <c r="H7" s="2033">
        <v>44539.0</v>
      </c>
      <c r="I7" s="14" t="s">
        <v>176</v>
      </c>
      <c r="J7" s="14" t="s">
        <v>8298</v>
      </c>
      <c r="K7" s="14" t="s">
        <v>212</v>
      </c>
      <c r="L7" s="14" t="s">
        <v>8257</v>
      </c>
      <c r="M7" s="14" t="s">
        <v>386</v>
      </c>
      <c r="N7" s="14" t="s">
        <v>8245</v>
      </c>
      <c r="O7" s="2033"/>
      <c r="P7" s="14"/>
      <c r="Q7" s="14"/>
      <c r="R7" s="14"/>
      <c r="S7" s="14"/>
      <c r="T7" s="14"/>
      <c r="U7" s="14"/>
    </row>
    <row r="8">
      <c r="A8" s="2033"/>
      <c r="B8" s="14"/>
      <c r="C8" s="14"/>
      <c r="D8" s="14"/>
      <c r="E8" s="14"/>
      <c r="F8" s="14"/>
      <c r="G8" s="14"/>
      <c r="H8" s="2033">
        <v>44540.0</v>
      </c>
      <c r="I8" s="14" t="s">
        <v>176</v>
      </c>
      <c r="J8" s="14" t="s">
        <v>8383</v>
      </c>
      <c r="K8" s="14" t="s">
        <v>386</v>
      </c>
      <c r="L8" s="14" t="s">
        <v>8302</v>
      </c>
      <c r="M8" s="14" t="s">
        <v>176</v>
      </c>
      <c r="N8" s="14" t="s">
        <v>8271</v>
      </c>
      <c r="O8" s="2033"/>
      <c r="P8" s="14"/>
      <c r="Q8" s="14"/>
      <c r="R8" s="14"/>
      <c r="S8" s="14"/>
      <c r="T8" s="14"/>
      <c r="U8" s="14"/>
    </row>
    <row r="9">
      <c r="A9" s="2033"/>
      <c r="B9" s="14"/>
      <c r="C9" s="14"/>
      <c r="D9" s="14"/>
      <c r="E9" s="14"/>
      <c r="F9" s="14"/>
      <c r="G9" s="14"/>
      <c r="H9" s="2033">
        <v>44541.0</v>
      </c>
      <c r="I9" s="14" t="s">
        <v>386</v>
      </c>
      <c r="J9" s="14" t="s">
        <v>8193</v>
      </c>
      <c r="K9" s="14" t="s">
        <v>386</v>
      </c>
      <c r="L9" s="14" t="s">
        <v>8205</v>
      </c>
      <c r="M9" s="14" t="s">
        <v>386</v>
      </c>
      <c r="N9" s="14" t="s">
        <v>8254</v>
      </c>
      <c r="O9" s="2033"/>
      <c r="P9" s="14"/>
      <c r="Q9" s="14"/>
      <c r="R9" s="14"/>
      <c r="S9" s="14"/>
      <c r="T9" s="14"/>
      <c r="U9" s="14"/>
    </row>
    <row r="10">
      <c r="A10" s="2033"/>
      <c r="B10" s="14"/>
      <c r="C10" s="14"/>
      <c r="D10" s="14"/>
      <c r="E10" s="14"/>
      <c r="F10" s="14"/>
      <c r="G10" s="14"/>
      <c r="H10" s="2033">
        <v>44542.0</v>
      </c>
      <c r="I10" s="14" t="s">
        <v>386</v>
      </c>
      <c r="J10" s="14" t="s">
        <v>8208</v>
      </c>
      <c r="K10" s="14" t="s">
        <v>386</v>
      </c>
      <c r="L10" s="14" t="s">
        <v>8309</v>
      </c>
      <c r="M10" s="14" t="s">
        <v>176</v>
      </c>
      <c r="N10" s="14" t="s">
        <v>8290</v>
      </c>
      <c r="O10" s="2033"/>
      <c r="P10" s="14"/>
      <c r="Q10" s="14"/>
      <c r="R10" s="14"/>
      <c r="S10" s="14"/>
      <c r="T10" s="14"/>
      <c r="U10" s="14"/>
    </row>
    <row r="11">
      <c r="A11" s="2033"/>
      <c r="B11" s="14"/>
      <c r="C11" s="14"/>
      <c r="D11" s="14"/>
      <c r="E11" s="14"/>
      <c r="F11" s="14"/>
      <c r="G11" s="14"/>
      <c r="H11" s="2033">
        <v>44542.0</v>
      </c>
      <c r="I11" s="14" t="s">
        <v>176</v>
      </c>
      <c r="J11" s="14" t="s">
        <v>8305</v>
      </c>
      <c r="K11" s="14" t="s">
        <v>176</v>
      </c>
      <c r="L11" s="14" t="s">
        <v>8305</v>
      </c>
      <c r="M11" s="14" t="s">
        <v>176</v>
      </c>
      <c r="N11" s="14" t="s">
        <v>8384</v>
      </c>
      <c r="O11" s="2033"/>
      <c r="P11" s="14"/>
      <c r="Q11" s="14"/>
      <c r="R11" s="14"/>
      <c r="S11" s="14"/>
      <c r="T11" s="14"/>
      <c r="U11" s="14"/>
    </row>
    <row r="12">
      <c r="A12" s="2033"/>
      <c r="B12" s="14"/>
      <c r="C12" s="14"/>
      <c r="D12" s="14"/>
      <c r="E12" s="14"/>
      <c r="F12" s="14"/>
      <c r="G12" s="14"/>
      <c r="H12" s="2033">
        <v>44543.0</v>
      </c>
      <c r="I12" s="14" t="s">
        <v>212</v>
      </c>
      <c r="J12" s="14" t="s">
        <v>7149</v>
      </c>
      <c r="K12" s="14" t="s">
        <v>386</v>
      </c>
      <c r="L12" s="14" t="s">
        <v>8257</v>
      </c>
      <c r="M12" s="14" t="s">
        <v>386</v>
      </c>
      <c r="N12" s="14" t="s">
        <v>8385</v>
      </c>
      <c r="O12" s="2033"/>
      <c r="P12" s="14"/>
      <c r="Q12" s="14"/>
      <c r="R12" s="14"/>
      <c r="S12" s="14"/>
      <c r="T12" s="14"/>
      <c r="U12" s="14"/>
    </row>
    <row r="13">
      <c r="A13" s="2033"/>
      <c r="B13" s="14"/>
      <c r="C13" s="14"/>
      <c r="D13" s="14"/>
      <c r="E13" s="14"/>
      <c r="F13" s="14"/>
      <c r="G13" s="14"/>
      <c r="H13" s="2033">
        <v>44543.0</v>
      </c>
      <c r="I13" s="14" t="s">
        <v>386</v>
      </c>
      <c r="J13" s="14" t="s">
        <v>8245</v>
      </c>
      <c r="K13" s="14" t="s">
        <v>386</v>
      </c>
      <c r="L13" s="14" t="s">
        <v>8244</v>
      </c>
      <c r="M13" s="14" t="s">
        <v>386</v>
      </c>
      <c r="N13" s="14" t="s">
        <v>8303</v>
      </c>
      <c r="O13" s="2033"/>
      <c r="P13" s="14"/>
      <c r="Q13" s="14"/>
      <c r="R13" s="14"/>
      <c r="S13" s="14"/>
      <c r="T13" s="14"/>
      <c r="U13" s="14"/>
    </row>
    <row r="14">
      <c r="A14" s="2033"/>
      <c r="B14" s="14"/>
      <c r="C14" s="14"/>
      <c r="D14" s="14"/>
      <c r="E14" s="14"/>
      <c r="F14" s="14"/>
      <c r="G14" s="14"/>
      <c r="H14" s="2033">
        <v>44544.0</v>
      </c>
      <c r="I14" s="14" t="s">
        <v>386</v>
      </c>
      <c r="J14" s="14" t="s">
        <v>8311</v>
      </c>
      <c r="K14" s="14" t="s">
        <v>386</v>
      </c>
      <c r="L14" s="14" t="s">
        <v>8209</v>
      </c>
      <c r="M14" s="14" t="s">
        <v>386</v>
      </c>
      <c r="N14" s="14" t="s">
        <v>8288</v>
      </c>
      <c r="O14" s="2033"/>
      <c r="P14" s="14"/>
      <c r="Q14" s="14"/>
      <c r="R14" s="14"/>
      <c r="S14" s="14"/>
      <c r="T14" s="14"/>
      <c r="U14" s="14"/>
    </row>
    <row r="15">
      <c r="A15" s="2033"/>
      <c r="B15" s="14"/>
      <c r="C15" s="14"/>
      <c r="D15" s="14"/>
      <c r="E15" s="14"/>
      <c r="F15" s="14"/>
      <c r="G15" s="14"/>
      <c r="H15" s="2033">
        <v>44544.0</v>
      </c>
      <c r="I15" s="14" t="s">
        <v>176</v>
      </c>
      <c r="J15" s="14" t="s">
        <v>8271</v>
      </c>
      <c r="K15" s="14" t="s">
        <v>386</v>
      </c>
      <c r="L15" s="14" t="s">
        <v>8386</v>
      </c>
      <c r="M15" s="14" t="s">
        <v>386</v>
      </c>
      <c r="N15" s="14" t="s">
        <v>8251</v>
      </c>
      <c r="O15" s="2033"/>
      <c r="P15" s="14"/>
      <c r="Q15" s="14"/>
      <c r="R15" s="14"/>
      <c r="S15" s="14"/>
      <c r="T15" s="14"/>
      <c r="U15" s="14"/>
    </row>
    <row r="16">
      <c r="A16" s="2033"/>
      <c r="B16" s="14"/>
      <c r="C16" s="14"/>
      <c r="D16" s="14"/>
      <c r="E16" s="14"/>
      <c r="F16" s="14"/>
      <c r="G16" s="14"/>
      <c r="H16" s="2033">
        <v>44545.0</v>
      </c>
      <c r="I16" s="14" t="s">
        <v>176</v>
      </c>
      <c r="J16" s="14" t="s">
        <v>8387</v>
      </c>
      <c r="K16" s="14" t="s">
        <v>386</v>
      </c>
      <c r="L16" s="14" t="s">
        <v>8257</v>
      </c>
      <c r="M16" s="14" t="s">
        <v>386</v>
      </c>
      <c r="N16" s="14" t="s">
        <v>8212</v>
      </c>
      <c r="O16" s="2033"/>
      <c r="P16" s="14"/>
      <c r="Q16" s="14"/>
      <c r="R16" s="14"/>
      <c r="S16" s="14"/>
      <c r="T16" s="14"/>
      <c r="U16" s="14"/>
    </row>
    <row r="17">
      <c r="A17" s="2033"/>
      <c r="B17" s="14"/>
      <c r="C17" s="14"/>
      <c r="D17" s="14"/>
      <c r="E17" s="14"/>
      <c r="F17" s="14"/>
      <c r="G17" s="14"/>
      <c r="H17" s="2033">
        <v>44546.0</v>
      </c>
      <c r="I17" s="14" t="s">
        <v>386</v>
      </c>
      <c r="J17" s="14" t="s">
        <v>8278</v>
      </c>
      <c r="K17" s="14" t="s">
        <v>386</v>
      </c>
      <c r="L17" s="14" t="s">
        <v>8248</v>
      </c>
      <c r="M17" s="14" t="s">
        <v>386</v>
      </c>
      <c r="N17" s="14" t="s">
        <v>8265</v>
      </c>
      <c r="O17" s="2033"/>
      <c r="P17" s="14"/>
      <c r="Q17" s="14"/>
      <c r="R17" s="14"/>
      <c r="S17" s="14"/>
      <c r="T17" s="14"/>
      <c r="U17" s="14"/>
    </row>
    <row r="18">
      <c r="A18" s="2033"/>
      <c r="B18" s="14"/>
      <c r="C18" s="14"/>
      <c r="D18" s="14"/>
      <c r="E18" s="14"/>
      <c r="F18" s="14"/>
      <c r="G18" s="14"/>
      <c r="H18" s="2033">
        <v>44546.0</v>
      </c>
      <c r="I18" s="14" t="s">
        <v>386</v>
      </c>
      <c r="J18" s="14" t="s">
        <v>8207</v>
      </c>
      <c r="K18" s="14" t="s">
        <v>176</v>
      </c>
      <c r="L18" s="14" t="s">
        <v>8306</v>
      </c>
      <c r="M18" s="14" t="s">
        <v>176</v>
      </c>
      <c r="N18" s="14" t="s">
        <v>8285</v>
      </c>
      <c r="O18" s="2033"/>
      <c r="P18" s="14"/>
      <c r="Q18" s="14"/>
      <c r="R18" s="14"/>
      <c r="S18" s="14"/>
      <c r="T18" s="14"/>
      <c r="U18" s="14"/>
    </row>
    <row r="19">
      <c r="A19" s="2033"/>
      <c r="B19" s="14"/>
      <c r="C19" s="14"/>
      <c r="D19" s="14"/>
      <c r="E19" s="14"/>
      <c r="F19" s="14"/>
      <c r="G19" s="14"/>
      <c r="H19" s="2033">
        <v>44547.0</v>
      </c>
      <c r="I19" s="14" t="s">
        <v>386</v>
      </c>
      <c r="J19" s="14" t="s">
        <v>8265</v>
      </c>
      <c r="K19" s="14" t="s">
        <v>212</v>
      </c>
      <c r="L19" s="14" t="s">
        <v>6798</v>
      </c>
      <c r="M19" s="14" t="s">
        <v>386</v>
      </c>
      <c r="N19" s="14" t="s">
        <v>8272</v>
      </c>
      <c r="O19" s="2033"/>
      <c r="P19" s="14"/>
      <c r="Q19" s="14"/>
      <c r="R19" s="14"/>
      <c r="S19" s="14"/>
      <c r="T19" s="14"/>
      <c r="U19" s="14"/>
    </row>
    <row r="20">
      <c r="A20" s="2033"/>
      <c r="B20" s="14"/>
      <c r="C20" s="14"/>
      <c r="D20" s="14"/>
      <c r="E20" s="14"/>
      <c r="F20" s="14"/>
      <c r="G20" s="14"/>
      <c r="H20" s="2033">
        <v>44547.0</v>
      </c>
      <c r="I20" s="14" t="s">
        <v>176</v>
      </c>
      <c r="J20" s="14" t="s">
        <v>8332</v>
      </c>
      <c r="K20" s="14" t="s">
        <v>176</v>
      </c>
      <c r="L20" s="14" t="s">
        <v>8306</v>
      </c>
      <c r="M20" s="14" t="s">
        <v>386</v>
      </c>
      <c r="N20" s="14" t="s">
        <v>8217</v>
      </c>
      <c r="O20" s="2033"/>
      <c r="P20" s="14"/>
      <c r="Q20" s="14"/>
      <c r="R20" s="14"/>
      <c r="S20" s="14"/>
      <c r="T20" s="14"/>
      <c r="U20" s="14"/>
    </row>
    <row r="21">
      <c r="A21" s="2033"/>
      <c r="B21" s="14"/>
      <c r="C21" s="14"/>
      <c r="D21" s="14"/>
      <c r="E21" s="14"/>
      <c r="F21" s="14"/>
      <c r="G21" s="14"/>
      <c r="H21" s="2033">
        <v>44548.0</v>
      </c>
      <c r="I21" s="14" t="s">
        <v>386</v>
      </c>
      <c r="J21" s="14" t="s">
        <v>8385</v>
      </c>
      <c r="K21" s="14" t="s">
        <v>386</v>
      </c>
      <c r="L21" s="14" t="s">
        <v>8250</v>
      </c>
      <c r="M21" s="14" t="s">
        <v>386</v>
      </c>
      <c r="N21" s="14" t="s">
        <v>8207</v>
      </c>
      <c r="O21" s="2033"/>
      <c r="P21" s="14"/>
      <c r="Q21" s="14"/>
      <c r="R21" s="14"/>
      <c r="S21" s="14"/>
      <c r="T21" s="14"/>
      <c r="U21" s="14"/>
    </row>
    <row r="22">
      <c r="A22" s="2033"/>
      <c r="B22" s="14"/>
      <c r="C22" s="14"/>
      <c r="D22" s="14"/>
      <c r="E22" s="14"/>
      <c r="F22" s="14"/>
      <c r="G22" s="14"/>
      <c r="H22" s="2033">
        <v>44548.0</v>
      </c>
      <c r="I22" s="14" t="s">
        <v>386</v>
      </c>
      <c r="J22" s="14" t="s">
        <v>8265</v>
      </c>
      <c r="K22" s="14" t="s">
        <v>176</v>
      </c>
      <c r="L22" s="14" t="s">
        <v>8383</v>
      </c>
      <c r="M22" s="14" t="s">
        <v>386</v>
      </c>
      <c r="N22" s="14" t="s">
        <v>8284</v>
      </c>
      <c r="O22" s="2033"/>
      <c r="P22" s="14"/>
      <c r="Q22" s="14"/>
      <c r="R22" s="14"/>
      <c r="S22" s="14"/>
      <c r="T22" s="14"/>
      <c r="U22" s="14"/>
    </row>
    <row r="23">
      <c r="A23" s="2033"/>
      <c r="B23" s="14"/>
      <c r="C23" s="14"/>
      <c r="D23" s="14"/>
      <c r="E23" s="14"/>
      <c r="F23" s="14"/>
      <c r="G23" s="14"/>
      <c r="H23" s="2033">
        <v>44548.0</v>
      </c>
      <c r="I23" s="14" t="s">
        <v>386</v>
      </c>
      <c r="J23" s="14" t="s">
        <v>8217</v>
      </c>
      <c r="K23" s="14" t="s">
        <v>176</v>
      </c>
      <c r="L23" s="14" t="s">
        <v>8285</v>
      </c>
      <c r="M23" s="14" t="s">
        <v>176</v>
      </c>
      <c r="N23" s="14" t="s">
        <v>8290</v>
      </c>
      <c r="O23" s="2033"/>
      <c r="P23" s="14"/>
      <c r="Q23" s="14"/>
      <c r="R23" s="14"/>
      <c r="S23" s="14"/>
      <c r="T23" s="14"/>
      <c r="U23" s="14"/>
    </row>
    <row r="24">
      <c r="A24" s="2033">
        <v>44670.0</v>
      </c>
      <c r="B24" s="14" t="s">
        <v>386</v>
      </c>
      <c r="C24" s="14" t="s">
        <v>8212</v>
      </c>
      <c r="D24" s="14" t="s">
        <v>176</v>
      </c>
      <c r="E24" s="14" t="s">
        <v>8306</v>
      </c>
      <c r="F24" s="14" t="s">
        <v>386</v>
      </c>
      <c r="G24" s="14" t="s">
        <v>8277</v>
      </c>
      <c r="H24" s="2033">
        <v>44670.0</v>
      </c>
      <c r="I24" s="14" t="s">
        <v>176</v>
      </c>
      <c r="J24" s="14" t="s">
        <v>8304</v>
      </c>
      <c r="K24" s="14" t="s">
        <v>386</v>
      </c>
      <c r="L24" s="14" t="s">
        <v>8192</v>
      </c>
      <c r="M24" s="14" t="s">
        <v>386</v>
      </c>
      <c r="N24" s="14" t="s">
        <v>8303</v>
      </c>
      <c r="O24" s="2033">
        <v>44670.0</v>
      </c>
      <c r="P24" s="14" t="s">
        <v>176</v>
      </c>
      <c r="Q24" s="14" t="s">
        <v>8290</v>
      </c>
      <c r="R24" s="14" t="s">
        <v>176</v>
      </c>
      <c r="S24" s="14" t="s">
        <v>8388</v>
      </c>
      <c r="T24" s="14" t="s">
        <v>176</v>
      </c>
      <c r="U24" s="14" t="s">
        <v>8306</v>
      </c>
    </row>
    <row r="25">
      <c r="A25" s="2033">
        <v>44671.0</v>
      </c>
      <c r="B25" s="14" t="s">
        <v>176</v>
      </c>
      <c r="C25" s="14" t="s">
        <v>8389</v>
      </c>
      <c r="D25" s="14" t="s">
        <v>176</v>
      </c>
      <c r="E25" s="14" t="s">
        <v>8390</v>
      </c>
      <c r="F25" s="14" t="s">
        <v>386</v>
      </c>
      <c r="G25" s="14" t="s">
        <v>8276</v>
      </c>
      <c r="H25" s="2033">
        <v>44683.0</v>
      </c>
      <c r="I25" s="14" t="s">
        <v>212</v>
      </c>
      <c r="J25" s="14" t="s">
        <v>8367</v>
      </c>
      <c r="K25" s="14" t="s">
        <v>386</v>
      </c>
      <c r="L25" s="14" t="s">
        <v>8300</v>
      </c>
      <c r="M25" s="14" t="s">
        <v>176</v>
      </c>
      <c r="N25" s="14" t="s">
        <v>8252</v>
      </c>
      <c r="O25" s="2033">
        <v>44721.0</v>
      </c>
      <c r="P25" s="14" t="s">
        <v>386</v>
      </c>
      <c r="Q25" s="14" t="s">
        <v>8391</v>
      </c>
      <c r="R25" s="14" t="s">
        <v>212</v>
      </c>
      <c r="S25" s="14" t="s">
        <v>7084</v>
      </c>
      <c r="T25" s="14" t="s">
        <v>386</v>
      </c>
      <c r="U25" s="14" t="s">
        <v>8189</v>
      </c>
    </row>
    <row r="26">
      <c r="A26" s="2033">
        <v>44691.0</v>
      </c>
      <c r="B26" s="14" t="s">
        <v>176</v>
      </c>
      <c r="C26" s="14" t="s">
        <v>8290</v>
      </c>
      <c r="D26" s="14" t="s">
        <v>386</v>
      </c>
      <c r="E26" s="14" t="s">
        <v>8220</v>
      </c>
      <c r="F26" s="14" t="s">
        <v>212</v>
      </c>
      <c r="G26" s="14" t="s">
        <v>6959</v>
      </c>
      <c r="H26" s="2033">
        <v>44683.0</v>
      </c>
      <c r="I26" s="14" t="s">
        <v>386</v>
      </c>
      <c r="J26" s="14" t="s">
        <v>8217</v>
      </c>
      <c r="K26" s="14" t="s">
        <v>386</v>
      </c>
      <c r="L26" s="14" t="s">
        <v>8276</v>
      </c>
      <c r="M26" s="14" t="s">
        <v>386</v>
      </c>
      <c r="N26" s="14" t="s">
        <v>8247</v>
      </c>
      <c r="O26" s="2033">
        <v>44722.0</v>
      </c>
      <c r="P26" s="14" t="s">
        <v>212</v>
      </c>
      <c r="Q26" s="14" t="s">
        <v>8367</v>
      </c>
      <c r="R26" s="14" t="s">
        <v>176</v>
      </c>
      <c r="S26" s="14" t="s">
        <v>8286</v>
      </c>
      <c r="T26" s="14" t="s">
        <v>386</v>
      </c>
      <c r="U26" s="14" t="s">
        <v>8248</v>
      </c>
    </row>
    <row r="27">
      <c r="A27" s="2033">
        <v>44722.0</v>
      </c>
      <c r="B27" s="14" t="s">
        <v>386</v>
      </c>
      <c r="C27" s="14" t="s">
        <v>8303</v>
      </c>
      <c r="D27" s="14" t="s">
        <v>176</v>
      </c>
      <c r="E27" s="14" t="s">
        <v>8383</v>
      </c>
      <c r="F27" s="14" t="s">
        <v>212</v>
      </c>
      <c r="G27" s="14" t="s">
        <v>6785</v>
      </c>
      <c r="H27" s="2033">
        <v>44684.0</v>
      </c>
      <c r="I27" s="14" t="s">
        <v>176</v>
      </c>
      <c r="J27" s="14" t="s">
        <v>8285</v>
      </c>
      <c r="K27" s="14" t="s">
        <v>176</v>
      </c>
      <c r="L27" s="14" t="s">
        <v>8383</v>
      </c>
      <c r="M27" s="14" t="s">
        <v>386</v>
      </c>
      <c r="N27" s="14" t="s">
        <v>8276</v>
      </c>
      <c r="O27" s="2033">
        <v>44723.0</v>
      </c>
      <c r="P27" s="14" t="s">
        <v>386</v>
      </c>
      <c r="Q27" s="14" t="s">
        <v>8210</v>
      </c>
      <c r="R27" s="14" t="s">
        <v>386</v>
      </c>
      <c r="S27" s="14" t="s">
        <v>8283</v>
      </c>
      <c r="T27" s="14" t="s">
        <v>386</v>
      </c>
      <c r="U27" s="14" t="s">
        <v>8299</v>
      </c>
    </row>
    <row r="28">
      <c r="A28" s="2033">
        <v>44723.0</v>
      </c>
      <c r="B28" s="14" t="s">
        <v>176</v>
      </c>
      <c r="C28" s="14" t="s">
        <v>8285</v>
      </c>
      <c r="D28" s="14" t="s">
        <v>386</v>
      </c>
      <c r="E28" s="14" t="s">
        <v>8307</v>
      </c>
      <c r="F28" s="14" t="s">
        <v>386</v>
      </c>
      <c r="G28" s="14" t="s">
        <v>8213</v>
      </c>
      <c r="H28" s="2033">
        <v>44684.0</v>
      </c>
      <c r="I28" s="14" t="s">
        <v>212</v>
      </c>
      <c r="J28" s="14" t="s">
        <v>6554</v>
      </c>
      <c r="K28" s="14" t="s">
        <v>386</v>
      </c>
      <c r="L28" s="14" t="s">
        <v>8187</v>
      </c>
      <c r="M28" s="14" t="s">
        <v>176</v>
      </c>
      <c r="N28" s="14" t="s">
        <v>8305</v>
      </c>
    </row>
    <row r="29">
      <c r="A29" s="2033">
        <v>44724.0</v>
      </c>
      <c r="B29" s="14" t="s">
        <v>386</v>
      </c>
      <c r="C29" s="14" t="s">
        <v>8272</v>
      </c>
      <c r="D29" s="14" t="s">
        <v>176</v>
      </c>
      <c r="E29" s="14" t="s">
        <v>8286</v>
      </c>
      <c r="F29" s="14" t="s">
        <v>386</v>
      </c>
      <c r="G29" s="14" t="s">
        <v>8312</v>
      </c>
      <c r="H29" s="2033">
        <v>44685.0</v>
      </c>
      <c r="I29" s="14" t="s">
        <v>176</v>
      </c>
      <c r="J29" s="14" t="s">
        <v>8298</v>
      </c>
      <c r="K29" s="14" t="s">
        <v>386</v>
      </c>
      <c r="L29" s="14" t="s">
        <v>8245</v>
      </c>
      <c r="M29" s="14" t="s">
        <v>386</v>
      </c>
      <c r="N29" s="14" t="s">
        <v>8308</v>
      </c>
    </row>
    <row r="30">
      <c r="A30" s="2033">
        <v>44929.0</v>
      </c>
      <c r="B30" s="14" t="s">
        <v>386</v>
      </c>
      <c r="C30" s="14" t="s">
        <v>8307</v>
      </c>
      <c r="D30" s="14" t="s">
        <v>386</v>
      </c>
      <c r="E30" s="14" t="s">
        <v>8189</v>
      </c>
      <c r="F30" s="14" t="s">
        <v>386</v>
      </c>
      <c r="G30" s="14" t="s">
        <v>8218</v>
      </c>
      <c r="H30" s="2033">
        <v>44685.0</v>
      </c>
      <c r="I30" s="14" t="s">
        <v>386</v>
      </c>
      <c r="J30" s="14" t="s">
        <v>8211</v>
      </c>
      <c r="K30" s="14" t="s">
        <v>386</v>
      </c>
      <c r="L30" s="14" t="s">
        <v>8299</v>
      </c>
      <c r="M30" s="14" t="s">
        <v>176</v>
      </c>
      <c r="N30" s="14" t="s">
        <v>8392</v>
      </c>
    </row>
    <row r="31">
      <c r="A31" s="2033"/>
      <c r="B31" s="14"/>
      <c r="C31" s="14"/>
      <c r="D31" s="14"/>
      <c r="E31" s="14"/>
      <c r="F31" s="14"/>
      <c r="G31" s="14"/>
      <c r="H31" s="2033">
        <v>44686.0</v>
      </c>
      <c r="I31" s="14" t="s">
        <v>176</v>
      </c>
      <c r="J31" s="14" t="s">
        <v>8306</v>
      </c>
      <c r="K31" s="14" t="s">
        <v>176</v>
      </c>
      <c r="L31" s="14" t="s">
        <v>8390</v>
      </c>
      <c r="M31" s="14" t="s">
        <v>386</v>
      </c>
      <c r="N31" s="14" t="s">
        <v>8385</v>
      </c>
    </row>
    <row r="32">
      <c r="A32" s="2033"/>
      <c r="B32" s="14"/>
      <c r="C32" s="14"/>
      <c r="D32" s="14"/>
      <c r="E32" s="14"/>
      <c r="F32" s="14"/>
      <c r="G32" s="14"/>
      <c r="H32" s="2033">
        <v>44686.0</v>
      </c>
      <c r="I32" s="14" t="s">
        <v>212</v>
      </c>
      <c r="J32" s="14" t="s">
        <v>6818</v>
      </c>
      <c r="K32" s="14" t="s">
        <v>176</v>
      </c>
      <c r="L32" s="14" t="s">
        <v>8393</v>
      </c>
      <c r="M32" s="14" t="s">
        <v>386</v>
      </c>
      <c r="N32" s="14" t="s">
        <v>8256</v>
      </c>
    </row>
    <row r="33">
      <c r="A33" s="2033"/>
      <c r="B33" s="14"/>
      <c r="C33" s="14"/>
      <c r="D33" s="14"/>
      <c r="E33" s="14"/>
      <c r="F33" s="14"/>
      <c r="G33" s="14"/>
      <c r="H33" s="2033">
        <v>44687.0</v>
      </c>
      <c r="I33" s="14" t="s">
        <v>176</v>
      </c>
      <c r="J33" s="14" t="s">
        <v>8390</v>
      </c>
      <c r="K33" s="14" t="s">
        <v>176</v>
      </c>
      <c r="L33" s="14" t="s">
        <v>8304</v>
      </c>
      <c r="M33" s="14" t="s">
        <v>176</v>
      </c>
      <c r="N33" s="14" t="s">
        <v>8384</v>
      </c>
    </row>
    <row r="34">
      <c r="A34" s="2033"/>
      <c r="B34" s="14"/>
      <c r="C34" s="14"/>
      <c r="D34" s="14"/>
      <c r="E34" s="14"/>
      <c r="F34" s="14"/>
      <c r="G34" s="14"/>
      <c r="H34" s="2033">
        <v>44687.0</v>
      </c>
      <c r="I34" s="14" t="s">
        <v>386</v>
      </c>
      <c r="J34" s="14" t="s">
        <v>8221</v>
      </c>
      <c r="K34" s="14" t="s">
        <v>386</v>
      </c>
      <c r="L34" s="14" t="s">
        <v>8276</v>
      </c>
      <c r="M34" s="14" t="s">
        <v>386</v>
      </c>
      <c r="N34" s="14" t="s">
        <v>8245</v>
      </c>
    </row>
    <row r="35">
      <c r="A35" s="2033"/>
      <c r="B35" s="14"/>
      <c r="C35" s="14"/>
      <c r="D35" s="14"/>
      <c r="E35" s="14"/>
      <c r="F35" s="14"/>
      <c r="G35" s="14"/>
      <c r="H35" s="2033">
        <v>44688.0</v>
      </c>
      <c r="I35" s="14" t="s">
        <v>386</v>
      </c>
      <c r="J35" s="14" t="s">
        <v>8314</v>
      </c>
      <c r="K35" s="14" t="s">
        <v>176</v>
      </c>
      <c r="L35" s="14" t="s">
        <v>8389</v>
      </c>
      <c r="M35" s="14" t="s">
        <v>386</v>
      </c>
      <c r="N35" s="14" t="s">
        <v>8254</v>
      </c>
    </row>
    <row r="36">
      <c r="A36" s="2033"/>
      <c r="B36" s="14"/>
      <c r="C36" s="14"/>
      <c r="D36" s="14"/>
      <c r="E36" s="14"/>
      <c r="F36" s="14"/>
      <c r="G36" s="14"/>
      <c r="H36" s="2033">
        <v>44688.0</v>
      </c>
      <c r="I36" s="14" t="s">
        <v>386</v>
      </c>
      <c r="J36" s="14" t="s">
        <v>8269</v>
      </c>
      <c r="K36" s="14" t="s">
        <v>176</v>
      </c>
      <c r="L36" s="14" t="s">
        <v>8383</v>
      </c>
      <c r="M36" s="14" t="s">
        <v>386</v>
      </c>
      <c r="N36" s="14" t="s">
        <v>8312</v>
      </c>
    </row>
    <row r="37">
      <c r="A37" s="2033"/>
      <c r="B37" s="14"/>
      <c r="C37" s="14"/>
      <c r="D37" s="14"/>
      <c r="E37" s="14"/>
      <c r="F37" s="14"/>
      <c r="G37" s="14"/>
      <c r="H37" s="2033">
        <v>44689.0</v>
      </c>
      <c r="I37" s="14" t="s">
        <v>176</v>
      </c>
      <c r="J37" s="14" t="s">
        <v>8394</v>
      </c>
      <c r="K37" s="14" t="s">
        <v>176</v>
      </c>
      <c r="L37" s="14" t="s">
        <v>8390</v>
      </c>
      <c r="M37" s="14" t="s">
        <v>386</v>
      </c>
      <c r="N37" s="14" t="s">
        <v>8257</v>
      </c>
    </row>
    <row r="38">
      <c r="A38" s="2033"/>
      <c r="B38" s="14"/>
      <c r="C38" s="14"/>
      <c r="D38" s="14"/>
      <c r="E38" s="14"/>
      <c r="F38" s="14"/>
      <c r="G38" s="14"/>
      <c r="H38" s="2033">
        <v>44690.0</v>
      </c>
      <c r="I38" s="14" t="s">
        <v>176</v>
      </c>
      <c r="J38" s="14" t="s">
        <v>8383</v>
      </c>
      <c r="K38" s="14" t="s">
        <v>176</v>
      </c>
      <c r="L38" s="14" t="s">
        <v>8383</v>
      </c>
      <c r="M38" s="14" t="s">
        <v>386</v>
      </c>
      <c r="N38" s="14" t="s">
        <v>8282</v>
      </c>
    </row>
    <row r="39">
      <c r="A39" s="2033"/>
      <c r="B39" s="14"/>
      <c r="C39" s="14"/>
      <c r="D39" s="14"/>
      <c r="E39" s="14"/>
      <c r="F39" s="14"/>
      <c r="G39" s="14"/>
      <c r="H39" s="2033">
        <v>44690.0</v>
      </c>
      <c r="I39" s="14" t="s">
        <v>176</v>
      </c>
      <c r="J39" s="14" t="s">
        <v>8305</v>
      </c>
      <c r="K39" s="14" t="s">
        <v>386</v>
      </c>
      <c r="L39" s="14" t="s">
        <v>8303</v>
      </c>
      <c r="M39" s="14" t="s">
        <v>176</v>
      </c>
      <c r="N39" s="14" t="s">
        <v>8285</v>
      </c>
    </row>
    <row r="40">
      <c r="A40" s="2033"/>
      <c r="B40" s="14"/>
      <c r="C40" s="14"/>
      <c r="D40" s="14"/>
      <c r="E40" s="14"/>
      <c r="F40" s="14"/>
      <c r="G40" s="14"/>
      <c r="H40" s="2033">
        <v>44691.0</v>
      </c>
      <c r="I40" s="14" t="s">
        <v>176</v>
      </c>
      <c r="J40" s="14" t="s">
        <v>8305</v>
      </c>
      <c r="K40" s="14" t="s">
        <v>176</v>
      </c>
      <c r="L40" s="14" t="s">
        <v>8290</v>
      </c>
      <c r="M40" s="14" t="s">
        <v>176</v>
      </c>
      <c r="N40" s="14" t="s">
        <v>8281</v>
      </c>
    </row>
    <row r="41">
      <c r="A41" s="2033"/>
      <c r="B41" s="14"/>
      <c r="C41" s="14"/>
      <c r="D41" s="14"/>
      <c r="E41" s="14"/>
      <c r="F41" s="14"/>
      <c r="G41" s="14"/>
      <c r="H41" s="2033">
        <v>44691.0</v>
      </c>
      <c r="I41" s="14" t="s">
        <v>176</v>
      </c>
      <c r="J41" s="14" t="s">
        <v>8264</v>
      </c>
      <c r="K41" s="14" t="s">
        <v>176</v>
      </c>
      <c r="L41" s="14" t="s">
        <v>8264</v>
      </c>
      <c r="M41" s="14" t="s">
        <v>386</v>
      </c>
      <c r="N41" s="14" t="s">
        <v>8307</v>
      </c>
    </row>
    <row r="42">
      <c r="A42" s="2033"/>
      <c r="B42" s="14"/>
      <c r="C42" s="14"/>
      <c r="D42" s="14"/>
      <c r="E42" s="14"/>
      <c r="F42" s="14"/>
      <c r="G42" s="14"/>
      <c r="H42" s="2033">
        <v>44692.0</v>
      </c>
      <c r="I42" s="14" t="s">
        <v>386</v>
      </c>
      <c r="J42" s="14" t="s">
        <v>8385</v>
      </c>
      <c r="K42" s="14" t="s">
        <v>176</v>
      </c>
      <c r="L42" s="14" t="s">
        <v>8306</v>
      </c>
      <c r="M42" s="14" t="s">
        <v>386</v>
      </c>
      <c r="N42" s="14" t="s">
        <v>8251</v>
      </c>
    </row>
    <row r="43">
      <c r="A43" s="2033"/>
      <c r="B43" s="14"/>
      <c r="C43" s="14"/>
      <c r="D43" s="14"/>
      <c r="E43" s="14"/>
      <c r="F43" s="14"/>
      <c r="G43" s="14"/>
      <c r="H43" s="2033">
        <v>44692.0</v>
      </c>
      <c r="I43" s="14" t="s">
        <v>386</v>
      </c>
      <c r="J43" s="14" t="s">
        <v>8195</v>
      </c>
      <c r="K43" s="14" t="s">
        <v>176</v>
      </c>
      <c r="L43" s="14" t="s">
        <v>8388</v>
      </c>
      <c r="M43" s="14" t="s">
        <v>386</v>
      </c>
      <c r="N43" s="14" t="s">
        <v>8265</v>
      </c>
    </row>
    <row r="44">
      <c r="A44" s="2033"/>
      <c r="B44" s="14"/>
      <c r="C44" s="14"/>
      <c r="D44" s="14"/>
      <c r="E44" s="14"/>
      <c r="F44" s="14"/>
      <c r="G44" s="14"/>
      <c r="H44" s="2033">
        <v>44693.0</v>
      </c>
      <c r="I44" s="14" t="s">
        <v>176</v>
      </c>
      <c r="J44" s="14" t="s">
        <v>8281</v>
      </c>
      <c r="K44" s="14" t="s">
        <v>176</v>
      </c>
      <c r="L44" s="14" t="s">
        <v>8304</v>
      </c>
      <c r="M44" s="14" t="s">
        <v>386</v>
      </c>
      <c r="N44" s="14" t="s">
        <v>8209</v>
      </c>
    </row>
    <row r="45">
      <c r="A45" s="2033"/>
      <c r="B45" s="14"/>
      <c r="C45" s="14"/>
      <c r="D45" s="14"/>
      <c r="E45" s="14"/>
      <c r="F45" s="14"/>
      <c r="G45" s="14"/>
      <c r="H45" s="2033">
        <v>44694.0</v>
      </c>
      <c r="I45" s="14" t="s">
        <v>386</v>
      </c>
      <c r="J45" s="14" t="s">
        <v>8312</v>
      </c>
      <c r="K45" s="14" t="s">
        <v>176</v>
      </c>
      <c r="L45" s="14" t="s">
        <v>8305</v>
      </c>
      <c r="M45" s="14" t="s">
        <v>386</v>
      </c>
      <c r="N45" s="14" t="s">
        <v>8251</v>
      </c>
    </row>
    <row r="46">
      <c r="A46" s="2033"/>
      <c r="B46" s="14"/>
      <c r="C46" s="14"/>
      <c r="D46" s="14"/>
      <c r="E46" s="14"/>
      <c r="F46" s="14"/>
      <c r="G46" s="14"/>
      <c r="H46" s="2033">
        <v>44695.0</v>
      </c>
      <c r="I46" s="14" t="s">
        <v>176</v>
      </c>
      <c r="J46" s="14" t="s">
        <v>8388</v>
      </c>
      <c r="K46" s="14" t="s">
        <v>386</v>
      </c>
      <c r="L46" s="14" t="s">
        <v>8251</v>
      </c>
      <c r="M46" s="14" t="s">
        <v>176</v>
      </c>
      <c r="N46" s="14" t="s">
        <v>8285</v>
      </c>
    </row>
    <row r="47">
      <c r="A47" s="2033"/>
      <c r="B47" s="14"/>
      <c r="C47" s="14"/>
      <c r="D47" s="14"/>
      <c r="E47" s="14"/>
      <c r="F47" s="14"/>
      <c r="G47" s="14"/>
      <c r="H47" s="2033">
        <v>44696.0</v>
      </c>
      <c r="I47" s="14" t="s">
        <v>386</v>
      </c>
      <c r="J47" s="14" t="s">
        <v>8205</v>
      </c>
      <c r="K47" s="14" t="s">
        <v>386</v>
      </c>
      <c r="L47" s="14" t="s">
        <v>8189</v>
      </c>
      <c r="M47" s="14" t="s">
        <v>386</v>
      </c>
      <c r="N47" s="14" t="s">
        <v>8254</v>
      </c>
    </row>
    <row r="48">
      <c r="A48" s="2033"/>
      <c r="B48" s="14"/>
      <c r="C48" s="14"/>
      <c r="D48" s="14"/>
      <c r="E48" s="14"/>
      <c r="F48" s="14"/>
      <c r="G48" s="14"/>
      <c r="H48" s="2033">
        <v>44696.0</v>
      </c>
      <c r="I48" s="14" t="s">
        <v>176</v>
      </c>
      <c r="J48" s="14" t="s">
        <v>8304</v>
      </c>
      <c r="K48" s="14" t="s">
        <v>176</v>
      </c>
      <c r="L48" s="14" t="s">
        <v>8394</v>
      </c>
      <c r="M48" s="14" t="s">
        <v>386</v>
      </c>
      <c r="N48" s="14" t="s">
        <v>8217</v>
      </c>
    </row>
    <row r="49">
      <c r="A49" s="2033"/>
      <c r="B49" s="14"/>
      <c r="C49" s="14"/>
      <c r="D49" s="14"/>
      <c r="E49" s="14"/>
      <c r="F49" s="14"/>
      <c r="G49" s="14"/>
      <c r="H49" s="2033">
        <v>44697.0</v>
      </c>
      <c r="I49" s="14" t="s">
        <v>386</v>
      </c>
      <c r="J49" s="14" t="s">
        <v>8206</v>
      </c>
      <c r="K49" s="14" t="s">
        <v>212</v>
      </c>
      <c r="L49" s="14" t="s">
        <v>6754</v>
      </c>
      <c r="M49" s="14" t="s">
        <v>386</v>
      </c>
      <c r="N49" s="14" t="s">
        <v>8198</v>
      </c>
    </row>
    <row r="50">
      <c r="A50" s="2033"/>
      <c r="B50" s="14"/>
      <c r="C50" s="14"/>
      <c r="D50" s="14"/>
      <c r="E50" s="14"/>
      <c r="F50" s="14"/>
      <c r="G50" s="14"/>
      <c r="H50" s="2033">
        <v>44697.0</v>
      </c>
      <c r="I50" s="14" t="s">
        <v>386</v>
      </c>
      <c r="J50" s="14" t="s">
        <v>8245</v>
      </c>
      <c r="K50" s="14" t="s">
        <v>212</v>
      </c>
      <c r="L50" s="14" t="s">
        <v>6785</v>
      </c>
      <c r="M50" s="14" t="s">
        <v>176</v>
      </c>
      <c r="N50" s="14" t="s">
        <v>8395</v>
      </c>
    </row>
    <row r="51">
      <c r="A51" s="2033"/>
      <c r="B51" s="14"/>
      <c r="C51" s="14"/>
      <c r="D51" s="14"/>
      <c r="E51" s="14"/>
      <c r="F51" s="14"/>
      <c r="G51" s="14"/>
      <c r="H51" s="2033">
        <v>44698.0</v>
      </c>
      <c r="I51" s="14" t="s">
        <v>176</v>
      </c>
      <c r="J51" s="14" t="s">
        <v>8304</v>
      </c>
      <c r="K51" s="14" t="s">
        <v>176</v>
      </c>
      <c r="L51" s="14" t="s">
        <v>8383</v>
      </c>
      <c r="M51" s="14" t="s">
        <v>212</v>
      </c>
      <c r="N51" s="14" t="s">
        <v>6878</v>
      </c>
    </row>
    <row r="52">
      <c r="A52" s="2033"/>
      <c r="B52" s="14"/>
      <c r="C52" s="14"/>
      <c r="D52" s="14"/>
      <c r="E52" s="14"/>
      <c r="F52" s="14"/>
      <c r="G52" s="14"/>
      <c r="H52" s="2033">
        <v>44699.0</v>
      </c>
      <c r="I52" s="14" t="s">
        <v>386</v>
      </c>
      <c r="J52" s="14" t="s">
        <v>8300</v>
      </c>
      <c r="K52" s="14" t="s">
        <v>386</v>
      </c>
      <c r="L52" s="14" t="s">
        <v>8289</v>
      </c>
      <c r="M52" s="14" t="s">
        <v>386</v>
      </c>
      <c r="N52" s="14" t="s">
        <v>8255</v>
      </c>
    </row>
    <row r="53">
      <c r="A53" s="2033"/>
      <c r="B53" s="14"/>
      <c r="C53" s="14"/>
      <c r="D53" s="14"/>
      <c r="E53" s="14"/>
      <c r="F53" s="14"/>
      <c r="G53" s="14"/>
      <c r="H53" s="2033">
        <v>44699.0</v>
      </c>
      <c r="I53" s="14" t="s">
        <v>386</v>
      </c>
      <c r="J53" s="14" t="s">
        <v>8334</v>
      </c>
      <c r="K53" s="14" t="s">
        <v>212</v>
      </c>
      <c r="L53" s="14" t="s">
        <v>7156</v>
      </c>
      <c r="M53" s="14" t="s">
        <v>386</v>
      </c>
      <c r="N53" s="14" t="s">
        <v>8196</v>
      </c>
    </row>
    <row r="54">
      <c r="A54" s="2033"/>
      <c r="B54" s="14"/>
      <c r="C54" s="14"/>
      <c r="D54" s="14"/>
      <c r="E54" s="14"/>
      <c r="F54" s="14"/>
      <c r="G54" s="14"/>
      <c r="H54" s="2033">
        <v>44700.0</v>
      </c>
      <c r="I54" s="14" t="s">
        <v>176</v>
      </c>
      <c r="J54" s="14" t="s">
        <v>8384</v>
      </c>
      <c r="K54" s="14" t="s">
        <v>176</v>
      </c>
      <c r="L54" s="14" t="s">
        <v>8390</v>
      </c>
      <c r="M54" s="14" t="s">
        <v>176</v>
      </c>
      <c r="N54" s="14" t="s">
        <v>8332</v>
      </c>
    </row>
    <row r="55">
      <c r="A55" s="2033"/>
      <c r="B55" s="14"/>
      <c r="C55" s="14"/>
      <c r="D55" s="14"/>
      <c r="E55" s="14"/>
      <c r="F55" s="14"/>
      <c r="G55" s="14"/>
      <c r="H55" s="2033">
        <v>44701.0</v>
      </c>
      <c r="I55" s="14" t="s">
        <v>212</v>
      </c>
      <c r="J55" s="14" t="s">
        <v>6517</v>
      </c>
      <c r="K55" s="14" t="s">
        <v>386</v>
      </c>
      <c r="L55" s="14" t="s">
        <v>8192</v>
      </c>
      <c r="M55" s="14" t="s">
        <v>386</v>
      </c>
      <c r="N55" s="14" t="s">
        <v>8248</v>
      </c>
    </row>
    <row r="56">
      <c r="A56" s="2033"/>
      <c r="B56" s="14"/>
      <c r="C56" s="14"/>
      <c r="D56" s="14"/>
      <c r="E56" s="14"/>
      <c r="F56" s="14"/>
      <c r="G56" s="14"/>
      <c r="H56" s="2033">
        <v>44701.0</v>
      </c>
      <c r="I56" s="14" t="s">
        <v>386</v>
      </c>
      <c r="J56" s="14" t="s">
        <v>8257</v>
      </c>
      <c r="K56" s="14" t="s">
        <v>386</v>
      </c>
      <c r="L56" s="14" t="s">
        <v>8193</v>
      </c>
      <c r="M56" s="14" t="s">
        <v>176</v>
      </c>
      <c r="N56" s="14" t="s">
        <v>8286</v>
      </c>
    </row>
    <row r="57">
      <c r="A57" s="2033"/>
      <c r="B57" s="14"/>
      <c r="C57" s="14"/>
      <c r="D57" s="14"/>
      <c r="E57" s="14"/>
      <c r="F57" s="14"/>
      <c r="G57" s="14"/>
      <c r="H57" s="2033">
        <v>44702.0</v>
      </c>
      <c r="I57" s="14" t="s">
        <v>386</v>
      </c>
      <c r="J57" s="14" t="s">
        <v>8302</v>
      </c>
      <c r="K57" s="14" t="s">
        <v>386</v>
      </c>
      <c r="L57" s="14" t="s">
        <v>8206</v>
      </c>
      <c r="M57" s="14" t="s">
        <v>386</v>
      </c>
      <c r="N57" s="14" t="s">
        <v>8251</v>
      </c>
    </row>
    <row r="58">
      <c r="A58" s="2033"/>
      <c r="B58" s="14"/>
      <c r="C58" s="14"/>
      <c r="D58" s="14"/>
      <c r="E58" s="14"/>
      <c r="F58" s="14"/>
      <c r="G58" s="14"/>
      <c r="H58" s="2033">
        <v>44702.0</v>
      </c>
      <c r="I58" s="14" t="s">
        <v>212</v>
      </c>
      <c r="J58" s="14" t="s">
        <v>6561</v>
      </c>
      <c r="K58" s="14" t="s">
        <v>386</v>
      </c>
      <c r="L58" s="14" t="s">
        <v>8251</v>
      </c>
      <c r="M58" s="14" t="s">
        <v>176</v>
      </c>
      <c r="N58" s="14" t="s">
        <v>8390</v>
      </c>
    </row>
    <row r="59">
      <c r="A59" s="2033"/>
      <c r="B59" s="14"/>
      <c r="C59" s="14"/>
      <c r="D59" s="14"/>
      <c r="E59" s="14"/>
      <c r="F59" s="14"/>
      <c r="G59" s="14"/>
      <c r="H59" s="2033">
        <v>44703.0</v>
      </c>
      <c r="I59" s="14" t="s">
        <v>176</v>
      </c>
      <c r="J59" s="14" t="s">
        <v>8390</v>
      </c>
      <c r="K59" s="14" t="s">
        <v>386</v>
      </c>
      <c r="L59" s="14" t="s">
        <v>8302</v>
      </c>
      <c r="M59" s="14" t="s">
        <v>386</v>
      </c>
      <c r="N59" s="14" t="s">
        <v>8279</v>
      </c>
    </row>
    <row r="60">
      <c r="A60" s="2033"/>
      <c r="B60" s="14"/>
      <c r="C60" s="14"/>
      <c r="D60" s="14"/>
      <c r="E60" s="14"/>
      <c r="F60" s="14"/>
      <c r="G60" s="14"/>
      <c r="H60" s="2033">
        <v>44704.0</v>
      </c>
      <c r="I60" s="14" t="s">
        <v>176</v>
      </c>
      <c r="J60" s="14" t="s">
        <v>8290</v>
      </c>
      <c r="K60" s="14" t="s">
        <v>386</v>
      </c>
      <c r="L60" s="14" t="s">
        <v>8212</v>
      </c>
      <c r="M60" s="14" t="s">
        <v>176</v>
      </c>
      <c r="N60" s="14" t="s">
        <v>8314</v>
      </c>
    </row>
    <row r="61">
      <c r="A61" s="2033"/>
      <c r="B61" s="14"/>
      <c r="C61" s="14"/>
      <c r="D61" s="14"/>
      <c r="E61" s="14"/>
      <c r="F61" s="14"/>
      <c r="G61" s="14"/>
      <c r="H61" s="2033">
        <v>44704.0</v>
      </c>
      <c r="I61" s="14" t="s">
        <v>212</v>
      </c>
      <c r="J61" s="14" t="s">
        <v>6606</v>
      </c>
      <c r="K61" s="14" t="s">
        <v>176</v>
      </c>
      <c r="L61" s="14" t="s">
        <v>8298</v>
      </c>
      <c r="M61" s="14" t="s">
        <v>176</v>
      </c>
      <c r="N61" s="14" t="s">
        <v>8314</v>
      </c>
    </row>
    <row r="62">
      <c r="A62" s="2033"/>
      <c r="B62" s="14"/>
      <c r="C62" s="14"/>
      <c r="D62" s="14"/>
      <c r="E62" s="14"/>
      <c r="F62" s="14"/>
      <c r="G62" s="14"/>
      <c r="H62" s="2033">
        <v>44705.0</v>
      </c>
      <c r="I62" s="14" t="s">
        <v>176</v>
      </c>
      <c r="J62" s="14" t="s">
        <v>8306</v>
      </c>
      <c r="K62" s="14" t="s">
        <v>386</v>
      </c>
      <c r="L62" s="14" t="s">
        <v>8308</v>
      </c>
      <c r="M62" s="14" t="s">
        <v>176</v>
      </c>
      <c r="N62" s="14" t="s">
        <v>8395</v>
      </c>
    </row>
    <row r="63">
      <c r="A63" s="2033"/>
      <c r="B63" s="14"/>
      <c r="C63" s="14"/>
      <c r="D63" s="14"/>
      <c r="E63" s="14"/>
      <c r="F63" s="14"/>
      <c r="G63" s="14"/>
      <c r="H63" s="2033">
        <v>44705.0</v>
      </c>
      <c r="I63" s="14" t="s">
        <v>176</v>
      </c>
      <c r="J63" s="14" t="s">
        <v>8271</v>
      </c>
      <c r="K63" s="14" t="s">
        <v>386</v>
      </c>
      <c r="L63" s="14" t="s">
        <v>8214</v>
      </c>
      <c r="M63" s="14" t="s">
        <v>386</v>
      </c>
      <c r="N63" s="14" t="s">
        <v>8257</v>
      </c>
    </row>
    <row r="64">
      <c r="A64" s="2033"/>
      <c r="B64" s="14"/>
      <c r="C64" s="14"/>
      <c r="D64" s="14"/>
      <c r="E64" s="14"/>
      <c r="F64" s="14"/>
      <c r="G64" s="14"/>
      <c r="H64" s="2033">
        <v>44706.0</v>
      </c>
      <c r="I64" s="14" t="s">
        <v>176</v>
      </c>
      <c r="J64" s="14" t="s">
        <v>8290</v>
      </c>
      <c r="K64" s="14" t="s">
        <v>386</v>
      </c>
      <c r="L64" s="14" t="s">
        <v>8311</v>
      </c>
      <c r="M64" s="14" t="s">
        <v>386</v>
      </c>
      <c r="N64" s="14" t="s">
        <v>8308</v>
      </c>
    </row>
    <row r="65">
      <c r="A65" s="2033"/>
      <c r="B65" s="14"/>
      <c r="C65" s="14"/>
      <c r="D65" s="14"/>
      <c r="E65" s="14"/>
      <c r="F65" s="14"/>
      <c r="G65" s="14"/>
      <c r="H65" s="2033">
        <v>44707.0</v>
      </c>
      <c r="I65" s="14" t="s">
        <v>386</v>
      </c>
      <c r="J65" s="14" t="s">
        <v>8251</v>
      </c>
      <c r="K65" s="14" t="s">
        <v>386</v>
      </c>
      <c r="L65" s="14" t="s">
        <v>8289</v>
      </c>
      <c r="M65" s="14" t="s">
        <v>176</v>
      </c>
      <c r="N65" s="14" t="s">
        <v>8281</v>
      </c>
    </row>
    <row r="66">
      <c r="A66" s="2033"/>
      <c r="B66" s="14"/>
      <c r="C66" s="14"/>
      <c r="D66" s="14"/>
      <c r="E66" s="14"/>
      <c r="F66" s="14"/>
      <c r="G66" s="14"/>
      <c r="H66" s="2033">
        <v>44707.0</v>
      </c>
      <c r="I66" s="14" t="s">
        <v>386</v>
      </c>
      <c r="J66" s="14" t="s">
        <v>8385</v>
      </c>
      <c r="K66" s="14" t="s">
        <v>386</v>
      </c>
      <c r="L66" s="14" t="s">
        <v>8277</v>
      </c>
      <c r="M66" s="14" t="s">
        <v>386</v>
      </c>
      <c r="N66" s="14" t="s">
        <v>8265</v>
      </c>
    </row>
    <row r="67">
      <c r="A67" s="2033"/>
      <c r="B67" s="14"/>
      <c r="C67" s="14"/>
      <c r="D67" s="14"/>
      <c r="E67" s="14"/>
      <c r="F67" s="14"/>
      <c r="G67" s="14"/>
      <c r="H67" s="2033">
        <v>44708.0</v>
      </c>
      <c r="I67" s="14" t="s">
        <v>386</v>
      </c>
      <c r="J67" s="14" t="s">
        <v>8265</v>
      </c>
      <c r="K67" s="14" t="s">
        <v>212</v>
      </c>
      <c r="L67" s="14" t="s">
        <v>7149</v>
      </c>
      <c r="M67" s="14" t="s">
        <v>386</v>
      </c>
      <c r="N67" s="14" t="s">
        <v>8309</v>
      </c>
    </row>
    <row r="68">
      <c r="A68" s="2033"/>
      <c r="B68" s="14"/>
      <c r="C68" s="14"/>
      <c r="D68" s="14"/>
      <c r="E68" s="14"/>
      <c r="F68" s="14"/>
      <c r="G68" s="14"/>
      <c r="H68" s="2033">
        <v>44708.0</v>
      </c>
      <c r="I68" s="14" t="s">
        <v>386</v>
      </c>
      <c r="J68" s="14" t="s">
        <v>8217</v>
      </c>
      <c r="K68" s="14" t="s">
        <v>386</v>
      </c>
      <c r="L68" s="14" t="s">
        <v>8309</v>
      </c>
      <c r="M68" s="14" t="s">
        <v>212</v>
      </c>
      <c r="N68" s="14" t="s">
        <v>7010</v>
      </c>
    </row>
    <row r="69">
      <c r="A69" s="2033"/>
      <c r="B69" s="14"/>
      <c r="C69" s="14"/>
      <c r="D69" s="14"/>
      <c r="E69" s="14"/>
      <c r="F69" s="14"/>
      <c r="G69" s="14"/>
      <c r="H69" s="2033">
        <v>44709.0</v>
      </c>
      <c r="I69" s="14" t="s">
        <v>212</v>
      </c>
      <c r="J69" s="14" t="s">
        <v>7149</v>
      </c>
      <c r="K69" s="14" t="s">
        <v>386</v>
      </c>
      <c r="L69" s="14" t="s">
        <v>8278</v>
      </c>
      <c r="M69" s="14" t="s">
        <v>386</v>
      </c>
      <c r="N69" s="14" t="s">
        <v>8201</v>
      </c>
    </row>
    <row r="70">
      <c r="A70" s="2033"/>
      <c r="B70" s="14"/>
      <c r="C70" s="14"/>
      <c r="D70" s="14"/>
      <c r="E70" s="14"/>
      <c r="F70" s="14"/>
      <c r="G70" s="14"/>
      <c r="H70" s="2033">
        <v>44709.0</v>
      </c>
      <c r="I70" s="14" t="s">
        <v>386</v>
      </c>
      <c r="J70" s="14" t="s">
        <v>8251</v>
      </c>
      <c r="K70" s="14" t="s">
        <v>386</v>
      </c>
      <c r="L70" s="14" t="s">
        <v>8210</v>
      </c>
      <c r="M70" s="14" t="s">
        <v>176</v>
      </c>
      <c r="N70" s="14" t="s">
        <v>8286</v>
      </c>
    </row>
    <row r="71">
      <c r="A71" s="2033"/>
      <c r="B71" s="14"/>
      <c r="C71" s="14"/>
      <c r="D71" s="14"/>
      <c r="E71" s="14"/>
      <c r="F71" s="14"/>
      <c r="G71" s="14"/>
      <c r="H71" s="2033">
        <v>44710.0</v>
      </c>
      <c r="I71" s="14" t="s">
        <v>386</v>
      </c>
      <c r="J71" s="14" t="s">
        <v>8307</v>
      </c>
      <c r="K71" s="14" t="s">
        <v>386</v>
      </c>
      <c r="L71" s="14" t="s">
        <v>8193</v>
      </c>
      <c r="M71" s="14" t="s">
        <v>386</v>
      </c>
      <c r="N71" s="14" t="s">
        <v>8303</v>
      </c>
    </row>
    <row r="72">
      <c r="A72" s="2033"/>
      <c r="B72" s="14"/>
      <c r="C72" s="14"/>
      <c r="D72" s="14"/>
      <c r="E72" s="14"/>
      <c r="F72" s="14"/>
      <c r="G72" s="14"/>
      <c r="H72" s="2033">
        <v>44710.0</v>
      </c>
      <c r="I72" s="14" t="s">
        <v>386</v>
      </c>
      <c r="J72" s="14" t="s">
        <v>8312</v>
      </c>
      <c r="K72" s="14" t="s">
        <v>176</v>
      </c>
      <c r="L72" s="14" t="s">
        <v>8389</v>
      </c>
      <c r="M72" s="14" t="s">
        <v>386</v>
      </c>
      <c r="N72" s="14" t="s">
        <v>8272</v>
      </c>
    </row>
    <row r="73">
      <c r="A73" s="2033"/>
      <c r="B73" s="14"/>
      <c r="C73" s="14"/>
      <c r="D73" s="14"/>
      <c r="E73" s="14"/>
      <c r="F73" s="14"/>
      <c r="G73" s="14"/>
      <c r="H73" s="2033">
        <v>44711.0</v>
      </c>
      <c r="I73" s="14" t="s">
        <v>176</v>
      </c>
      <c r="J73" s="14" t="s">
        <v>8305</v>
      </c>
      <c r="K73" s="14" t="s">
        <v>386</v>
      </c>
      <c r="L73" s="14" t="s">
        <v>8251</v>
      </c>
      <c r="M73" s="14" t="s">
        <v>386</v>
      </c>
      <c r="N73" s="14" t="s">
        <v>8210</v>
      </c>
    </row>
    <row r="74">
      <c r="A74" s="2033"/>
      <c r="B74" s="14"/>
      <c r="C74" s="14"/>
      <c r="D74" s="14"/>
      <c r="E74" s="14"/>
      <c r="F74" s="14"/>
      <c r="G74" s="14"/>
      <c r="H74" s="2033">
        <v>44711.0</v>
      </c>
      <c r="I74" s="14" t="s">
        <v>386</v>
      </c>
      <c r="J74" s="14" t="s">
        <v>8256</v>
      </c>
      <c r="K74" s="14" t="s">
        <v>176</v>
      </c>
      <c r="L74" s="14" t="s">
        <v>8305</v>
      </c>
      <c r="M74" s="14" t="s">
        <v>176</v>
      </c>
      <c r="N74" s="14" t="s">
        <v>8264</v>
      </c>
    </row>
    <row r="75">
      <c r="A75" s="2033"/>
      <c r="B75" s="14"/>
      <c r="C75" s="14"/>
      <c r="D75" s="14"/>
      <c r="E75" s="14"/>
      <c r="F75" s="14"/>
      <c r="G75" s="14"/>
      <c r="H75" s="2033">
        <v>44712.0</v>
      </c>
      <c r="I75" s="14" t="s">
        <v>176</v>
      </c>
      <c r="J75" s="14" t="s">
        <v>8271</v>
      </c>
      <c r="K75" s="14" t="s">
        <v>386</v>
      </c>
      <c r="L75" s="14" t="s">
        <v>8189</v>
      </c>
      <c r="M75" s="14" t="s">
        <v>176</v>
      </c>
      <c r="N75" s="14" t="s">
        <v>8286</v>
      </c>
    </row>
    <row r="76">
      <c r="A76" s="2033"/>
      <c r="B76" s="14"/>
      <c r="C76" s="14"/>
      <c r="D76" s="14"/>
      <c r="E76" s="14"/>
      <c r="F76" s="14"/>
      <c r="G76" s="14"/>
      <c r="H76" s="2033">
        <v>44712.0</v>
      </c>
      <c r="I76" s="14" t="s">
        <v>386</v>
      </c>
      <c r="J76" s="14" t="s">
        <v>8282</v>
      </c>
      <c r="K76" s="14" t="s">
        <v>386</v>
      </c>
      <c r="L76" s="14" t="s">
        <v>8248</v>
      </c>
      <c r="M76" s="14" t="s">
        <v>176</v>
      </c>
      <c r="N76" s="14" t="s">
        <v>8304</v>
      </c>
    </row>
    <row r="77">
      <c r="A77" s="2033"/>
      <c r="B77" s="14"/>
      <c r="C77" s="14"/>
      <c r="D77" s="14"/>
      <c r="E77" s="14"/>
      <c r="F77" s="14"/>
      <c r="G77" s="14"/>
      <c r="H77" s="2033">
        <v>44713.0</v>
      </c>
      <c r="I77" s="14" t="s">
        <v>176</v>
      </c>
      <c r="J77" s="14" t="s">
        <v>8390</v>
      </c>
      <c r="K77" s="14" t="s">
        <v>386</v>
      </c>
      <c r="L77" s="14" t="s">
        <v>8209</v>
      </c>
      <c r="M77" s="14" t="s">
        <v>386</v>
      </c>
      <c r="N77" s="14" t="s">
        <v>8283</v>
      </c>
    </row>
    <row r="78">
      <c r="A78" s="2033"/>
      <c r="B78" s="14"/>
      <c r="C78" s="14"/>
      <c r="D78" s="14"/>
      <c r="E78" s="14"/>
      <c r="F78" s="14"/>
      <c r="G78" s="14"/>
      <c r="H78" s="2033">
        <v>44713.0</v>
      </c>
      <c r="I78" s="14" t="s">
        <v>386</v>
      </c>
      <c r="J78" s="14" t="s">
        <v>8313</v>
      </c>
      <c r="K78" s="14" t="s">
        <v>386</v>
      </c>
      <c r="L78" s="14" t="s">
        <v>8276</v>
      </c>
      <c r="M78" s="14" t="s">
        <v>176</v>
      </c>
      <c r="N78" s="14" t="s">
        <v>8304</v>
      </c>
    </row>
    <row r="79">
      <c r="A79" s="2033"/>
      <c r="B79" s="14"/>
      <c r="C79" s="14"/>
      <c r="D79" s="14"/>
      <c r="E79" s="14"/>
      <c r="F79" s="14"/>
      <c r="G79" s="14"/>
      <c r="H79" s="2033">
        <v>44714.0</v>
      </c>
      <c r="I79" s="14" t="s">
        <v>386</v>
      </c>
      <c r="J79" s="14" t="s">
        <v>8312</v>
      </c>
      <c r="K79" s="14" t="s">
        <v>386</v>
      </c>
      <c r="L79" s="14" t="s">
        <v>8278</v>
      </c>
      <c r="M79" s="14" t="s">
        <v>386</v>
      </c>
      <c r="N79" s="14" t="s">
        <v>8205</v>
      </c>
    </row>
    <row r="80">
      <c r="A80" s="2033"/>
      <c r="B80" s="14"/>
      <c r="C80" s="14"/>
      <c r="D80" s="14"/>
      <c r="E80" s="14"/>
      <c r="F80" s="14"/>
      <c r="G80" s="14"/>
      <c r="H80" s="2033">
        <v>44715.0</v>
      </c>
      <c r="I80" s="14" t="s">
        <v>386</v>
      </c>
      <c r="J80" s="14" t="s">
        <v>8209</v>
      </c>
      <c r="K80" s="14" t="s">
        <v>386</v>
      </c>
      <c r="L80" s="14" t="s">
        <v>8219</v>
      </c>
      <c r="M80" s="14" t="s">
        <v>176</v>
      </c>
      <c r="N80" s="14" t="s">
        <v>8389</v>
      </c>
    </row>
    <row r="81">
      <c r="A81" s="2033"/>
      <c r="B81" s="14"/>
      <c r="C81" s="14"/>
      <c r="D81" s="14"/>
      <c r="E81" s="14"/>
      <c r="F81" s="14"/>
      <c r="G81" s="14"/>
      <c r="H81" s="2033">
        <v>44716.0</v>
      </c>
      <c r="I81" s="14" t="s">
        <v>386</v>
      </c>
      <c r="J81" s="14" t="s">
        <v>8255</v>
      </c>
      <c r="K81" s="14" t="s">
        <v>386</v>
      </c>
      <c r="L81" s="14" t="s">
        <v>8213</v>
      </c>
      <c r="M81" s="14" t="s">
        <v>386</v>
      </c>
      <c r="N81" s="14" t="s">
        <v>8211</v>
      </c>
    </row>
    <row r="82">
      <c r="A82" s="2033"/>
      <c r="B82" s="14"/>
      <c r="C82" s="14"/>
      <c r="D82" s="14"/>
      <c r="E82" s="14"/>
      <c r="F82" s="14"/>
      <c r="G82" s="14"/>
      <c r="H82" s="2033">
        <v>44716.0</v>
      </c>
      <c r="I82" s="14" t="s">
        <v>386</v>
      </c>
      <c r="J82" s="14" t="s">
        <v>8216</v>
      </c>
      <c r="K82" s="14" t="s">
        <v>212</v>
      </c>
      <c r="L82" s="14" t="s">
        <v>7022</v>
      </c>
      <c r="M82" s="14" t="s">
        <v>176</v>
      </c>
      <c r="N82" s="14" t="s">
        <v>8395</v>
      </c>
    </row>
    <row r="83">
      <c r="H83" s="2033">
        <v>44717.0</v>
      </c>
      <c r="I83" s="14" t="s">
        <v>386</v>
      </c>
      <c r="J83" s="14" t="s">
        <v>8272</v>
      </c>
      <c r="K83" s="14" t="s">
        <v>386</v>
      </c>
      <c r="L83" s="14" t="s">
        <v>8308</v>
      </c>
      <c r="M83" s="14" t="s">
        <v>176</v>
      </c>
      <c r="N83" s="14" t="s">
        <v>8304</v>
      </c>
    </row>
    <row r="84">
      <c r="H84" s="2033">
        <v>44717.0</v>
      </c>
      <c r="I84" s="14" t="s">
        <v>386</v>
      </c>
      <c r="J84" s="14" t="s">
        <v>8250</v>
      </c>
      <c r="K84" s="14" t="s">
        <v>386</v>
      </c>
      <c r="L84" s="14" t="s">
        <v>8313</v>
      </c>
      <c r="M84" s="14" t="s">
        <v>212</v>
      </c>
      <c r="N84" s="14" t="s">
        <v>6947</v>
      </c>
    </row>
    <row r="85">
      <c r="H85" s="2033">
        <v>44718.0</v>
      </c>
      <c r="I85" s="14" t="s">
        <v>176</v>
      </c>
      <c r="J85" s="14" t="s">
        <v>8394</v>
      </c>
      <c r="K85" s="14" t="s">
        <v>386</v>
      </c>
      <c r="L85" s="14" t="s">
        <v>8244</v>
      </c>
      <c r="M85" s="14" t="s">
        <v>386</v>
      </c>
      <c r="N85" s="14" t="s">
        <v>8299</v>
      </c>
    </row>
    <row r="86">
      <c r="H86" s="2033">
        <v>44718.0</v>
      </c>
      <c r="I86" s="14" t="s">
        <v>176</v>
      </c>
      <c r="J86" s="14" t="s">
        <v>8314</v>
      </c>
      <c r="K86" s="14" t="s">
        <v>386</v>
      </c>
      <c r="L86" s="14" t="s">
        <v>8288</v>
      </c>
      <c r="M86" s="14" t="s">
        <v>386</v>
      </c>
      <c r="N86" s="14" t="s">
        <v>8282</v>
      </c>
    </row>
    <row r="87">
      <c r="H87" s="2033">
        <v>44719.0</v>
      </c>
      <c r="I87" s="14" t="s">
        <v>176</v>
      </c>
      <c r="J87" s="14" t="s">
        <v>8305</v>
      </c>
      <c r="K87" s="14" t="s">
        <v>386</v>
      </c>
      <c r="L87" s="14" t="s">
        <v>8288</v>
      </c>
      <c r="M87" s="14" t="s">
        <v>386</v>
      </c>
      <c r="N87" s="14" t="s">
        <v>8282</v>
      </c>
    </row>
    <row r="88">
      <c r="H88" s="2033">
        <v>44719.0</v>
      </c>
      <c r="I88" s="14" t="s">
        <v>386</v>
      </c>
      <c r="J88" s="14" t="s">
        <v>8288</v>
      </c>
      <c r="K88" s="14" t="s">
        <v>386</v>
      </c>
      <c r="L88" s="14" t="s">
        <v>8278</v>
      </c>
      <c r="M88" s="14" t="s">
        <v>386</v>
      </c>
      <c r="N88" s="14" t="s">
        <v>8265</v>
      </c>
    </row>
    <row r="89">
      <c r="H89" s="2033">
        <v>44720.0</v>
      </c>
      <c r="I89" s="14" t="s">
        <v>386</v>
      </c>
      <c r="J89" s="14" t="s">
        <v>8220</v>
      </c>
      <c r="K89" s="14" t="s">
        <v>386</v>
      </c>
      <c r="L89" s="14" t="s">
        <v>8247</v>
      </c>
      <c r="M89" s="14" t="s">
        <v>212</v>
      </c>
      <c r="N89" s="14" t="s">
        <v>8367</v>
      </c>
    </row>
    <row r="90">
      <c r="H90" s="2033">
        <v>44721.0</v>
      </c>
      <c r="I90" s="14" t="s">
        <v>386</v>
      </c>
      <c r="J90" s="14" t="s">
        <v>8250</v>
      </c>
      <c r="K90" s="14" t="s">
        <v>386</v>
      </c>
      <c r="L90" s="14" t="s">
        <v>8187</v>
      </c>
      <c r="M90" s="14" t="s">
        <v>386</v>
      </c>
      <c r="N90" s="14" t="s">
        <v>8272</v>
      </c>
    </row>
    <row r="91">
      <c r="H91" s="2033">
        <v>44722.0</v>
      </c>
      <c r="I91" s="14" t="s">
        <v>212</v>
      </c>
      <c r="J91" s="14" t="s">
        <v>6658</v>
      </c>
      <c r="K91" s="14" t="s">
        <v>386</v>
      </c>
      <c r="L91" s="14" t="s">
        <v>8256</v>
      </c>
      <c r="M91" s="14" t="s">
        <v>386</v>
      </c>
      <c r="N91" s="14" t="s">
        <v>8307</v>
      </c>
    </row>
    <row r="92">
      <c r="H92" s="2033">
        <v>44722.0</v>
      </c>
      <c r="I92" s="14" t="s">
        <v>176</v>
      </c>
      <c r="J92" s="14" t="s">
        <v>8298</v>
      </c>
      <c r="K92" s="14" t="s">
        <v>176</v>
      </c>
      <c r="L92" s="14" t="s">
        <v>8271</v>
      </c>
      <c r="M92" s="14" t="s">
        <v>386</v>
      </c>
      <c r="N92" s="14" t="s">
        <v>8255</v>
      </c>
    </row>
    <row r="93">
      <c r="H93" s="2033">
        <v>44723.0</v>
      </c>
      <c r="I93" s="14" t="s">
        <v>386</v>
      </c>
      <c r="J93" s="14" t="s">
        <v>8245</v>
      </c>
      <c r="K93" s="14" t="s">
        <v>176</v>
      </c>
      <c r="L93" s="14" t="s">
        <v>8389</v>
      </c>
      <c r="M93" s="14" t="s">
        <v>176</v>
      </c>
      <c r="N93" s="14" t="s">
        <v>8286</v>
      </c>
    </row>
    <row r="94">
      <c r="H94" s="2033">
        <v>44723.0</v>
      </c>
      <c r="I94" s="14" t="s">
        <v>176</v>
      </c>
      <c r="J94" s="14" t="s">
        <v>8332</v>
      </c>
      <c r="K94" s="14" t="s">
        <v>176</v>
      </c>
      <c r="L94" s="14" t="s">
        <v>8388</v>
      </c>
      <c r="M94" s="14" t="s">
        <v>386</v>
      </c>
      <c r="N94" s="14" t="s">
        <v>8201</v>
      </c>
    </row>
    <row r="95">
      <c r="H95" s="2033">
        <v>44725.0</v>
      </c>
      <c r="I95" s="14" t="s">
        <v>386</v>
      </c>
      <c r="J95" s="14" t="s">
        <v>8201</v>
      </c>
      <c r="K95" s="14" t="s">
        <v>386</v>
      </c>
      <c r="L95" s="14" t="s">
        <v>8255</v>
      </c>
      <c r="M95" s="14" t="s">
        <v>176</v>
      </c>
      <c r="N95" s="14" t="s">
        <v>8392</v>
      </c>
    </row>
    <row r="96">
      <c r="H96" s="2033">
        <v>44725.0</v>
      </c>
      <c r="I96" s="14" t="s">
        <v>212</v>
      </c>
      <c r="J96" s="14" t="s">
        <v>6679</v>
      </c>
      <c r="K96" s="14" t="s">
        <v>212</v>
      </c>
      <c r="L96" s="14" t="s">
        <v>8367</v>
      </c>
      <c r="M96" s="14" t="s">
        <v>212</v>
      </c>
      <c r="N96" s="14" t="s">
        <v>6902</v>
      </c>
    </row>
    <row r="97">
      <c r="H97" s="2033">
        <v>44727.0</v>
      </c>
      <c r="I97" s="14" t="s">
        <v>176</v>
      </c>
      <c r="J97" s="14" t="s">
        <v>8304</v>
      </c>
      <c r="K97" s="14" t="s">
        <v>386</v>
      </c>
      <c r="L97" s="14" t="s">
        <v>8249</v>
      </c>
      <c r="M97" s="14" t="s">
        <v>386</v>
      </c>
      <c r="N97" s="14" t="s">
        <v>8217</v>
      </c>
    </row>
    <row r="98">
      <c r="H98" s="2033">
        <v>44756.0</v>
      </c>
      <c r="I98" s="14" t="s">
        <v>386</v>
      </c>
      <c r="J98" s="14" t="s">
        <v>8257</v>
      </c>
      <c r="K98" s="14" t="s">
        <v>176</v>
      </c>
      <c r="L98" s="14" t="s">
        <v>8271</v>
      </c>
      <c r="M98" s="14" t="s">
        <v>176</v>
      </c>
      <c r="N98" s="14" t="s">
        <v>8286</v>
      </c>
    </row>
    <row r="99">
      <c r="H99" s="2033">
        <v>44756.0</v>
      </c>
      <c r="I99" s="14" t="s">
        <v>386</v>
      </c>
      <c r="J99" s="14" t="s">
        <v>8282</v>
      </c>
      <c r="K99" s="14" t="s">
        <v>386</v>
      </c>
      <c r="L99" s="14" t="s">
        <v>8257</v>
      </c>
      <c r="M99" s="14" t="s">
        <v>386</v>
      </c>
      <c r="N99" s="14" t="s">
        <v>8202</v>
      </c>
    </row>
    <row r="100">
      <c r="H100" s="2033">
        <v>44760.0</v>
      </c>
      <c r="I100" s="14" t="s">
        <v>386</v>
      </c>
      <c r="J100" s="14" t="s">
        <v>8288</v>
      </c>
      <c r="K100" s="14" t="s">
        <v>386</v>
      </c>
      <c r="L100" s="14" t="s">
        <v>8313</v>
      </c>
      <c r="M100" s="14" t="s">
        <v>386</v>
      </c>
      <c r="N100" s="14" t="s">
        <v>8205</v>
      </c>
    </row>
    <row r="101">
      <c r="H101" s="2033">
        <v>44621.0</v>
      </c>
      <c r="I101" s="14" t="s">
        <v>386</v>
      </c>
      <c r="J101" s="14" t="s">
        <v>8250</v>
      </c>
      <c r="K101" s="14" t="s">
        <v>176</v>
      </c>
      <c r="L101" s="14" t="s">
        <v>8305</v>
      </c>
      <c r="M101" s="14" t="s">
        <v>386</v>
      </c>
      <c r="N101" s="14" t="s">
        <v>8220</v>
      </c>
    </row>
    <row r="102">
      <c r="H102" s="2033">
        <v>44621.0</v>
      </c>
      <c r="I102" s="14" t="s">
        <v>176</v>
      </c>
      <c r="J102" s="14" t="s">
        <v>8314</v>
      </c>
      <c r="K102" s="14" t="s">
        <v>176</v>
      </c>
      <c r="L102" s="14" t="s">
        <v>8264</v>
      </c>
      <c r="M102" s="14" t="s">
        <v>386</v>
      </c>
      <c r="N102" s="14" t="s">
        <v>8288</v>
      </c>
    </row>
    <row r="103">
      <c r="H103" s="2033">
        <v>44622.0</v>
      </c>
      <c r="I103" s="14" t="s">
        <v>386</v>
      </c>
      <c r="J103" s="14" t="s">
        <v>8385</v>
      </c>
      <c r="K103" s="14" t="s">
        <v>386</v>
      </c>
      <c r="L103" s="14" t="s">
        <v>8207</v>
      </c>
      <c r="M103" s="14" t="s">
        <v>176</v>
      </c>
      <c r="N103" s="14" t="s">
        <v>8305</v>
      </c>
    </row>
    <row r="104">
      <c r="H104" s="2039">
        <v>44622.0</v>
      </c>
      <c r="I104" s="2040" t="s">
        <v>176</v>
      </c>
      <c r="J104" s="2040" t="s">
        <v>8387</v>
      </c>
      <c r="K104" s="2040" t="s">
        <v>386</v>
      </c>
      <c r="L104" s="2040" t="s">
        <v>8309</v>
      </c>
      <c r="M104" s="2040" t="s">
        <v>386</v>
      </c>
      <c r="N104" s="2040" t="s">
        <v>8313</v>
      </c>
    </row>
    <row r="105">
      <c r="H105" s="2039">
        <v>44623.0</v>
      </c>
      <c r="I105" s="2040" t="s">
        <v>176</v>
      </c>
      <c r="J105" s="2040" t="s">
        <v>8264</v>
      </c>
      <c r="K105" s="2040" t="s">
        <v>176</v>
      </c>
      <c r="L105" s="2040" t="s">
        <v>8264</v>
      </c>
      <c r="M105" s="2040" t="s">
        <v>386</v>
      </c>
      <c r="N105" s="2040" t="s">
        <v>8272</v>
      </c>
    </row>
    <row r="106">
      <c r="H106" s="2039">
        <v>44623.0</v>
      </c>
      <c r="I106" s="2040" t="s">
        <v>176</v>
      </c>
      <c r="J106" s="2040" t="s">
        <v>8264</v>
      </c>
      <c r="K106" s="2040" t="s">
        <v>386</v>
      </c>
      <c r="L106" s="2040" t="s">
        <v>8205</v>
      </c>
      <c r="M106" s="2040" t="s">
        <v>176</v>
      </c>
      <c r="N106" s="2040" t="s">
        <v>8388</v>
      </c>
    </row>
    <row r="107">
      <c r="H107" s="2039">
        <v>44624.0</v>
      </c>
      <c r="I107" s="2040" t="s">
        <v>386</v>
      </c>
      <c r="J107" s="2040" t="s">
        <v>8203</v>
      </c>
      <c r="K107" s="2040" t="s">
        <v>176</v>
      </c>
      <c r="L107" s="2040" t="s">
        <v>8395</v>
      </c>
      <c r="M107" s="2040" t="s">
        <v>386</v>
      </c>
      <c r="N107" s="2040" t="s">
        <v>8257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8181</v>
      </c>
      <c r="B1" s="14" t="s">
        <v>8396</v>
      </c>
      <c r="F1" s="14" t="s">
        <v>8397</v>
      </c>
      <c r="H1" s="14" t="s">
        <v>8398</v>
      </c>
      <c r="J1" s="14" t="s">
        <v>8399</v>
      </c>
    </row>
    <row r="2">
      <c r="B2" s="14" t="s">
        <v>8400</v>
      </c>
      <c r="C2" s="14" t="s">
        <v>68</v>
      </c>
      <c r="D2" s="14" t="s">
        <v>8401</v>
      </c>
      <c r="E2" s="14" t="s">
        <v>68</v>
      </c>
      <c r="F2" s="14" t="s">
        <v>8401</v>
      </c>
      <c r="G2" s="14" t="s">
        <v>68</v>
      </c>
      <c r="H2" s="14" t="s">
        <v>8401</v>
      </c>
      <c r="I2" s="14" t="s">
        <v>68</v>
      </c>
      <c r="J2" s="14" t="s">
        <v>8400</v>
      </c>
      <c r="K2" s="14" t="s">
        <v>68</v>
      </c>
      <c r="L2" s="14" t="s">
        <v>8401</v>
      </c>
      <c r="M2" s="14" t="s">
        <v>68</v>
      </c>
      <c r="Q2" s="2035"/>
      <c r="R2" s="2034"/>
      <c r="S2" s="2035"/>
      <c r="T2" s="2034"/>
    </row>
    <row r="3">
      <c r="A3" s="2033">
        <v>44621.0</v>
      </c>
      <c r="B3" s="14" t="s">
        <v>7529</v>
      </c>
      <c r="C3" s="14" t="s">
        <v>386</v>
      </c>
      <c r="D3" s="14" t="s">
        <v>8213</v>
      </c>
      <c r="E3" s="14" t="s">
        <v>386</v>
      </c>
      <c r="F3" s="14" t="s">
        <v>7529</v>
      </c>
      <c r="G3" s="14" t="s">
        <v>386</v>
      </c>
      <c r="H3" s="14" t="s">
        <v>7515</v>
      </c>
      <c r="I3" s="14" t="s">
        <v>212</v>
      </c>
      <c r="J3" s="14" t="s">
        <v>1202</v>
      </c>
      <c r="K3" s="14" t="s">
        <v>386</v>
      </c>
      <c r="L3" s="14" t="s">
        <v>8216</v>
      </c>
      <c r="M3" s="14" t="s">
        <v>386</v>
      </c>
    </row>
    <row r="4">
      <c r="B4" s="14" t="s">
        <v>7531</v>
      </c>
      <c r="C4" s="14" t="s">
        <v>386</v>
      </c>
      <c r="J4" s="14" t="s">
        <v>1202</v>
      </c>
      <c r="K4" s="14" t="s">
        <v>386</v>
      </c>
      <c r="L4" s="14" t="s">
        <v>8195</v>
      </c>
      <c r="M4" s="14" t="s">
        <v>386</v>
      </c>
    </row>
    <row r="5">
      <c r="J5" s="14" t="s">
        <v>7515</v>
      </c>
      <c r="K5" s="14" t="s">
        <v>386</v>
      </c>
      <c r="L5" s="14" t="s">
        <v>6754</v>
      </c>
      <c r="M5" s="14" t="s">
        <v>212</v>
      </c>
    </row>
    <row r="6">
      <c r="J6" s="14" t="s">
        <v>7519</v>
      </c>
      <c r="K6" s="14" t="s">
        <v>386</v>
      </c>
    </row>
    <row r="7">
      <c r="J7" s="14" t="s">
        <v>7531</v>
      </c>
      <c r="K7" s="14" t="s">
        <v>386</v>
      </c>
    </row>
    <row r="8">
      <c r="A8" s="2033">
        <v>44621.0</v>
      </c>
      <c r="B8" s="14" t="s">
        <v>7529</v>
      </c>
      <c r="C8" s="14" t="s">
        <v>386</v>
      </c>
      <c r="D8" s="14" t="s">
        <v>8205</v>
      </c>
      <c r="E8" s="14" t="s">
        <v>386</v>
      </c>
      <c r="F8" s="14" t="s">
        <v>7515</v>
      </c>
      <c r="G8" s="14" t="s">
        <v>212</v>
      </c>
      <c r="H8" s="14" t="s">
        <v>7515</v>
      </c>
      <c r="I8" s="14" t="s">
        <v>386</v>
      </c>
      <c r="J8" s="14" t="s">
        <v>7515</v>
      </c>
      <c r="K8" s="14" t="s">
        <v>386</v>
      </c>
      <c r="L8" s="14" t="s">
        <v>8216</v>
      </c>
      <c r="M8" s="14" t="s">
        <v>386</v>
      </c>
    </row>
    <row r="9">
      <c r="B9" s="14" t="s">
        <v>7531</v>
      </c>
      <c r="C9" s="14" t="s">
        <v>386</v>
      </c>
      <c r="J9" s="14" t="s">
        <v>7531</v>
      </c>
      <c r="K9" s="14" t="s">
        <v>386</v>
      </c>
      <c r="L9" s="14" t="s">
        <v>8207</v>
      </c>
      <c r="M9" s="14" t="s">
        <v>386</v>
      </c>
    </row>
    <row r="10">
      <c r="J10" s="14" t="s">
        <v>7540</v>
      </c>
      <c r="K10" s="14" t="s">
        <v>386</v>
      </c>
      <c r="L10" s="14" t="s">
        <v>8219</v>
      </c>
      <c r="M10" s="14" t="s">
        <v>386</v>
      </c>
    </row>
    <row r="11">
      <c r="J11" s="14" t="s">
        <v>7519</v>
      </c>
      <c r="K11" s="14" t="s">
        <v>386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92</v>
      </c>
    </row>
    <row r="2">
      <c r="A2" s="2047">
        <v>44265.0</v>
      </c>
      <c r="B2" s="2051" t="s">
        <v>8436</v>
      </c>
      <c r="C2" s="2052">
        <v>44406.0</v>
      </c>
      <c r="D2" s="2048">
        <v>2.021031E7</v>
      </c>
      <c r="E2" s="2049" t="s">
        <v>8437</v>
      </c>
      <c r="F2" s="2049" t="s">
        <v>8438</v>
      </c>
      <c r="G2" s="2048" t="s">
        <v>2183</v>
      </c>
      <c r="H2" s="2049" t="s">
        <v>7458</v>
      </c>
      <c r="I2" s="2048" t="s">
        <v>3454</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8439</v>
      </c>
      <c r="C3" s="2052">
        <v>44413.0</v>
      </c>
      <c r="D3" s="2048">
        <v>2.0210318E7</v>
      </c>
      <c r="E3" s="2048" t="s">
        <v>8440</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8441</v>
      </c>
      <c r="C4" s="2052">
        <v>44420.0</v>
      </c>
      <c r="D4" s="2048">
        <v>2.0210324E7</v>
      </c>
      <c r="E4" s="2048" t="s">
        <v>8440</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8442</v>
      </c>
      <c r="C5" s="2052">
        <v>44427.0</v>
      </c>
      <c r="D5" s="2048">
        <v>2.0210401E7</v>
      </c>
      <c r="E5" s="2048" t="s">
        <v>8440</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8443</v>
      </c>
      <c r="C6" s="2052">
        <v>44434.0</v>
      </c>
      <c r="D6" s="2048">
        <v>2.0210408E7</v>
      </c>
      <c r="E6" s="2049" t="s">
        <v>8437</v>
      </c>
      <c r="F6" s="2049" t="s">
        <v>8444</v>
      </c>
      <c r="G6" s="2049" t="s">
        <v>860</v>
      </c>
      <c r="H6" s="2049" t="s">
        <v>872</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8445</v>
      </c>
      <c r="C7" s="2052">
        <v>44441.0</v>
      </c>
      <c r="D7" s="2048">
        <v>2.0210415E7</v>
      </c>
      <c r="E7" s="2048" t="s">
        <v>8440</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8446</v>
      </c>
      <c r="C8" s="2052">
        <v>44448.0</v>
      </c>
      <c r="D8" s="2048">
        <v>2.0210422E7</v>
      </c>
      <c r="E8" s="2048" t="s">
        <v>8440</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8447</v>
      </c>
      <c r="C9" s="2052">
        <v>44455.0</v>
      </c>
      <c r="D9" s="2048">
        <v>2.0210429E7</v>
      </c>
      <c r="E9" s="2048" t="s">
        <v>8440</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8448</v>
      </c>
      <c r="C10" s="2052">
        <v>44462.0</v>
      </c>
      <c r="D10" s="2048">
        <v>2.0210506E7</v>
      </c>
      <c r="E10" s="2049" t="s">
        <v>8437</v>
      </c>
      <c r="F10" s="2049" t="s">
        <v>8449</v>
      </c>
      <c r="G10" s="2048" t="s">
        <v>511</v>
      </c>
      <c r="H10" s="2048" t="s">
        <v>3008</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8450</v>
      </c>
      <c r="C11" s="2052">
        <v>44469.0</v>
      </c>
      <c r="D11" s="2048">
        <v>2.0210513E7</v>
      </c>
      <c r="E11" s="2048" t="s">
        <v>8440</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8451</v>
      </c>
      <c r="C12" s="2052">
        <v>44476.0</v>
      </c>
      <c r="D12" s="2048">
        <v>2.021052E7</v>
      </c>
      <c r="E12" s="2048" t="s">
        <v>8440</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8452</v>
      </c>
      <c r="C13" s="2052">
        <v>44483.0</v>
      </c>
      <c r="D13" s="2048">
        <v>2.0210527E7</v>
      </c>
      <c r="E13" s="2048" t="s">
        <v>8440</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8453</v>
      </c>
      <c r="C14" s="2052">
        <v>44490.0</v>
      </c>
      <c r="D14" s="2048">
        <v>2.0210603E7</v>
      </c>
      <c r="E14" s="2049" t="s">
        <v>8437</v>
      </c>
      <c r="F14" s="2049" t="s">
        <v>8454</v>
      </c>
      <c r="G14" s="2048" t="s">
        <v>1137</v>
      </c>
      <c r="H14" s="2048" t="s">
        <v>3814</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8455</v>
      </c>
      <c r="C15" s="2052">
        <v>44497.0</v>
      </c>
      <c r="D15" s="2048">
        <v>2.021061E7</v>
      </c>
      <c r="E15" s="2048" t="s">
        <v>8440</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8456</v>
      </c>
      <c r="C16" s="2052">
        <v>44504.0</v>
      </c>
      <c r="D16" s="2048">
        <v>2.0210617E7</v>
      </c>
      <c r="E16" s="2048" t="s">
        <v>8440</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8457</v>
      </c>
      <c r="C17" s="2052">
        <v>44511.0</v>
      </c>
      <c r="D17" s="2048">
        <v>2.0210624E7</v>
      </c>
      <c r="E17" s="2048" t="s">
        <v>8440</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8458</v>
      </c>
      <c r="C18" s="2052">
        <v>44518.0</v>
      </c>
      <c r="D18" s="2048">
        <v>2.0210701E7</v>
      </c>
      <c r="E18" s="2049" t="s">
        <v>8437</v>
      </c>
      <c r="F18" s="2049" t="s">
        <v>8459</v>
      </c>
      <c r="G18" s="2049" t="s">
        <v>48</v>
      </c>
      <c r="H18" s="2048" t="s">
        <v>513</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8460</v>
      </c>
      <c r="C19" s="2058">
        <v>44525.0</v>
      </c>
      <c r="D19" s="2059">
        <v>2.0210708E7</v>
      </c>
      <c r="E19" s="2048" t="s">
        <v>8440</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8461</v>
      </c>
      <c r="C20" s="2052">
        <v>44532.0</v>
      </c>
      <c r="D20" s="2048">
        <v>2.0210715E7</v>
      </c>
      <c r="E20" s="2048" t="s">
        <v>8440</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8462</v>
      </c>
      <c r="C21" s="2052">
        <v>44539.0</v>
      </c>
      <c r="D21" s="2048">
        <v>2.0210722E7</v>
      </c>
      <c r="E21" s="2048" t="s">
        <v>8440</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8463</v>
      </c>
      <c r="C22" s="2048" t="s">
        <v>8464</v>
      </c>
      <c r="D22" s="2048">
        <v>2.0210728E7</v>
      </c>
      <c r="E22" s="2048" t="s">
        <v>8437</v>
      </c>
      <c r="F22" s="2049" t="s">
        <v>8465</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8466</v>
      </c>
      <c r="C23" s="2048" t="s">
        <v>8464</v>
      </c>
      <c r="D23" s="2048">
        <v>2.0210805E7</v>
      </c>
      <c r="E23" s="2048" t="s">
        <v>8440</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8467</v>
      </c>
      <c r="C24" s="2058">
        <v>44546.0</v>
      </c>
      <c r="D24" s="2059">
        <v>2.0210812E7</v>
      </c>
      <c r="E24" s="2059" t="s">
        <v>8440</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8468</v>
      </c>
      <c r="C25" s="2059" t="s">
        <v>8464</v>
      </c>
      <c r="D25" s="2059">
        <v>2.0210819E7</v>
      </c>
      <c r="E25" s="2059" t="s">
        <v>8440</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8469</v>
      </c>
      <c r="C26" s="2058">
        <v>44553.0</v>
      </c>
      <c r="D26" s="2059">
        <v>2.0210826E7</v>
      </c>
      <c r="E26" s="2059" t="s">
        <v>8437</v>
      </c>
      <c r="F26" s="2049" t="s">
        <v>8470</v>
      </c>
      <c r="G26" s="2059" t="s">
        <v>4153</v>
      </c>
      <c r="H26" s="2059" t="s">
        <v>747</v>
      </c>
      <c r="I26" s="2059" t="s">
        <v>645</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8471</v>
      </c>
      <c r="C27" s="2058">
        <v>44560.0</v>
      </c>
      <c r="D27" s="2059">
        <v>2.0210902E7</v>
      </c>
      <c r="E27" s="2059" t="s">
        <v>8440</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8472</v>
      </c>
      <c r="C28" s="2058">
        <v>44567.0</v>
      </c>
      <c r="D28" s="2059">
        <v>2.0210909E7</v>
      </c>
      <c r="E28" s="2059" t="s">
        <v>8440</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8473</v>
      </c>
      <c r="C29" s="2058">
        <v>44574.0</v>
      </c>
      <c r="D29" s="2059">
        <v>2.0210916E7</v>
      </c>
      <c r="E29" s="2059" t="s">
        <v>8440</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8474</v>
      </c>
      <c r="C30" s="2058">
        <v>44588.0</v>
      </c>
      <c r="D30" s="2059">
        <v>2.0210923E7</v>
      </c>
      <c r="E30" s="2059" t="s">
        <v>8437</v>
      </c>
      <c r="F30" s="2049" t="s">
        <v>8475</v>
      </c>
      <c r="G30" s="2059" t="s">
        <v>1354</v>
      </c>
      <c r="H30" s="2059" t="s">
        <v>2232</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8476</v>
      </c>
      <c r="C31" s="2058">
        <v>44595.0</v>
      </c>
      <c r="D31" s="2059">
        <v>2.021093E7</v>
      </c>
      <c r="E31" s="2059" t="s">
        <v>8440</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8477</v>
      </c>
      <c r="C32" s="2058">
        <v>44602.0</v>
      </c>
      <c r="D32" s="2059">
        <v>2.0211007E7</v>
      </c>
      <c r="E32" s="2059" t="s">
        <v>8440</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8478</v>
      </c>
      <c r="C33" s="2058">
        <v>44609.0</v>
      </c>
      <c r="D33" s="2059">
        <v>2.0211014E7</v>
      </c>
      <c r="E33" s="2059" t="s">
        <v>8440</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8479</v>
      </c>
      <c r="C34" s="2058">
        <v>44616.0</v>
      </c>
      <c r="D34" s="2059">
        <v>2.0211021E7</v>
      </c>
      <c r="E34" s="2059" t="s">
        <v>8437</v>
      </c>
      <c r="F34" s="2049" t="s">
        <v>8480</v>
      </c>
      <c r="G34" s="2059" t="s">
        <v>1453</v>
      </c>
      <c r="H34" s="2059" t="s">
        <v>2737</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8481</v>
      </c>
      <c r="C35" s="2058">
        <v>44623.0</v>
      </c>
      <c r="D35" s="2059">
        <v>2.0211028E7</v>
      </c>
      <c r="E35" s="2059" t="s">
        <v>8440</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8482</v>
      </c>
      <c r="C36" s="2058">
        <v>44630.0</v>
      </c>
      <c r="D36" s="2059">
        <v>2.0211104E7</v>
      </c>
      <c r="E36" s="2059" t="s">
        <v>8440</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8483</v>
      </c>
      <c r="C37" s="2058">
        <v>44637.0</v>
      </c>
      <c r="D37" s="2059">
        <v>2.0211111E7</v>
      </c>
      <c r="E37" s="2059" t="s">
        <v>8440</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8484</v>
      </c>
      <c r="C38" s="2058">
        <v>44644.0</v>
      </c>
      <c r="D38" s="2059">
        <v>2.0211118E7</v>
      </c>
      <c r="E38" s="2059" t="s">
        <v>8437</v>
      </c>
      <c r="F38" s="2049" t="s">
        <v>8485</v>
      </c>
      <c r="G38" s="2059" t="s">
        <v>1797</v>
      </c>
      <c r="H38" s="2059" t="s">
        <v>2984</v>
      </c>
      <c r="I38" s="2059" t="s">
        <v>2774</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8486</v>
      </c>
      <c r="C39" s="2058">
        <v>44650.0</v>
      </c>
      <c r="D39" s="2059">
        <v>2.0211125E7</v>
      </c>
      <c r="E39" s="2059" t="s">
        <v>8440</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8487</v>
      </c>
      <c r="C40" s="2058">
        <v>44658.0</v>
      </c>
      <c r="D40" s="2059">
        <v>2.0211202E7</v>
      </c>
      <c r="E40" s="2059" t="s">
        <v>8440</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8488</v>
      </c>
      <c r="C41" s="2058">
        <v>44665.0</v>
      </c>
      <c r="D41" s="2059">
        <v>2.0211209E7</v>
      </c>
      <c r="E41" s="2059" t="s">
        <v>8440</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8489</v>
      </c>
      <c r="C42" s="2058">
        <v>44672.0</v>
      </c>
      <c r="D42" s="2059">
        <v>2.0211216E7</v>
      </c>
      <c r="E42" s="2059" t="s">
        <v>8437</v>
      </c>
      <c r="F42" s="2049" t="s">
        <v>8490</v>
      </c>
      <c r="G42" s="2059" t="s">
        <v>1067</v>
      </c>
      <c r="H42" s="2059" t="s">
        <v>236</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8491</v>
      </c>
      <c r="C43" s="2058">
        <v>44679.0</v>
      </c>
      <c r="D43" s="2059">
        <v>2.0211223E7</v>
      </c>
      <c r="E43" s="2059" t="s">
        <v>8440</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8492</v>
      </c>
      <c r="C44" s="2058">
        <v>44686.0</v>
      </c>
      <c r="D44" s="2059">
        <v>2.021123E7</v>
      </c>
      <c r="E44" s="2059" t="s">
        <v>8440</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8493</v>
      </c>
      <c r="C45" s="2058">
        <v>44694.0</v>
      </c>
      <c r="D45" s="2059">
        <v>2.0220106E7</v>
      </c>
      <c r="E45" s="2059" t="s">
        <v>8440</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8494</v>
      </c>
      <c r="C46" s="2058">
        <v>44700.0</v>
      </c>
      <c r="D46" s="2059">
        <v>2.0220113E7</v>
      </c>
      <c r="E46" s="2059" t="s">
        <v>8437</v>
      </c>
      <c r="F46" s="2049" t="s">
        <v>8495</v>
      </c>
      <c r="G46" s="2059" t="s">
        <v>3551</v>
      </c>
      <c r="H46" s="2059" t="s">
        <v>427</v>
      </c>
      <c r="I46" s="2059" t="s">
        <v>2022</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8496</v>
      </c>
      <c r="C47" s="2058">
        <v>44707.0</v>
      </c>
      <c r="D47" s="2059">
        <v>2.022012E7</v>
      </c>
      <c r="E47" s="2059" t="s">
        <v>8440</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8497</v>
      </c>
      <c r="C48" s="2058">
        <v>44714.0</v>
      </c>
      <c r="D48" s="2059">
        <v>2.0220127E7</v>
      </c>
      <c r="E48" s="2059" t="s">
        <v>8440</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8498</v>
      </c>
      <c r="C49" s="2058">
        <v>44721.0</v>
      </c>
      <c r="D49" s="2059">
        <v>2.0220203E7</v>
      </c>
      <c r="E49" s="2059" t="s">
        <v>8440</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8499</v>
      </c>
      <c r="C50" s="2058">
        <v>44728.0</v>
      </c>
      <c r="D50" s="2059">
        <v>2.022021E7</v>
      </c>
      <c r="E50" s="2059" t="s">
        <v>8440</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8500</v>
      </c>
      <c r="C51" s="2058">
        <v>44735.0</v>
      </c>
      <c r="D51" s="2059">
        <v>2.0220217E7</v>
      </c>
      <c r="E51" s="2059" t="s">
        <v>8437</v>
      </c>
      <c r="F51" s="2049" t="s">
        <v>8501</v>
      </c>
      <c r="G51" s="2059" t="s">
        <v>908</v>
      </c>
      <c r="H51" s="2059" t="s">
        <v>924</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8502</v>
      </c>
      <c r="C52" s="2058">
        <v>44742.0</v>
      </c>
      <c r="D52" s="2059">
        <v>2.0220224E7</v>
      </c>
      <c r="E52" s="2059" t="s">
        <v>8440</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8503</v>
      </c>
      <c r="C53" s="2058">
        <v>44749.0</v>
      </c>
      <c r="D53" s="2059">
        <v>2.0220303E7</v>
      </c>
      <c r="E53" s="2059" t="s">
        <v>8440</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8504</v>
      </c>
      <c r="C54" s="2058">
        <v>44756.0</v>
      </c>
      <c r="D54" s="2059">
        <v>2.022031E7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8505</v>
      </c>
      <c r="C55" s="2058">
        <v>44763.0</v>
      </c>
      <c r="D55" s="2059">
        <v>2.0220317E7</v>
      </c>
      <c r="E55" s="2059" t="s">
        <v>8437</v>
      </c>
      <c r="F55" s="2049" t="s">
        <v>8506</v>
      </c>
      <c r="G55" s="2059" t="s">
        <v>1054</v>
      </c>
      <c r="H55" s="2059" t="s">
        <v>2141</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8507</v>
      </c>
      <c r="C56" s="2058">
        <v>44770.0</v>
      </c>
      <c r="D56" s="2059">
        <v>2.0220324E7</v>
      </c>
      <c r="E56" s="2059" t="s">
        <v>8440</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8508</v>
      </c>
      <c r="C57" s="2058">
        <v>44777.0</v>
      </c>
      <c r="D57" s="2059">
        <v>2.0220331E7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8509</v>
      </c>
      <c r="C58" s="2058"/>
      <c r="D58" s="2059">
        <v>2.0220401E7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8510</v>
      </c>
      <c r="C59" s="2058">
        <v>44784.0</v>
      </c>
      <c r="D59" s="2059">
        <v>2.0220407E7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8511</v>
      </c>
      <c r="C60" s="2058">
        <v>44791.0</v>
      </c>
      <c r="D60" s="2059">
        <v>2.0220414E7</v>
      </c>
      <c r="E60" s="2059" t="s">
        <v>8437</v>
      </c>
      <c r="F60" s="2049" t="s">
        <v>8512</v>
      </c>
      <c r="G60" s="2059" t="s">
        <v>238</v>
      </c>
      <c r="H60" s="2059" t="s">
        <v>814</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8513</v>
      </c>
      <c r="C61" s="2058">
        <v>44798.0</v>
      </c>
      <c r="D61" s="2059">
        <v>2.0220421E7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8514</v>
      </c>
      <c r="C62" s="2058">
        <v>44805.0</v>
      </c>
      <c r="D62" s="2059">
        <v>2.0220428E7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8515</v>
      </c>
      <c r="C63" s="2058">
        <v>44812.0</v>
      </c>
      <c r="D63" s="2059">
        <v>2.0220505E7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8516</v>
      </c>
      <c r="C64" s="2058">
        <v>44819.0</v>
      </c>
      <c r="D64" s="2059">
        <v>2.0220512E7</v>
      </c>
      <c r="E64" s="2059" t="s">
        <v>8437</v>
      </c>
      <c r="F64" s="2049" t="s">
        <v>8517</v>
      </c>
      <c r="G64" s="2059" t="s">
        <v>4118</v>
      </c>
      <c r="H64" s="2059" t="s">
        <v>1712</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8518</v>
      </c>
      <c r="C65" s="2058">
        <v>44826.0</v>
      </c>
      <c r="D65" s="2059">
        <v>2.0220519E7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8519</v>
      </c>
      <c r="C66" s="2058">
        <v>44833.0</v>
      </c>
      <c r="D66" s="2059">
        <v>2.0220526E7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8520</v>
      </c>
      <c r="C67" s="2058">
        <v>44840.0</v>
      </c>
      <c r="D67" s="2059">
        <v>2.0220602E7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8521</v>
      </c>
      <c r="C68" s="2058">
        <v>44847.0</v>
      </c>
      <c r="D68" s="2059">
        <v>2.0220609E7</v>
      </c>
      <c r="E68" s="2059" t="s">
        <v>8437</v>
      </c>
      <c r="F68" s="2049" t="s">
        <v>8522</v>
      </c>
      <c r="G68" s="2059" t="s">
        <v>3356</v>
      </c>
      <c r="H68" s="2059" t="s">
        <v>2944</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8523</v>
      </c>
      <c r="C69" s="2058">
        <v>44854.0</v>
      </c>
      <c r="D69" s="2059">
        <v>2.0220616E7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8524</v>
      </c>
      <c r="C70" s="2058">
        <v>44861.0</v>
      </c>
      <c r="D70" s="2059">
        <v>2.0220623E7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8525</v>
      </c>
      <c r="C71" s="2058">
        <v>44868.0</v>
      </c>
      <c r="D71" s="2059">
        <v>2.022063E7</v>
      </c>
      <c r="E71" s="2059" t="s">
        <v>8437</v>
      </c>
      <c r="F71" s="2049" t="s">
        <v>8526</v>
      </c>
      <c r="G71" s="2059" t="s">
        <v>1683</v>
      </c>
      <c r="H71" s="2059" t="s">
        <v>2141</v>
      </c>
      <c r="I71" s="2059" t="s">
        <v>3672</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8527</v>
      </c>
      <c r="C72" s="2058">
        <v>44875.0</v>
      </c>
      <c r="D72" s="2059">
        <v>2.0220707E7</v>
      </c>
      <c r="E72" s="2059" t="s">
        <v>8440</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8528</v>
      </c>
      <c r="C73" s="2058">
        <v>44882.0</v>
      </c>
      <c r="D73" s="2059">
        <v>2.0220714E7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8529</v>
      </c>
      <c r="C74" s="2058">
        <v>44889.0</v>
      </c>
      <c r="D74" s="2059">
        <v>2.0220721E7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8530</v>
      </c>
      <c r="C75" s="2058">
        <v>44896.0</v>
      </c>
      <c r="D75" s="2059">
        <v>2.0220728E7</v>
      </c>
      <c r="E75" s="2059" t="s">
        <v>8437</v>
      </c>
      <c r="F75" s="2049" t="s">
        <v>8531</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8532</v>
      </c>
      <c r="C76" s="2058">
        <v>44903.0</v>
      </c>
      <c r="D76" s="2059">
        <v>2.0220804E7</v>
      </c>
      <c r="E76" s="2059" t="s">
        <v>8440</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8533</v>
      </c>
      <c r="C77" s="2058">
        <v>44910.0</v>
      </c>
      <c r="D77" s="2059">
        <v>2.0220811E7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8534</v>
      </c>
      <c r="C78" s="2058">
        <v>44917.0</v>
      </c>
      <c r="D78" s="2059">
        <v>2.0220818E7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8535</v>
      </c>
      <c r="C79" s="2058">
        <v>44924.0</v>
      </c>
      <c r="D79" s="2059">
        <v>2.0220825E7</v>
      </c>
      <c r="E79" s="2059" t="s">
        <v>8437</v>
      </c>
      <c r="F79" s="2049" t="s">
        <v>8536</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8537</v>
      </c>
      <c r="C80" s="2058">
        <v>44931.0</v>
      </c>
      <c r="D80" s="2059">
        <v>2.0220901E7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8538</v>
      </c>
      <c r="C81" s="2058">
        <v>44938.0</v>
      </c>
      <c r="D81" s="2059">
        <v>2.0220908E7</v>
      </c>
      <c r="E81" s="2059" t="s">
        <v>8440</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8539</v>
      </c>
      <c r="C82" s="2058">
        <v>44945.0</v>
      </c>
      <c r="D82" s="2059">
        <v>2.0220915E7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8540</v>
      </c>
      <c r="C83" s="2058">
        <v>44952.0</v>
      </c>
      <c r="D83" s="2059">
        <v>2.0220922E7</v>
      </c>
      <c r="E83" s="2059" t="s">
        <v>8437</v>
      </c>
      <c r="F83" s="2049" t="s">
        <v>8541</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8542</v>
      </c>
      <c r="C84" s="2058">
        <v>44959.0</v>
      </c>
      <c r="D84" s="2059">
        <v>2.0220929E7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8543</v>
      </c>
      <c r="C85" s="2058">
        <v>44966.0</v>
      </c>
      <c r="D85" s="2059">
        <v>2.0221006E7</v>
      </c>
      <c r="E85" s="2059" t="s">
        <v>8440</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8544</v>
      </c>
      <c r="C86" s="2058">
        <v>44973.0</v>
      </c>
      <c r="D86" s="2059">
        <v>2.0221013E7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8545</v>
      </c>
      <c r="C87" s="2064">
        <v>44987.0</v>
      </c>
      <c r="D87" s="2065">
        <v>2.022102E7</v>
      </c>
      <c r="E87" s="2065" t="s">
        <v>8437</v>
      </c>
      <c r="F87" s="2065" t="s">
        <v>8546</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8547</v>
      </c>
      <c r="C88" s="2064">
        <v>44994.0</v>
      </c>
      <c r="D88" s="2065">
        <v>2.0221027E7</v>
      </c>
      <c r="E88" s="2065" t="s">
        <v>8440</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8548</v>
      </c>
      <c r="C89" s="2064">
        <v>45001.0</v>
      </c>
      <c r="D89" s="2066">
        <v>44868.0</v>
      </c>
      <c r="E89" s="2065" t="s">
        <v>8440</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8549</v>
      </c>
      <c r="C90" s="2064">
        <v>45008.0</v>
      </c>
      <c r="D90" s="2066">
        <v>44875.0</v>
      </c>
      <c r="E90" s="2065" t="s">
        <v>8440</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8550</v>
      </c>
      <c r="C91" s="2064">
        <v>45015.0</v>
      </c>
      <c r="D91" s="2066">
        <v>44882.0</v>
      </c>
      <c r="E91" s="2065" t="s">
        <v>8437</v>
      </c>
      <c r="F91" s="2065" t="s">
        <v>8551</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8552</v>
      </c>
      <c r="C92" s="2064">
        <v>45022.0</v>
      </c>
      <c r="D92" s="2066">
        <v>44889.0</v>
      </c>
      <c r="E92" s="2065" t="s">
        <v>8440</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8553</v>
      </c>
      <c r="C93" s="2064">
        <v>45029.0</v>
      </c>
      <c r="D93" s="2066">
        <v>44896.0</v>
      </c>
      <c r="E93" s="2065" t="s">
        <v>8440</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8554</v>
      </c>
      <c r="C94" s="2064">
        <v>45036.0</v>
      </c>
      <c r="D94" s="2066">
        <v>44903.0</v>
      </c>
      <c r="E94" s="2065" t="s">
        <v>8440</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8555</v>
      </c>
      <c r="C95" s="2064">
        <v>45043.0</v>
      </c>
      <c r="D95" s="2066">
        <v>44910.0</v>
      </c>
      <c r="E95" s="2065" t="s">
        <v>8437</v>
      </c>
      <c r="F95" s="2065" t="s">
        <v>8556</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8557</v>
      </c>
      <c r="C96" s="2064">
        <v>45050.0</v>
      </c>
      <c r="D96" s="2066">
        <v>44917.0</v>
      </c>
      <c r="E96" s="2065" t="s">
        <v>8440</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8558</v>
      </c>
      <c r="C97" s="2064">
        <v>45057.0</v>
      </c>
      <c r="D97" s="2066">
        <v>44924.0</v>
      </c>
      <c r="E97" s="2065" t="s">
        <v>8440</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8559</v>
      </c>
      <c r="C98" s="2064">
        <v>45064.0</v>
      </c>
      <c r="D98" s="2066">
        <v>44931.0</v>
      </c>
      <c r="E98" s="2065" t="s">
        <v>8440</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8560</v>
      </c>
      <c r="C99" s="2068">
        <f t="shared" ref="C99:C119" si="2">C98+7</f>
        <v>45071</v>
      </c>
      <c r="D99" s="2069">
        <v>2.0230112E7</v>
      </c>
      <c r="E99" s="2069" t="s">
        <v>8437</v>
      </c>
      <c r="F99" s="2065" t="s">
        <v>8561</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70" t="s">
        <v>8562</v>
      </c>
      <c r="C100" s="2068">
        <f t="shared" si="2"/>
        <v>45078</v>
      </c>
      <c r="D100" s="2069">
        <v>2.0230119E7</v>
      </c>
      <c r="E100" s="2069" t="s">
        <v>8440</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8563</v>
      </c>
      <c r="C101" s="2068">
        <f t="shared" si="2"/>
        <v>45085</v>
      </c>
      <c r="D101" s="2069">
        <v>2.0230126E7</v>
      </c>
      <c r="E101" s="2069" t="s">
        <v>8440</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70" t="s">
        <v>8564</v>
      </c>
      <c r="C102" s="2068">
        <f t="shared" si="2"/>
        <v>45092</v>
      </c>
      <c r="D102" s="2069">
        <v>2.0230202E7</v>
      </c>
      <c r="E102" s="2069" t="s">
        <v>8440</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8565</v>
      </c>
      <c r="C103" s="2068">
        <f t="shared" si="2"/>
        <v>45099</v>
      </c>
      <c r="D103" s="2069">
        <v>2.0230209E7</v>
      </c>
      <c r="E103" s="2069" t="s">
        <v>8440</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8566</v>
      </c>
      <c r="C104" s="2068">
        <f t="shared" si="2"/>
        <v>45106</v>
      </c>
      <c r="D104" s="2069">
        <v>2.0230216E7</v>
      </c>
      <c r="E104" s="2069" t="s">
        <v>8437</v>
      </c>
      <c r="F104" s="2071" t="s">
        <v>8567</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8568</v>
      </c>
      <c r="C105" s="2068">
        <f t="shared" si="2"/>
        <v>45113</v>
      </c>
      <c r="D105" s="2069">
        <v>2.0230223E7</v>
      </c>
      <c r="E105" s="2069" t="s">
        <v>8440</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8569</v>
      </c>
      <c r="C106" s="2068">
        <f t="shared" si="2"/>
        <v>45120</v>
      </c>
      <c r="D106" s="2069">
        <v>2.0230302E7</v>
      </c>
      <c r="E106" s="2069" t="s">
        <v>8440</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8570</v>
      </c>
      <c r="C107" s="2068">
        <f t="shared" si="2"/>
        <v>45127</v>
      </c>
      <c r="D107" s="2069">
        <v>2.0230309E7</v>
      </c>
      <c r="E107" s="2069" t="s">
        <v>8440</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8571</v>
      </c>
      <c r="C108" s="2068">
        <f t="shared" si="2"/>
        <v>45134</v>
      </c>
      <c r="D108" s="2069">
        <v>2.0230316E7</v>
      </c>
      <c r="E108" s="2069" t="s">
        <v>8437</v>
      </c>
      <c r="F108" s="2065" t="s">
        <v>8572</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8573</v>
      </c>
      <c r="C109" s="2068">
        <f t="shared" si="2"/>
        <v>45141</v>
      </c>
      <c r="D109" s="2069">
        <v>2.0230323E7</v>
      </c>
      <c r="E109" s="2069" t="s">
        <v>8440</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8574</v>
      </c>
      <c r="C110" s="2068">
        <f t="shared" si="2"/>
        <v>45148</v>
      </c>
      <c r="D110" s="2069">
        <v>2.023033E7</v>
      </c>
      <c r="E110" s="2069" t="s">
        <v>8440</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8575</v>
      </c>
      <c r="C111" s="2068">
        <f t="shared" si="2"/>
        <v>45155</v>
      </c>
      <c r="D111" s="2069">
        <v>2.0230406E7</v>
      </c>
      <c r="E111" s="2069" t="s">
        <v>8440</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8576</v>
      </c>
      <c r="C112" s="2073">
        <f t="shared" si="2"/>
        <v>45162</v>
      </c>
      <c r="D112" s="2059">
        <v>2.0230413E7</v>
      </c>
      <c r="E112" s="2059" t="s">
        <v>8437</v>
      </c>
      <c r="F112" s="2049" t="s">
        <v>8577</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8578</v>
      </c>
      <c r="C113" s="2073">
        <f t="shared" si="2"/>
        <v>45169</v>
      </c>
      <c r="D113" s="2059">
        <v>2.023042E7</v>
      </c>
      <c r="E113" s="2059" t="s">
        <v>8440</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8579</v>
      </c>
      <c r="C114" s="2073">
        <f t="shared" si="2"/>
        <v>45176</v>
      </c>
      <c r="D114" s="2059">
        <v>2.0230427E7</v>
      </c>
      <c r="E114" s="2059" t="s">
        <v>8440</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8580</v>
      </c>
      <c r="C115" s="2073">
        <f t="shared" si="2"/>
        <v>45183</v>
      </c>
      <c r="D115" s="2059">
        <v>2.0230504E7</v>
      </c>
      <c r="E115" s="2059" t="s">
        <v>8440</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8581</v>
      </c>
      <c r="C116" s="2073">
        <f t="shared" si="2"/>
        <v>45190</v>
      </c>
      <c r="D116" s="2059">
        <v>2.0230511E7</v>
      </c>
      <c r="E116" s="2059" t="s">
        <v>8437</v>
      </c>
      <c r="F116" s="2049" t="s">
        <v>8582</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8583</v>
      </c>
      <c r="C117" s="2073">
        <f t="shared" si="2"/>
        <v>45197</v>
      </c>
      <c r="D117" s="2059">
        <v>2.0230518E7</v>
      </c>
      <c r="E117" s="2059" t="s">
        <v>8440</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8584</v>
      </c>
      <c r="C118" s="2073">
        <f t="shared" si="2"/>
        <v>45204</v>
      </c>
      <c r="D118" s="2059">
        <v>2.0230525E7</v>
      </c>
      <c r="E118" s="2059" t="s">
        <v>8440</v>
      </c>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8585</v>
      </c>
      <c r="C119" s="2073">
        <f t="shared" si="2"/>
        <v>45211</v>
      </c>
      <c r="D119" s="2059">
        <v>2.0230601E7</v>
      </c>
      <c r="E119" s="2059" t="s">
        <v>8440</v>
      </c>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92</v>
      </c>
    </row>
    <row r="2">
      <c r="A2" s="2047">
        <v>43314.0</v>
      </c>
      <c r="B2" s="2051" t="s">
        <v>8586</v>
      </c>
      <c r="C2" s="2052">
        <v>43487.0</v>
      </c>
      <c r="D2" s="2048">
        <v>2.0180802E7</v>
      </c>
      <c r="E2" s="2049" t="s">
        <v>8437</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8587</v>
      </c>
      <c r="C3" s="2052"/>
      <c r="D3" s="2048">
        <v>2.0180816E7</v>
      </c>
      <c r="E3" s="2049" t="s">
        <v>8440</v>
      </c>
      <c r="F3" s="2049"/>
      <c r="G3" s="2048"/>
      <c r="H3" s="2049"/>
      <c r="I3" s="2048"/>
      <c r="J3" s="2048"/>
      <c r="K3" s="2050" t="s">
        <v>8588</v>
      </c>
      <c r="L3" s="2050" t="s">
        <v>1123</v>
      </c>
      <c r="M3" s="2050" t="s">
        <v>1387</v>
      </c>
      <c r="N3" s="2048"/>
      <c r="O3" s="2048"/>
      <c r="P3" s="2050" t="s">
        <v>8588</v>
      </c>
      <c r="Q3" s="2050" t="s">
        <v>779</v>
      </c>
      <c r="R3" s="2050" t="s">
        <v>2424</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8589</v>
      </c>
      <c r="C4" s="2052">
        <v>43494.0</v>
      </c>
      <c r="D4" s="2074">
        <v>43335.0</v>
      </c>
      <c r="E4" s="2049" t="s">
        <v>8440</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8590</v>
      </c>
      <c r="C5" s="2052"/>
      <c r="D5" s="2074">
        <v>43342.0</v>
      </c>
      <c r="E5" s="2049" t="s">
        <v>8440</v>
      </c>
      <c r="F5" s="2049"/>
      <c r="G5" s="2048"/>
      <c r="H5" s="2049"/>
      <c r="I5" s="2048"/>
      <c r="J5" s="2048"/>
      <c r="K5" s="2050" t="s">
        <v>8588</v>
      </c>
      <c r="L5" s="2050" t="s">
        <v>1240</v>
      </c>
      <c r="M5" s="2050" t="s">
        <v>1254</v>
      </c>
      <c r="N5" s="2048"/>
      <c r="O5" s="2048"/>
      <c r="P5" s="2050" t="s">
        <v>8588</v>
      </c>
      <c r="Q5" s="2050" t="s">
        <v>529</v>
      </c>
      <c r="R5" s="2050" t="s">
        <v>1171</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8591</v>
      </c>
      <c r="C6" s="2052"/>
      <c r="D6" s="2074">
        <v>43349.0</v>
      </c>
      <c r="E6" s="2049" t="s">
        <v>8440</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8592</v>
      </c>
      <c r="C7" s="2052"/>
      <c r="D7" s="2074">
        <v>43356.0</v>
      </c>
      <c r="E7" s="2049" t="s">
        <v>8437</v>
      </c>
      <c r="F7" s="2049" t="s">
        <v>8593</v>
      </c>
      <c r="G7" s="2048" t="s">
        <v>683</v>
      </c>
      <c r="H7" s="2049" t="s">
        <v>700</v>
      </c>
      <c r="I7" s="2048"/>
      <c r="J7" s="2048"/>
      <c r="K7" s="2050" t="s">
        <v>8588</v>
      </c>
      <c r="L7" s="2050" t="s">
        <v>683</v>
      </c>
      <c r="M7" s="2050" t="s">
        <v>700</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8594</v>
      </c>
      <c r="C8" s="2052"/>
      <c r="D8" s="2074">
        <v>43363.0</v>
      </c>
      <c r="E8" s="2049" t="s">
        <v>8440</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8595</v>
      </c>
      <c r="C9" s="2052"/>
      <c r="D9" s="2074">
        <v>43370.0</v>
      </c>
      <c r="E9" s="2049" t="s">
        <v>8440</v>
      </c>
      <c r="F9" s="2049"/>
      <c r="G9" s="2048" t="s">
        <v>1009</v>
      </c>
      <c r="H9" s="2049"/>
      <c r="I9" s="2048"/>
      <c r="J9" s="2048"/>
      <c r="K9" s="2050" t="s">
        <v>8596</v>
      </c>
      <c r="L9" s="2050" t="s">
        <v>1374</v>
      </c>
      <c r="M9" s="2050" t="s">
        <v>1123</v>
      </c>
      <c r="N9" s="2050" t="s">
        <v>949</v>
      </c>
      <c r="O9" s="2048"/>
      <c r="P9" s="2050" t="s">
        <v>8596</v>
      </c>
      <c r="Q9" s="2050" t="s">
        <v>2424</v>
      </c>
      <c r="R9" s="2050" t="s">
        <v>1171</v>
      </c>
      <c r="S9" s="2050" t="s">
        <v>1254</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8597</v>
      </c>
      <c r="C10" s="2052"/>
      <c r="D10" s="2074">
        <v>43384.0</v>
      </c>
      <c r="E10" s="2049" t="s">
        <v>8437</v>
      </c>
      <c r="F10" s="2049"/>
      <c r="G10" s="2048" t="s">
        <v>2106</v>
      </c>
      <c r="H10" s="2049" t="s">
        <v>1587</v>
      </c>
      <c r="I10" s="2048"/>
      <c r="J10" s="2048"/>
      <c r="K10" s="2050" t="s">
        <v>8588</v>
      </c>
      <c r="L10" s="2050" t="s">
        <v>2106</v>
      </c>
      <c r="M10" s="2050" t="s">
        <v>1587</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8598</v>
      </c>
      <c r="C11" s="2052"/>
      <c r="D11" s="2074">
        <v>43391.0</v>
      </c>
      <c r="E11" s="2049" t="s">
        <v>8440</v>
      </c>
      <c r="F11" s="2049"/>
      <c r="G11" s="2048"/>
      <c r="H11" s="2049"/>
      <c r="I11" s="2048"/>
      <c r="J11" s="2048"/>
      <c r="K11" s="2050" t="s">
        <v>8596</v>
      </c>
      <c r="L11" s="2050" t="s">
        <v>683</v>
      </c>
      <c r="M11" s="2050" t="s">
        <v>203</v>
      </c>
      <c r="N11" s="2050" t="s">
        <v>1387</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8599</v>
      </c>
      <c r="C12" s="2052"/>
      <c r="D12" s="2074">
        <v>43398.0</v>
      </c>
      <c r="E12" s="2049" t="s">
        <v>8440</v>
      </c>
      <c r="F12" s="2049"/>
      <c r="G12" s="2048" t="s">
        <v>1657</v>
      </c>
      <c r="H12" s="2049"/>
      <c r="I12" s="2048"/>
      <c r="J12" s="2048"/>
      <c r="K12" s="2050" t="s">
        <v>8596</v>
      </c>
      <c r="L12" s="2050" t="s">
        <v>529</v>
      </c>
      <c r="M12" s="2050" t="s">
        <v>936</v>
      </c>
      <c r="N12" s="2050" t="s">
        <v>779</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8600</v>
      </c>
      <c r="C13" s="2052"/>
      <c r="D13" s="2074">
        <v>43405.0</v>
      </c>
      <c r="E13" s="2049" t="s">
        <v>8440</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8601</v>
      </c>
      <c r="C14" s="2052"/>
      <c r="D14" s="2074">
        <v>43412.0</v>
      </c>
      <c r="E14" s="2049" t="s">
        <v>8437</v>
      </c>
      <c r="F14" s="2049"/>
      <c r="G14" s="2048" t="s">
        <v>2353</v>
      </c>
      <c r="H14" s="2049" t="s">
        <v>2744</v>
      </c>
      <c r="I14" s="2048"/>
      <c r="J14" s="2048"/>
      <c r="K14" s="2050" t="s">
        <v>8588</v>
      </c>
      <c r="L14" s="2050" t="s">
        <v>2353</v>
      </c>
      <c r="M14" s="2050" t="s">
        <v>2744</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8602</v>
      </c>
      <c r="C15" s="2052"/>
      <c r="D15" s="2074">
        <v>43419.0</v>
      </c>
      <c r="E15" s="2049" t="s">
        <v>8440</v>
      </c>
      <c r="F15" s="2049"/>
      <c r="G15" s="2048"/>
      <c r="H15" s="2049"/>
      <c r="I15" s="2048"/>
      <c r="J15" s="2048"/>
      <c r="K15" s="2050" t="s">
        <v>8596</v>
      </c>
      <c r="L15" s="2050" t="s">
        <v>1240</v>
      </c>
      <c r="M15" s="2050" t="s">
        <v>1171</v>
      </c>
      <c r="N15" s="2050" t="s">
        <v>1254</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8603</v>
      </c>
      <c r="C16" s="2052"/>
      <c r="D16" s="2074">
        <v>43426.0</v>
      </c>
      <c r="E16" s="2049" t="s">
        <v>8440</v>
      </c>
      <c r="F16" s="2049"/>
      <c r="G16" s="2048"/>
      <c r="H16" s="2049"/>
      <c r="I16" s="2048"/>
      <c r="J16" s="2048"/>
      <c r="K16" s="2050" t="s">
        <v>8596</v>
      </c>
      <c r="L16" s="2050" t="s">
        <v>779</v>
      </c>
      <c r="M16" s="2050" t="s">
        <v>2424</v>
      </c>
      <c r="N16" s="2050" t="s">
        <v>700</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8604</v>
      </c>
      <c r="C17" s="2052"/>
      <c r="D17" s="2074">
        <v>43433.0</v>
      </c>
      <c r="E17" s="2049" t="s">
        <v>8440</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8605</v>
      </c>
      <c r="C18" s="2052"/>
      <c r="D18" s="2074">
        <v>43440.0</v>
      </c>
      <c r="E18" s="2049" t="s">
        <v>8437</v>
      </c>
      <c r="F18" s="2049" t="s">
        <v>8606</v>
      </c>
      <c r="G18" s="2048" t="s">
        <v>2355</v>
      </c>
      <c r="H18" s="2049" t="s">
        <v>2410</v>
      </c>
      <c r="I18" s="2048"/>
      <c r="J18" s="2048"/>
      <c r="K18" s="2050" t="s">
        <v>8588</v>
      </c>
      <c r="L18" s="2050" t="s">
        <v>2355</v>
      </c>
      <c r="M18" s="2050" t="s">
        <v>2410</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8607</v>
      </c>
      <c r="C19" s="2052"/>
      <c r="D19" s="2074">
        <v>43447.0</v>
      </c>
      <c r="E19" s="2049" t="s">
        <v>8440</v>
      </c>
      <c r="F19" s="2049"/>
      <c r="G19" s="2048"/>
      <c r="H19" s="2049"/>
      <c r="I19" s="2048"/>
      <c r="J19" s="2048"/>
      <c r="K19" s="2050" t="s">
        <v>8588</v>
      </c>
      <c r="L19" s="2050" t="s">
        <v>529</v>
      </c>
      <c r="M19" s="2050" t="s">
        <v>949</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8608</v>
      </c>
      <c r="C20" s="2052"/>
      <c r="D20" s="2074">
        <v>43454.0</v>
      </c>
      <c r="E20" s="2049" t="s">
        <v>8440</v>
      </c>
      <c r="F20" s="2049"/>
      <c r="G20" s="2048"/>
      <c r="H20" s="2049"/>
      <c r="I20" s="2048"/>
      <c r="J20" s="2048"/>
      <c r="K20" s="2050" t="s">
        <v>8596</v>
      </c>
      <c r="L20" s="2050" t="s">
        <v>683</v>
      </c>
      <c r="M20" s="2050" t="s">
        <v>203</v>
      </c>
      <c r="N20" s="2050" t="s">
        <v>700</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8609</v>
      </c>
      <c r="C21" s="2052"/>
      <c r="D21" s="2074">
        <v>43459.0</v>
      </c>
      <c r="E21" s="2049" t="s">
        <v>8440</v>
      </c>
      <c r="F21" s="2049"/>
      <c r="G21" s="2048"/>
      <c r="H21" s="2049"/>
      <c r="I21" s="2048"/>
      <c r="J21" s="2048"/>
      <c r="K21" s="2050" t="s">
        <v>8610</v>
      </c>
      <c r="L21" s="2050" t="s">
        <v>7007</v>
      </c>
      <c r="M21" s="2050" t="s">
        <v>7365</v>
      </c>
      <c r="N21" s="2050" t="s">
        <v>8611</v>
      </c>
      <c r="O21" s="2050" t="s">
        <v>6740</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8612</v>
      </c>
      <c r="C22" s="2052"/>
      <c r="D22" s="2074">
        <v>43461.0</v>
      </c>
      <c r="E22" s="2049" t="s">
        <v>8440</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8613</v>
      </c>
      <c r="C23" s="2052"/>
      <c r="D23" s="2074">
        <v>43467.0</v>
      </c>
      <c r="E23" s="2049" t="s">
        <v>8437</v>
      </c>
      <c r="F23" s="2049" t="s">
        <v>8614</v>
      </c>
      <c r="G23" s="2048" t="s">
        <v>1504</v>
      </c>
      <c r="H23" s="2049" t="s">
        <v>2069</v>
      </c>
      <c r="I23" s="2048"/>
      <c r="J23" s="2048"/>
      <c r="K23" s="2050" t="s">
        <v>8588</v>
      </c>
      <c r="L23" s="2050" t="s">
        <v>1504</v>
      </c>
      <c r="M23" s="2050" t="s">
        <v>2069</v>
      </c>
      <c r="N23" s="2048"/>
      <c r="O23" s="2048"/>
      <c r="P23" s="2048"/>
      <c r="Q23" s="2048"/>
      <c r="R23" s="2048"/>
      <c r="S23" s="2048"/>
      <c r="T23" s="2048"/>
      <c r="U23" s="2048"/>
      <c r="V23" s="2048"/>
      <c r="W23" s="2048"/>
      <c r="X23" s="2048"/>
      <c r="Y23" s="2048"/>
      <c r="Z23" s="2048"/>
      <c r="AA23" s="2048"/>
      <c r="AB23" s="2048"/>
      <c r="AC23" s="2048"/>
      <c r="AD23" s="2050" t="s">
        <v>1240</v>
      </c>
      <c r="AE23" s="2050" t="s">
        <v>1374</v>
      </c>
      <c r="AF23" s="2050" t="s">
        <v>1957</v>
      </c>
      <c r="AG23" s="2050" t="s">
        <v>2424</v>
      </c>
      <c r="AH23" s="2050" t="s">
        <v>332</v>
      </c>
      <c r="AI23" s="2051"/>
      <c r="AJ23" s="2051"/>
      <c r="AK23" s="2051"/>
      <c r="AL23" s="2051"/>
      <c r="AM23" s="2051"/>
      <c r="AN23" s="2051"/>
      <c r="AO23" s="2051"/>
      <c r="AP23" s="2051"/>
    </row>
    <row r="24">
      <c r="A24" s="2047">
        <v>43475.0</v>
      </c>
      <c r="B24" s="2075" t="s">
        <v>8615</v>
      </c>
      <c r="C24" s="2052"/>
      <c r="D24" s="2074">
        <v>43475.0</v>
      </c>
      <c r="E24" s="2049" t="s">
        <v>8440</v>
      </c>
      <c r="F24" s="2049"/>
      <c r="G24" s="2048" t="s">
        <v>2319</v>
      </c>
      <c r="H24" s="2049"/>
      <c r="I24" s="2048"/>
      <c r="J24" s="2048"/>
      <c r="K24" s="2050" t="s">
        <v>8596</v>
      </c>
      <c r="L24" s="2050" t="s">
        <v>1240</v>
      </c>
      <c r="M24" s="2050" t="s">
        <v>2106</v>
      </c>
      <c r="N24" s="2050" t="s">
        <v>1587</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8616</v>
      </c>
      <c r="C25" s="2052"/>
      <c r="D25" s="2050">
        <v>2.0190117E7</v>
      </c>
      <c r="E25" s="2077" t="s">
        <v>8440</v>
      </c>
      <c r="F25" s="2049"/>
      <c r="G25" s="2048"/>
      <c r="H25" s="2049"/>
      <c r="I25" s="2048"/>
      <c r="J25" s="2048"/>
      <c r="K25" s="2050" t="s">
        <v>8596</v>
      </c>
      <c r="L25" s="2050" t="s">
        <v>1387</v>
      </c>
      <c r="M25" s="2050" t="s">
        <v>2410</v>
      </c>
      <c r="N25" s="2050" t="s">
        <v>1254</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8617</v>
      </c>
      <c r="C26" s="2052"/>
      <c r="D26" s="2050">
        <v>2.0190124E7</v>
      </c>
      <c r="E26" s="2077" t="s">
        <v>8440</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8618</v>
      </c>
      <c r="C27" s="2052"/>
      <c r="D27" s="2050">
        <v>2.0190131E7</v>
      </c>
      <c r="E27" s="2077" t="s">
        <v>8437</v>
      </c>
      <c r="F27" s="2077" t="s">
        <v>8619</v>
      </c>
      <c r="G27" s="2050" t="s">
        <v>2568</v>
      </c>
      <c r="H27" s="2077" t="s">
        <v>3338</v>
      </c>
      <c r="I27" s="2050" t="s">
        <v>3138</v>
      </c>
      <c r="J27" s="2048"/>
      <c r="K27" s="2050" t="s">
        <v>8588</v>
      </c>
      <c r="L27" s="2050" t="s">
        <v>2568</v>
      </c>
      <c r="M27" s="2050" t="s">
        <v>3338</v>
      </c>
      <c r="N27" s="2050"/>
      <c r="O27" s="2048"/>
      <c r="P27" s="2048"/>
      <c r="Q27" s="2048"/>
      <c r="R27" s="2048"/>
      <c r="S27" s="2048"/>
      <c r="T27" s="2048"/>
      <c r="U27" s="2048"/>
      <c r="V27" s="2048"/>
      <c r="W27" s="2048"/>
      <c r="X27" s="2048"/>
      <c r="Y27" s="2048"/>
      <c r="Z27" s="2048"/>
      <c r="AA27" s="2048"/>
      <c r="AB27" s="2048"/>
      <c r="AC27" s="2048"/>
      <c r="AD27" s="2050" t="s">
        <v>529</v>
      </c>
      <c r="AE27" s="2050" t="s">
        <v>3384</v>
      </c>
      <c r="AF27" s="2048"/>
      <c r="AG27" s="2048"/>
      <c r="AH27" s="2048"/>
      <c r="AI27" s="2051"/>
      <c r="AJ27" s="2051"/>
      <c r="AK27" s="2051"/>
      <c r="AL27" s="2051"/>
      <c r="AM27" s="2051"/>
      <c r="AN27" s="2051"/>
      <c r="AO27" s="2051"/>
      <c r="AP27" s="2051"/>
    </row>
    <row r="28">
      <c r="A28" s="2076">
        <v>43503.0</v>
      </c>
      <c r="B28" s="2075" t="s">
        <v>8620</v>
      </c>
      <c r="C28" s="2052"/>
      <c r="D28" s="2050">
        <v>2.0190207E7</v>
      </c>
      <c r="E28" s="2077" t="s">
        <v>8440</v>
      </c>
      <c r="F28" s="2077"/>
      <c r="G28" s="2050"/>
      <c r="H28" s="2077"/>
      <c r="I28" s="2050"/>
      <c r="J28" s="2048"/>
      <c r="K28" s="2050" t="s">
        <v>8610</v>
      </c>
      <c r="L28" s="2050" t="s">
        <v>7235</v>
      </c>
      <c r="M28" s="2050" t="s">
        <v>6664</v>
      </c>
      <c r="N28" s="2050" t="s">
        <v>6612</v>
      </c>
      <c r="O28" s="2050" t="s">
        <v>6810</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8621</v>
      </c>
      <c r="C29" s="2052"/>
      <c r="D29" s="2050">
        <v>2.0190214E7</v>
      </c>
      <c r="E29" s="2077" t="s">
        <v>8440</v>
      </c>
      <c r="F29" s="2049"/>
      <c r="G29" s="2048"/>
      <c r="H29" s="2049"/>
      <c r="I29" s="2048"/>
      <c r="J29" s="2048"/>
      <c r="K29" s="2050" t="s">
        <v>8622</v>
      </c>
      <c r="L29" s="2050" t="s">
        <v>1374</v>
      </c>
      <c r="M29" s="2050" t="s">
        <v>1387</v>
      </c>
      <c r="N29" s="2050"/>
      <c r="O29" s="2048"/>
      <c r="P29" s="2050" t="s">
        <v>8622</v>
      </c>
      <c r="Q29" s="2050" t="s">
        <v>949</v>
      </c>
      <c r="R29" s="2050" t="s">
        <v>2424</v>
      </c>
      <c r="S29" s="2048"/>
      <c r="T29" s="2048"/>
      <c r="U29" s="2050" t="s">
        <v>8622</v>
      </c>
      <c r="V29" s="2050" t="s">
        <v>2355</v>
      </c>
      <c r="W29" s="2050" t="s">
        <v>2744</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8623</v>
      </c>
      <c r="C30" s="2052"/>
      <c r="D30" s="2050">
        <v>2.0190221E7</v>
      </c>
      <c r="E30" s="2077" t="s">
        <v>8440</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8624</v>
      </c>
      <c r="C31" s="2052"/>
      <c r="D31" s="2050">
        <v>2.0190228E7</v>
      </c>
      <c r="E31" s="2077" t="s">
        <v>8437</v>
      </c>
      <c r="F31" s="2049"/>
      <c r="G31" s="2050" t="s">
        <v>1741</v>
      </c>
      <c r="H31" s="2077" t="s">
        <v>411</v>
      </c>
      <c r="I31" s="2048"/>
      <c r="J31" s="2048"/>
      <c r="K31" s="2050" t="s">
        <v>8588</v>
      </c>
      <c r="L31" s="2050" t="s">
        <v>1741</v>
      </c>
      <c r="M31" s="2050" t="s">
        <v>411</v>
      </c>
      <c r="N31" s="2050"/>
      <c r="O31" s="2048"/>
      <c r="P31" s="2050"/>
      <c r="Q31" s="2050"/>
      <c r="R31" s="2050"/>
      <c r="S31" s="2048"/>
      <c r="T31" s="2048"/>
      <c r="U31" s="2050"/>
      <c r="V31" s="2050"/>
      <c r="W31" s="2050"/>
      <c r="X31" s="2048"/>
      <c r="Y31" s="2048"/>
      <c r="Z31" s="2048"/>
      <c r="AA31" s="2048"/>
      <c r="AB31" s="2048"/>
      <c r="AC31" s="2048"/>
      <c r="AD31" s="2050" t="s">
        <v>2106</v>
      </c>
      <c r="AE31" s="2050" t="s">
        <v>2128</v>
      </c>
      <c r="AF31" s="2048"/>
      <c r="AG31" s="2048"/>
      <c r="AH31" s="2048"/>
      <c r="AI31" s="2051"/>
      <c r="AJ31" s="2051"/>
      <c r="AK31" s="2051"/>
      <c r="AL31" s="2051"/>
      <c r="AM31" s="2051"/>
      <c r="AN31" s="2051"/>
      <c r="AO31" s="2051"/>
      <c r="AP31" s="2051"/>
    </row>
    <row r="32">
      <c r="A32" s="2047">
        <v>44265.0</v>
      </c>
      <c r="B32" s="2051" t="s">
        <v>8436</v>
      </c>
      <c r="C32" s="2052">
        <v>44406.0</v>
      </c>
      <c r="D32" s="2048">
        <v>2.021031E7</v>
      </c>
      <c r="E32" s="2049" t="s">
        <v>8437</v>
      </c>
      <c r="F32" s="2049" t="s">
        <v>8438</v>
      </c>
      <c r="G32" s="2048" t="s">
        <v>2183</v>
      </c>
      <c r="H32" s="2049" t="s">
        <v>7458</v>
      </c>
      <c r="I32" s="2048" t="s">
        <v>3454</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8439</v>
      </c>
      <c r="C33" s="2052">
        <v>44413.0</v>
      </c>
      <c r="D33" s="2048">
        <v>2.0210318E7</v>
      </c>
      <c r="E33" s="2048" t="s">
        <v>8440</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8441</v>
      </c>
      <c r="C34" s="2052">
        <v>44420.0</v>
      </c>
      <c r="D34" s="2048">
        <v>2.0210324E7</v>
      </c>
      <c r="E34" s="2048" t="s">
        <v>8440</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8442</v>
      </c>
      <c r="C35" s="2052">
        <v>44427.0</v>
      </c>
      <c r="D35" s="2048">
        <v>2.0210401E7</v>
      </c>
      <c r="E35" s="2048" t="s">
        <v>8440</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8443</v>
      </c>
      <c r="C36" s="2052">
        <v>44434.0</v>
      </c>
      <c r="D36" s="2048">
        <v>2.0210408E7</v>
      </c>
      <c r="E36" s="2049" t="s">
        <v>8437</v>
      </c>
      <c r="F36" s="2049" t="s">
        <v>8444</v>
      </c>
      <c r="G36" s="2049" t="s">
        <v>860</v>
      </c>
      <c r="H36" s="2049" t="s">
        <v>872</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8445</v>
      </c>
      <c r="C37" s="2052">
        <v>44441.0</v>
      </c>
      <c r="D37" s="2048">
        <v>2.0210415E7</v>
      </c>
      <c r="E37" s="2048" t="s">
        <v>8440</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8446</v>
      </c>
      <c r="C38" s="2052">
        <v>44448.0</v>
      </c>
      <c r="D38" s="2048">
        <v>2.0210422E7</v>
      </c>
      <c r="E38" s="2048" t="s">
        <v>8440</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8447</v>
      </c>
      <c r="C39" s="2052">
        <v>44455.0</v>
      </c>
      <c r="D39" s="2048">
        <v>2.0210429E7</v>
      </c>
      <c r="E39" s="2048" t="s">
        <v>8440</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8448</v>
      </c>
      <c r="C40" s="2052">
        <v>44462.0</v>
      </c>
      <c r="D40" s="2048">
        <v>2.0210506E7</v>
      </c>
      <c r="E40" s="2049" t="s">
        <v>8437</v>
      </c>
      <c r="F40" s="2049" t="s">
        <v>8449</v>
      </c>
      <c r="G40" s="2048" t="s">
        <v>511</v>
      </c>
      <c r="H40" s="2048" t="s">
        <v>3008</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8450</v>
      </c>
      <c r="C41" s="2052">
        <v>44469.0</v>
      </c>
      <c r="D41" s="2048">
        <v>2.0210513E7</v>
      </c>
      <c r="E41" s="2048" t="s">
        <v>8440</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8451</v>
      </c>
      <c r="C42" s="2052">
        <v>44476.0</v>
      </c>
      <c r="D42" s="2048">
        <v>2.021052E7</v>
      </c>
      <c r="E42" s="2048" t="s">
        <v>8440</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8452</v>
      </c>
      <c r="C43" s="2052">
        <v>44483.0</v>
      </c>
      <c r="D43" s="2048">
        <v>2.0210527E7</v>
      </c>
      <c r="E43" s="2048" t="s">
        <v>8440</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8453</v>
      </c>
      <c r="C44" s="2052">
        <v>44490.0</v>
      </c>
      <c r="D44" s="2048">
        <v>2.0210603E7</v>
      </c>
      <c r="E44" s="2049" t="s">
        <v>8437</v>
      </c>
      <c r="F44" s="2049" t="s">
        <v>8454</v>
      </c>
      <c r="G44" s="2048" t="s">
        <v>1137</v>
      </c>
      <c r="H44" s="2048" t="s">
        <v>3814</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8455</v>
      </c>
      <c r="C45" s="2052">
        <v>44497.0</v>
      </c>
      <c r="D45" s="2048">
        <v>2.021061E7</v>
      </c>
      <c r="E45" s="2048" t="s">
        <v>8440</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8456</v>
      </c>
      <c r="C46" s="2052">
        <v>44504.0</v>
      </c>
      <c r="D46" s="2048">
        <v>2.0210617E7</v>
      </c>
      <c r="E46" s="2048" t="s">
        <v>8440</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8457</v>
      </c>
      <c r="C47" s="2052">
        <v>44511.0</v>
      </c>
      <c r="D47" s="2048">
        <v>2.0210624E7</v>
      </c>
      <c r="E47" s="2048" t="s">
        <v>8440</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8458</v>
      </c>
      <c r="C48" s="2052">
        <v>44518.0</v>
      </c>
      <c r="D48" s="2048">
        <v>2.0210701E7</v>
      </c>
      <c r="E48" s="2049" t="s">
        <v>8437</v>
      </c>
      <c r="F48" s="2049" t="s">
        <v>8459</v>
      </c>
      <c r="G48" s="2049" t="s">
        <v>48</v>
      </c>
      <c r="H48" s="2048" t="s">
        <v>513</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8460</v>
      </c>
      <c r="C49" s="2058">
        <v>44525.0</v>
      </c>
      <c r="D49" s="2059">
        <v>2.0210708E7</v>
      </c>
      <c r="E49" s="2048" t="s">
        <v>8440</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8461</v>
      </c>
      <c r="C50" s="2052">
        <v>44532.0</v>
      </c>
      <c r="D50" s="2048">
        <v>2.0210715E7</v>
      </c>
      <c r="E50" s="2048" t="s">
        <v>8440</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8462</v>
      </c>
      <c r="C51" s="2052">
        <v>44539.0</v>
      </c>
      <c r="D51" s="2048">
        <v>2.0210722E7</v>
      </c>
      <c r="E51" s="2048" t="s">
        <v>8440</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8463</v>
      </c>
      <c r="C52" s="2048" t="s">
        <v>8464</v>
      </c>
      <c r="D52" s="2048">
        <v>2.0210728E7</v>
      </c>
      <c r="E52" s="2048" t="s">
        <v>8437</v>
      </c>
      <c r="F52" s="2049" t="s">
        <v>8465</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8466</v>
      </c>
      <c r="C53" s="2048" t="s">
        <v>8464</v>
      </c>
      <c r="D53" s="2048">
        <v>2.0210805E7</v>
      </c>
      <c r="E53" s="2048" t="s">
        <v>8440</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8467</v>
      </c>
      <c r="C54" s="2058">
        <v>44546.0</v>
      </c>
      <c r="D54" s="2059">
        <v>2.0210812E7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8468</v>
      </c>
      <c r="C55" s="2059" t="s">
        <v>8464</v>
      </c>
      <c r="D55" s="2059">
        <v>2.0210819E7</v>
      </c>
      <c r="E55" s="2059" t="s">
        <v>8440</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8469</v>
      </c>
      <c r="C56" s="2058">
        <v>44553.0</v>
      </c>
      <c r="D56" s="2059">
        <v>2.0210826E7</v>
      </c>
      <c r="E56" s="2059" t="s">
        <v>8437</v>
      </c>
      <c r="F56" s="2049" t="s">
        <v>8470</v>
      </c>
      <c r="G56" s="2059" t="s">
        <v>4153</v>
      </c>
      <c r="H56" s="2059" t="s">
        <v>747</v>
      </c>
      <c r="I56" s="2059" t="s">
        <v>645</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8471</v>
      </c>
      <c r="C57" s="2058">
        <v>44560.0</v>
      </c>
      <c r="D57" s="2059">
        <v>2.0210902E7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8472</v>
      </c>
      <c r="C58" s="2058">
        <v>44567.0</v>
      </c>
      <c r="D58" s="2059">
        <v>2.0210909E7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8473</v>
      </c>
      <c r="C59" s="2058">
        <v>44574.0</v>
      </c>
      <c r="D59" s="2059">
        <v>2.0210916E7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8474</v>
      </c>
      <c r="C60" s="2058">
        <v>44588.0</v>
      </c>
      <c r="D60" s="2059">
        <v>2.0210923E7</v>
      </c>
      <c r="E60" s="2059" t="s">
        <v>8437</v>
      </c>
      <c r="F60" s="2049" t="s">
        <v>8475</v>
      </c>
      <c r="G60" s="2059" t="s">
        <v>1354</v>
      </c>
      <c r="H60" s="2059" t="s">
        <v>2232</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8476</v>
      </c>
      <c r="C61" s="2058">
        <v>44595.0</v>
      </c>
      <c r="D61" s="2059">
        <v>2.021093E7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8477</v>
      </c>
      <c r="C62" s="2058">
        <v>44602.0</v>
      </c>
      <c r="D62" s="2059">
        <v>2.0211007E7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8478</v>
      </c>
      <c r="C63" s="2058">
        <v>44609.0</v>
      </c>
      <c r="D63" s="2059">
        <v>2.0211014E7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8479</v>
      </c>
      <c r="C64" s="2058">
        <v>44616.0</v>
      </c>
      <c r="D64" s="2059">
        <v>2.0211021E7</v>
      </c>
      <c r="E64" s="2059" t="s">
        <v>8437</v>
      </c>
      <c r="F64" s="2049" t="s">
        <v>8480</v>
      </c>
      <c r="G64" s="2059" t="s">
        <v>1453</v>
      </c>
      <c r="H64" s="2059" t="s">
        <v>2737</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8481</v>
      </c>
      <c r="C65" s="2058">
        <v>44623.0</v>
      </c>
      <c r="D65" s="2059">
        <v>2.0211028E7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8482</v>
      </c>
      <c r="C66" s="2058">
        <v>44630.0</v>
      </c>
      <c r="D66" s="2059">
        <v>2.0211104E7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8483</v>
      </c>
      <c r="C67" s="2058">
        <v>44637.0</v>
      </c>
      <c r="D67" s="2059">
        <v>2.0211111E7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8484</v>
      </c>
      <c r="C68" s="2058">
        <v>44644.0</v>
      </c>
      <c r="D68" s="2059">
        <v>2.0211118E7</v>
      </c>
      <c r="E68" s="2059" t="s">
        <v>8437</v>
      </c>
      <c r="F68" s="2049" t="s">
        <v>8485</v>
      </c>
      <c r="G68" s="2059" t="s">
        <v>1797</v>
      </c>
      <c r="H68" s="2059" t="s">
        <v>2984</v>
      </c>
      <c r="I68" s="2059" t="s">
        <v>2774</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8486</v>
      </c>
      <c r="C69" s="2058">
        <v>44650.0</v>
      </c>
      <c r="D69" s="2059">
        <v>2.0211125E7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8487</v>
      </c>
      <c r="C70" s="2058">
        <v>44658.0</v>
      </c>
      <c r="D70" s="2059">
        <v>2.0211202E7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8488</v>
      </c>
      <c r="C71" s="2058">
        <v>44665.0</v>
      </c>
      <c r="D71" s="2059">
        <v>2.0211209E7</v>
      </c>
      <c r="E71" s="2059" t="s">
        <v>8440</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8489</v>
      </c>
      <c r="C72" s="2058">
        <v>44672.0</v>
      </c>
      <c r="D72" s="2059">
        <v>2.0211216E7</v>
      </c>
      <c r="E72" s="2059" t="s">
        <v>8437</v>
      </c>
      <c r="F72" s="2049" t="s">
        <v>8490</v>
      </c>
      <c r="G72" s="2059" t="s">
        <v>1067</v>
      </c>
      <c r="H72" s="2059" t="s">
        <v>236</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8491</v>
      </c>
      <c r="C73" s="2058">
        <v>44679.0</v>
      </c>
      <c r="D73" s="2059">
        <v>2.0211223E7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8492</v>
      </c>
      <c r="C74" s="2058">
        <v>44686.0</v>
      </c>
      <c r="D74" s="2059">
        <v>2.021123E7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8493</v>
      </c>
      <c r="C75" s="2058">
        <v>44694.0</v>
      </c>
      <c r="D75" s="2059">
        <v>2.0220106E7</v>
      </c>
      <c r="E75" s="2059" t="s">
        <v>8440</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8494</v>
      </c>
      <c r="C76" s="2058">
        <v>44700.0</v>
      </c>
      <c r="D76" s="2059">
        <v>2.0220113E7</v>
      </c>
      <c r="E76" s="2059" t="s">
        <v>8437</v>
      </c>
      <c r="F76" s="2049" t="s">
        <v>8495</v>
      </c>
      <c r="G76" s="2059" t="s">
        <v>3551</v>
      </c>
      <c r="H76" s="2059" t="s">
        <v>427</v>
      </c>
      <c r="I76" s="2059" t="s">
        <v>2022</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8496</v>
      </c>
      <c r="C77" s="2058">
        <v>44707.0</v>
      </c>
      <c r="D77" s="2059">
        <v>2.022012E7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8497</v>
      </c>
      <c r="C78" s="2058">
        <v>44714.0</v>
      </c>
      <c r="D78" s="2059">
        <v>2.0220127E7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8498</v>
      </c>
      <c r="C79" s="2058">
        <v>44721.0</v>
      </c>
      <c r="D79" s="2059">
        <v>2.0220203E7</v>
      </c>
      <c r="E79" s="2059" t="s">
        <v>8440</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8499</v>
      </c>
      <c r="C80" s="2058">
        <v>44728.0</v>
      </c>
      <c r="D80" s="2059">
        <v>2.022021E7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8500</v>
      </c>
      <c r="C81" s="2058">
        <v>44735.0</v>
      </c>
      <c r="D81" s="2059">
        <v>2.0220217E7</v>
      </c>
      <c r="E81" s="2059" t="s">
        <v>8437</v>
      </c>
      <c r="F81" s="2049" t="s">
        <v>8501</v>
      </c>
      <c r="G81" s="2059" t="s">
        <v>908</v>
      </c>
      <c r="H81" s="2059" t="s">
        <v>924</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8502</v>
      </c>
      <c r="C82" s="2058">
        <v>44742.0</v>
      </c>
      <c r="D82" s="2059">
        <v>2.0220224E7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8503</v>
      </c>
      <c r="C83" s="2058">
        <v>44749.0</v>
      </c>
      <c r="D83" s="2059">
        <v>2.0220303E7</v>
      </c>
      <c r="E83" s="2059" t="s">
        <v>8440</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8504</v>
      </c>
      <c r="C84" s="2058">
        <v>44756.0</v>
      </c>
      <c r="D84" s="2059">
        <v>2.022031E7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8625</v>
      </c>
      <c r="C85" s="2058">
        <v>44763.0</v>
      </c>
      <c r="D85" s="2059">
        <v>2.0220317E7</v>
      </c>
      <c r="E85" s="2059" t="s">
        <v>8437</v>
      </c>
      <c r="F85" s="2049"/>
      <c r="G85" s="2059" t="s">
        <v>1054</v>
      </c>
      <c r="H85" s="2059" t="s">
        <v>2141</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8626</v>
      </c>
      <c r="C86" s="2058">
        <v>44770.0</v>
      </c>
      <c r="D86" s="2059">
        <v>2.0220324E7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8627</v>
      </c>
      <c r="C87" s="2058">
        <v>44777.0</v>
      </c>
      <c r="D87" s="2059">
        <v>2.0220331E7</v>
      </c>
      <c r="E87" s="2059" t="s">
        <v>8440</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8510</v>
      </c>
      <c r="C88" s="2058">
        <v>44784.0</v>
      </c>
      <c r="D88" s="2059">
        <v>2.0220407E7</v>
      </c>
      <c r="E88" s="2059" t="s">
        <v>8440</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8628</v>
      </c>
      <c r="D5" s="20"/>
      <c r="E5" s="20"/>
      <c r="F5" s="20"/>
      <c r="G5" s="21"/>
      <c r="H5" s="1929"/>
      <c r="I5" s="1929"/>
      <c r="J5" s="2080"/>
    </row>
    <row r="6">
      <c r="A6" s="1929"/>
      <c r="B6" s="1929"/>
      <c r="C6" s="297"/>
      <c r="D6" s="559"/>
      <c r="E6" s="559"/>
      <c r="F6" s="559"/>
      <c r="G6" s="560"/>
      <c r="H6" s="1929"/>
      <c r="I6" s="1929"/>
      <c r="J6" s="2080"/>
    </row>
    <row r="7">
      <c r="A7" s="2081">
        <v>43761.0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8629</v>
      </c>
      <c r="B9" s="559"/>
      <c r="C9" s="559"/>
      <c r="D9" s="559"/>
      <c r="E9" s="559"/>
      <c r="F9" s="559"/>
      <c r="G9" s="559"/>
      <c r="H9" s="559"/>
      <c r="I9" s="559"/>
      <c r="J9" s="560"/>
    </row>
    <row r="10">
      <c r="A10" s="2085" t="s">
        <v>7614</v>
      </c>
      <c r="B10" s="24"/>
      <c r="C10" s="24"/>
      <c r="D10" s="24"/>
      <c r="E10" s="24"/>
      <c r="F10" s="24"/>
      <c r="G10" s="24"/>
      <c r="H10" s="24"/>
      <c r="I10" s="24"/>
      <c r="J10" s="9"/>
    </row>
    <row r="11">
      <c r="A11" s="2086" t="s">
        <v>8630</v>
      </c>
      <c r="B11" s="2087"/>
      <c r="C11" s="2088" t="s">
        <v>8631</v>
      </c>
      <c r="D11" s="1803" t="s">
        <v>8632</v>
      </c>
      <c r="E11" s="1803" t="s">
        <v>1171</v>
      </c>
      <c r="F11" s="1803" t="s">
        <v>1240</v>
      </c>
      <c r="G11" s="1803" t="s">
        <v>454</v>
      </c>
      <c r="H11" s="1803" t="s">
        <v>208</v>
      </c>
      <c r="I11" s="1803" t="s">
        <v>2603</v>
      </c>
      <c r="J11" s="2089" t="s">
        <v>8631</v>
      </c>
    </row>
    <row r="12">
      <c r="A12" s="1934" t="s">
        <v>8633</v>
      </c>
      <c r="B12" s="1812"/>
      <c r="D12" s="1803" t="s">
        <v>1979</v>
      </c>
      <c r="E12" s="1803" t="s">
        <v>700</v>
      </c>
      <c r="F12" s="1803" t="s">
        <v>2355</v>
      </c>
      <c r="G12" s="1803" t="s">
        <v>1756</v>
      </c>
      <c r="H12" s="1803" t="s">
        <v>2450</v>
      </c>
      <c r="I12" s="1803" t="s">
        <v>1437</v>
      </c>
      <c r="J12" s="293"/>
    </row>
    <row r="13">
      <c r="A13" s="1934" t="s">
        <v>8634</v>
      </c>
      <c r="B13" s="2090"/>
      <c r="D13" s="1803" t="s">
        <v>8635</v>
      </c>
      <c r="E13" s="1803" t="s">
        <v>529</v>
      </c>
      <c r="F13" s="1803" t="s">
        <v>1587</v>
      </c>
      <c r="G13" s="1803" t="s">
        <v>332</v>
      </c>
      <c r="H13" s="1803" t="s">
        <v>1280</v>
      </c>
      <c r="I13" s="1803" t="s">
        <v>729</v>
      </c>
      <c r="J13" s="293"/>
    </row>
    <row r="14">
      <c r="A14" s="2091" t="s">
        <v>8636</v>
      </c>
      <c r="B14" s="2090"/>
      <c r="C14" s="559"/>
      <c r="D14" s="1803" t="s">
        <v>651</v>
      </c>
      <c r="E14" s="1803" t="s">
        <v>1123</v>
      </c>
      <c r="F14" s="1803" t="s">
        <v>203</v>
      </c>
      <c r="G14" s="1803" t="s">
        <v>671</v>
      </c>
      <c r="H14" s="1803" t="s">
        <v>474</v>
      </c>
      <c r="I14" s="1803" t="s">
        <v>330</v>
      </c>
      <c r="J14" s="560"/>
    </row>
    <row r="15">
      <c r="A15" s="2092" t="s">
        <v>8637</v>
      </c>
      <c r="B15" s="559"/>
      <c r="C15" s="559"/>
      <c r="D15" s="559"/>
      <c r="E15" s="559"/>
      <c r="F15" s="559"/>
      <c r="G15" s="559"/>
      <c r="H15" s="559"/>
      <c r="I15" s="559"/>
      <c r="J15" s="560"/>
    </row>
    <row r="16">
      <c r="A16" s="1937" t="s">
        <v>7618</v>
      </c>
      <c r="B16" s="1939" t="s">
        <v>7619</v>
      </c>
      <c r="C16" s="1938" t="s">
        <v>6472</v>
      </c>
      <c r="D16" s="1938" t="s">
        <v>6464</v>
      </c>
      <c r="E16" s="1938" t="s">
        <v>6468</v>
      </c>
      <c r="F16" s="1938" t="s">
        <v>6460</v>
      </c>
      <c r="G16" s="1939" t="s">
        <v>8638</v>
      </c>
      <c r="H16" s="1939" t="s">
        <v>8639</v>
      </c>
      <c r="I16" s="2093" t="s">
        <v>8640</v>
      </c>
      <c r="J16" s="1939" t="s">
        <v>8641</v>
      </c>
    </row>
    <row r="17">
      <c r="A17" s="1807" t="s">
        <v>7623</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8642</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8643</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7640</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8644</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7630</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7631</v>
      </c>
      <c r="B23" s="1942"/>
      <c r="C23" s="1942"/>
      <c r="D23" s="1942"/>
      <c r="E23" s="1942"/>
      <c r="F23" s="1942"/>
      <c r="G23" s="1943">
        <f t="shared" ref="G23:J23" si="7">sum(G17:G22)</f>
        <v>81</v>
      </c>
      <c r="H23" s="1943">
        <f t="shared" si="7"/>
        <v>150</v>
      </c>
      <c r="I23" s="1943">
        <f t="shared" si="7"/>
        <v>36</v>
      </c>
      <c r="J23" s="1943">
        <f t="shared" si="7"/>
        <v>375</v>
      </c>
    </row>
    <row r="24">
      <c r="A24" s="1867" t="s">
        <v>8645</v>
      </c>
      <c r="B24" s="24"/>
      <c r="C24" s="24"/>
      <c r="D24" s="24"/>
      <c r="E24" s="24"/>
      <c r="F24" s="24"/>
      <c r="G24" s="24"/>
      <c r="H24" s="24"/>
      <c r="I24" s="24"/>
      <c r="J24" s="9"/>
    </row>
    <row r="25">
      <c r="A25" s="1937" t="s">
        <v>7618</v>
      </c>
      <c r="B25" s="1939" t="s">
        <v>7619</v>
      </c>
      <c r="C25" s="1938" t="s">
        <v>6472</v>
      </c>
      <c r="D25" s="1938" t="s">
        <v>6464</v>
      </c>
      <c r="E25" s="1938" t="s">
        <v>6468</v>
      </c>
      <c r="F25" s="1938" t="s">
        <v>6460</v>
      </c>
      <c r="G25" s="1939" t="s">
        <v>8638</v>
      </c>
      <c r="H25" s="1939" t="s">
        <v>8639</v>
      </c>
      <c r="I25" s="2093" t="s">
        <v>8640</v>
      </c>
      <c r="J25" s="1939" t="s">
        <v>8641</v>
      </c>
    </row>
    <row r="26">
      <c r="A26" s="1807" t="s">
        <v>7623</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8646</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7636</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8647</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8648</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7634</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7631</v>
      </c>
      <c r="B32" s="1942"/>
      <c r="C32" s="1942"/>
      <c r="D32" s="1942"/>
      <c r="E32" s="1942"/>
      <c r="F32" s="1942"/>
      <c r="G32" s="1944">
        <f t="shared" ref="G32:J32" si="14">sum(G26:G31)</f>
        <v>456</v>
      </c>
      <c r="H32" s="1944">
        <f t="shared" si="14"/>
        <v>81</v>
      </c>
      <c r="I32" s="1944">
        <f t="shared" si="14"/>
        <v>156</v>
      </c>
      <c r="J32" s="1944">
        <f t="shared" si="14"/>
        <v>144</v>
      </c>
    </row>
    <row r="33">
      <c r="A33" s="1945" t="s">
        <v>8649</v>
      </c>
      <c r="B33" s="24"/>
      <c r="C33" s="24"/>
      <c r="D33" s="24"/>
      <c r="E33" s="24"/>
      <c r="F33" s="24"/>
      <c r="G33" s="24"/>
      <c r="H33" s="24"/>
      <c r="I33" s="24"/>
      <c r="J33" s="9"/>
    </row>
    <row r="34">
      <c r="A34" s="1937" t="s">
        <v>7618</v>
      </c>
      <c r="B34" s="1939" t="s">
        <v>7619</v>
      </c>
      <c r="C34" s="1938" t="s">
        <v>6472</v>
      </c>
      <c r="D34" s="1938" t="s">
        <v>6464</v>
      </c>
      <c r="E34" s="1938" t="s">
        <v>6468</v>
      </c>
      <c r="F34" s="1938" t="s">
        <v>6460</v>
      </c>
      <c r="G34" s="1939" t="s">
        <v>8638</v>
      </c>
      <c r="H34" s="1939" t="s">
        <v>8639</v>
      </c>
      <c r="I34" s="2093" t="s">
        <v>8640</v>
      </c>
      <c r="J34" s="1939" t="s">
        <v>8641</v>
      </c>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8647</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8650</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8651</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8652</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7643</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7631</v>
      </c>
      <c r="B41" s="1947"/>
      <c r="C41" s="1947"/>
      <c r="D41" s="1947"/>
      <c r="E41" s="1947"/>
      <c r="F41" s="1947"/>
      <c r="G41" s="1948">
        <f t="shared" ref="G41:J41" si="21">sum(G35:G40)</f>
        <v>132</v>
      </c>
      <c r="H41" s="1948">
        <f t="shared" si="21"/>
        <v>90</v>
      </c>
      <c r="I41" s="1948">
        <f t="shared" si="21"/>
        <v>543</v>
      </c>
      <c r="J41" s="1948">
        <f t="shared" si="21"/>
        <v>198</v>
      </c>
    </row>
    <row r="42">
      <c r="A42" s="1933" t="s">
        <v>8653</v>
      </c>
      <c r="B42" s="24"/>
      <c r="C42" s="24"/>
      <c r="D42" s="24"/>
      <c r="E42" s="24"/>
      <c r="F42" s="24"/>
      <c r="G42" s="24"/>
      <c r="H42" s="24"/>
      <c r="I42" s="24"/>
      <c r="J42" s="9"/>
    </row>
    <row r="43">
      <c r="A43" s="1937" t="s">
        <v>7618</v>
      </c>
      <c r="B43" s="1939" t="s">
        <v>7619</v>
      </c>
      <c r="C43" s="1938" t="s">
        <v>6472</v>
      </c>
      <c r="D43" s="1938" t="s">
        <v>6464</v>
      </c>
      <c r="E43" s="1938" t="s">
        <v>6468</v>
      </c>
      <c r="F43" s="1938" t="s">
        <v>6460</v>
      </c>
      <c r="G43" s="1939" t="s">
        <v>8638</v>
      </c>
      <c r="H43" s="1939" t="s">
        <v>8639</v>
      </c>
      <c r="I43" s="2093" t="s">
        <v>8640</v>
      </c>
      <c r="J43" s="1939" t="s">
        <v>8641</v>
      </c>
    </row>
    <row r="44">
      <c r="A44" s="1807" t="s">
        <v>7623</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8654</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8655</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7635</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7642</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8656</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7631</v>
      </c>
      <c r="B50" s="1947"/>
      <c r="C50" s="1947"/>
      <c r="D50" s="1947"/>
      <c r="E50" s="1947"/>
      <c r="F50" s="1947"/>
      <c r="G50" s="2095">
        <f t="shared" ref="G50:J50" si="28">sum(G44:G49)</f>
        <v>132</v>
      </c>
      <c r="H50" s="2095">
        <f t="shared" si="28"/>
        <v>432</v>
      </c>
      <c r="I50" s="2095">
        <f t="shared" si="28"/>
        <v>48</v>
      </c>
      <c r="J50" s="2095">
        <f t="shared" si="28"/>
        <v>108</v>
      </c>
    </row>
    <row r="51">
      <c r="A51" s="1949" t="s">
        <v>7644</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8657</v>
      </c>
      <c r="B54" s="2096" t="s">
        <v>7672</v>
      </c>
      <c r="C54" s="24"/>
      <c r="D54" s="24"/>
      <c r="E54" s="24"/>
      <c r="F54" s="24"/>
      <c r="G54" s="24"/>
      <c r="H54" s="24"/>
      <c r="I54" s="9"/>
      <c r="J54" s="1962" t="s">
        <v>8658</v>
      </c>
    </row>
    <row r="55">
      <c r="A55" s="1964" t="s">
        <v>8659</v>
      </c>
      <c r="B55" s="2097" t="s">
        <v>8660</v>
      </c>
      <c r="C55" s="24"/>
      <c r="D55" s="24"/>
      <c r="E55" s="24"/>
      <c r="F55" s="24"/>
      <c r="G55" s="24"/>
      <c r="H55" s="24"/>
      <c r="I55" s="9"/>
      <c r="J55" s="2098">
        <v>3.0</v>
      </c>
    </row>
    <row r="56">
      <c r="A56" s="1964" t="s">
        <v>8661</v>
      </c>
      <c r="B56" s="2099" t="s">
        <v>8662</v>
      </c>
      <c r="C56" s="24"/>
      <c r="D56" s="24"/>
      <c r="E56" s="24"/>
      <c r="F56" s="24"/>
      <c r="G56" s="24"/>
      <c r="H56" s="24"/>
      <c r="I56" s="9"/>
      <c r="J56" s="2100">
        <v>3.0</v>
      </c>
    </row>
    <row r="57">
      <c r="A57" s="1964" t="s">
        <v>8663</v>
      </c>
      <c r="B57" s="2099" t="s">
        <v>8664</v>
      </c>
      <c r="C57" s="24"/>
      <c r="D57" s="24"/>
      <c r="E57" s="24"/>
      <c r="F57" s="24"/>
      <c r="G57" s="24"/>
      <c r="H57" s="24"/>
      <c r="I57" s="9"/>
      <c r="J57" s="2098">
        <v>3.0</v>
      </c>
    </row>
    <row r="58">
      <c r="A58" s="2101" t="s">
        <v>8665</v>
      </c>
      <c r="B58" s="2099" t="s">
        <v>8666</v>
      </c>
      <c r="C58" s="24"/>
      <c r="D58" s="24"/>
      <c r="E58" s="24"/>
      <c r="F58" s="24"/>
      <c r="G58" s="24"/>
      <c r="H58" s="24"/>
      <c r="I58" s="9"/>
      <c r="J58" s="2102">
        <v>3.0</v>
      </c>
    </row>
    <row r="59">
      <c r="A59" s="1957"/>
      <c r="B59" s="1968"/>
      <c r="C59" s="1968"/>
      <c r="D59" s="1968"/>
      <c r="E59" s="1969"/>
      <c r="F59" s="1969"/>
      <c r="G59" s="1970"/>
      <c r="H59" s="1970"/>
      <c r="I59" s="1969"/>
      <c r="J59" s="1969"/>
    </row>
    <row r="60">
      <c r="A60" s="1959" t="s">
        <v>8667</v>
      </c>
      <c r="B60" s="2096" t="s">
        <v>7672</v>
      </c>
      <c r="C60" s="24"/>
      <c r="D60" s="24"/>
      <c r="E60" s="24"/>
      <c r="F60" s="24"/>
      <c r="G60" s="24"/>
      <c r="H60" s="24"/>
      <c r="I60" s="9"/>
      <c r="J60" s="1962" t="s">
        <v>8658</v>
      </c>
    </row>
    <row r="61">
      <c r="A61" s="1964" t="s">
        <v>8659</v>
      </c>
      <c r="B61" s="2103" t="s">
        <v>8668</v>
      </c>
      <c r="C61" s="24"/>
      <c r="D61" s="24"/>
      <c r="E61" s="24"/>
      <c r="F61" s="24"/>
      <c r="G61" s="24"/>
      <c r="H61" s="24"/>
      <c r="I61" s="9"/>
      <c r="J61" s="2102">
        <v>6.0</v>
      </c>
    </row>
    <row r="62">
      <c r="A62" s="1964" t="s">
        <v>8661</v>
      </c>
      <c r="B62" s="2099" t="s">
        <v>8669</v>
      </c>
      <c r="C62" s="24"/>
      <c r="D62" s="24"/>
      <c r="E62" s="24"/>
      <c r="F62" s="24"/>
      <c r="G62" s="24"/>
      <c r="H62" s="24"/>
      <c r="I62" s="9"/>
      <c r="J62" s="2104">
        <v>6.0</v>
      </c>
    </row>
    <row r="63">
      <c r="A63" s="1964" t="s">
        <v>8663</v>
      </c>
      <c r="B63" s="2099" t="s">
        <v>8670</v>
      </c>
      <c r="C63" s="24"/>
      <c r="D63" s="24"/>
      <c r="E63" s="24"/>
      <c r="F63" s="24"/>
      <c r="G63" s="24"/>
      <c r="H63" s="24"/>
      <c r="I63" s="9"/>
      <c r="J63" s="2102">
        <v>6.0</v>
      </c>
    </row>
    <row r="64">
      <c r="A64" s="2101" t="s">
        <v>8665</v>
      </c>
      <c r="B64" s="2099" t="s">
        <v>8668</v>
      </c>
      <c r="C64" s="24"/>
      <c r="D64" s="24"/>
      <c r="E64" s="24"/>
      <c r="F64" s="24"/>
      <c r="G64" s="24"/>
      <c r="H64" s="24"/>
      <c r="I64" s="9"/>
      <c r="J64" s="2102">
        <v>6.0</v>
      </c>
    </row>
    <row r="65">
      <c r="A65" s="1957"/>
      <c r="B65" s="1968"/>
      <c r="C65" s="1968"/>
      <c r="D65" s="1972"/>
      <c r="E65" s="1970"/>
      <c r="F65" s="1970"/>
      <c r="G65" s="1970"/>
      <c r="H65" s="1970"/>
      <c r="I65" s="1970"/>
      <c r="J65" s="1970"/>
    </row>
    <row r="66">
      <c r="A66" s="1959" t="s">
        <v>8671</v>
      </c>
      <c r="B66" s="2096" t="s">
        <v>7672</v>
      </c>
      <c r="C66" s="24"/>
      <c r="D66" s="24"/>
      <c r="E66" s="24"/>
      <c r="F66" s="24"/>
      <c r="G66" s="24"/>
      <c r="H66" s="24"/>
      <c r="I66" s="9"/>
      <c r="J66" s="1962" t="s">
        <v>8658</v>
      </c>
    </row>
    <row r="67">
      <c r="A67" s="1964" t="s">
        <v>8659</v>
      </c>
      <c r="B67" s="2103" t="s">
        <v>8672</v>
      </c>
      <c r="C67" s="24"/>
      <c r="D67" s="24"/>
      <c r="E67" s="24"/>
      <c r="F67" s="24"/>
      <c r="G67" s="24"/>
      <c r="H67" s="24"/>
      <c r="I67" s="9"/>
      <c r="J67" s="2102">
        <v>9.0</v>
      </c>
    </row>
    <row r="68">
      <c r="A68" s="1964" t="s">
        <v>8661</v>
      </c>
      <c r="B68" s="2099" t="s">
        <v>8673</v>
      </c>
      <c r="C68" s="24"/>
      <c r="D68" s="24"/>
      <c r="E68" s="24"/>
      <c r="F68" s="24"/>
      <c r="G68" s="24"/>
      <c r="H68" s="24"/>
      <c r="I68" s="9"/>
      <c r="J68" s="2104">
        <v>9.0</v>
      </c>
    </row>
    <row r="69">
      <c r="A69" s="1964" t="s">
        <v>8663</v>
      </c>
      <c r="B69" s="2105" t="s">
        <v>8674</v>
      </c>
      <c r="C69" s="24"/>
      <c r="D69" s="24"/>
      <c r="E69" s="24"/>
      <c r="F69" s="24"/>
      <c r="G69" s="24"/>
      <c r="H69" s="24"/>
      <c r="I69" s="9"/>
      <c r="J69" s="2102">
        <v>9.0</v>
      </c>
    </row>
    <row r="70">
      <c r="A70" s="2101" t="s">
        <v>8665</v>
      </c>
      <c r="B70" s="2105" t="s">
        <v>8675</v>
      </c>
      <c r="C70" s="24"/>
      <c r="D70" s="24"/>
      <c r="E70" s="24"/>
      <c r="F70" s="24"/>
      <c r="G70" s="24"/>
      <c r="H70" s="24"/>
      <c r="I70" s="9"/>
      <c r="J70" s="2102">
        <v>9.0</v>
      </c>
    </row>
    <row r="71">
      <c r="A71" s="1964" t="s">
        <v>8676</v>
      </c>
      <c r="B71" s="2105" t="s">
        <v>8677</v>
      </c>
      <c r="C71" s="24"/>
      <c r="D71" s="24"/>
      <c r="E71" s="24"/>
      <c r="F71" s="24"/>
      <c r="G71" s="24"/>
      <c r="H71" s="24"/>
      <c r="I71" s="9"/>
      <c r="J71" s="2106">
        <v>43685.0</v>
      </c>
    </row>
    <row r="72">
      <c r="A72" s="1964" t="s">
        <v>8678</v>
      </c>
      <c r="B72" s="2105" t="s">
        <v>8675</v>
      </c>
      <c r="C72" s="24"/>
      <c r="D72" s="24"/>
      <c r="E72" s="24"/>
      <c r="F72" s="24"/>
      <c r="G72" s="24"/>
      <c r="H72" s="24"/>
      <c r="I72" s="9"/>
      <c r="J72" s="2106">
        <v>43685.0</v>
      </c>
    </row>
    <row r="73">
      <c r="A73" s="1964" t="s">
        <v>8679</v>
      </c>
      <c r="B73" s="2105" t="s">
        <v>8680</v>
      </c>
      <c r="C73" s="24"/>
      <c r="D73" s="24"/>
      <c r="E73" s="24"/>
      <c r="F73" s="24"/>
      <c r="G73" s="24"/>
      <c r="H73" s="24"/>
      <c r="I73" s="9"/>
      <c r="J73" s="2106">
        <v>43685.0</v>
      </c>
    </row>
    <row r="74">
      <c r="A74" s="2101" t="s">
        <v>8681</v>
      </c>
      <c r="B74" s="2105" t="s">
        <v>8682</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7507</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8683</v>
      </c>
      <c r="D5" s="20"/>
      <c r="E5" s="20"/>
      <c r="F5" s="20"/>
      <c r="G5" s="21"/>
      <c r="H5" s="1929"/>
      <c r="I5" s="1929"/>
      <c r="J5" s="2080"/>
    </row>
    <row r="6">
      <c r="A6" s="1929"/>
      <c r="B6" s="1929"/>
      <c r="C6" s="297"/>
      <c r="D6" s="559"/>
      <c r="E6" s="559"/>
      <c r="F6" s="559"/>
      <c r="G6" s="560"/>
      <c r="H6" s="1929"/>
      <c r="I6" s="1929"/>
      <c r="J6" s="2080"/>
    </row>
    <row r="7">
      <c r="A7" s="2081">
        <v>43846.0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8684</v>
      </c>
      <c r="B9" s="559"/>
      <c r="C9" s="559"/>
      <c r="D9" s="559"/>
      <c r="E9" s="559"/>
      <c r="F9" s="559"/>
      <c r="G9" s="559"/>
      <c r="H9" s="559"/>
      <c r="I9" s="559"/>
      <c r="J9" s="560"/>
    </row>
    <row r="10">
      <c r="A10" s="1867" t="s">
        <v>7614</v>
      </c>
      <c r="B10" s="24"/>
      <c r="C10" s="24"/>
      <c r="D10" s="24"/>
      <c r="E10" s="24"/>
      <c r="F10" s="24"/>
      <c r="G10" s="24"/>
      <c r="H10" s="24"/>
      <c r="I10" s="24"/>
      <c r="J10" s="9"/>
    </row>
    <row r="11">
      <c r="A11" s="2107" t="s">
        <v>8685</v>
      </c>
      <c r="B11" s="2108"/>
      <c r="C11" s="2088" t="s">
        <v>8631</v>
      </c>
      <c r="D11" s="2109" t="s">
        <v>1387</v>
      </c>
      <c r="E11" s="2109" t="s">
        <v>1171</v>
      </c>
      <c r="F11" s="2109" t="s">
        <v>203</v>
      </c>
      <c r="G11" s="2109" t="s">
        <v>1741</v>
      </c>
      <c r="H11" s="2109" t="s">
        <v>332</v>
      </c>
      <c r="I11" s="2109" t="s">
        <v>2603</v>
      </c>
      <c r="J11" s="2089" t="s">
        <v>8631</v>
      </c>
    </row>
    <row r="12">
      <c r="A12" s="2110" t="s">
        <v>8686</v>
      </c>
      <c r="B12" s="2111"/>
      <c r="D12" s="2112" t="s">
        <v>1587</v>
      </c>
      <c r="E12" s="2112" t="s">
        <v>936</v>
      </c>
      <c r="F12" s="2112" t="s">
        <v>2744</v>
      </c>
      <c r="G12" s="2112" t="s">
        <v>700</v>
      </c>
      <c r="H12" s="2112" t="s">
        <v>454</v>
      </c>
      <c r="I12" s="2112" t="s">
        <v>1009</v>
      </c>
      <c r="J12" s="293"/>
    </row>
    <row r="13">
      <c r="A13" s="2113" t="s">
        <v>8687</v>
      </c>
      <c r="B13" s="2114"/>
      <c r="D13" s="2115" t="s">
        <v>592</v>
      </c>
      <c r="E13" s="2115" t="s">
        <v>949</v>
      </c>
      <c r="F13" s="2115" t="s">
        <v>2410</v>
      </c>
      <c r="G13" s="2115" t="s">
        <v>1123</v>
      </c>
      <c r="H13" s="2115" t="s">
        <v>1756</v>
      </c>
      <c r="I13" s="2115" t="s">
        <v>2450</v>
      </c>
      <c r="J13" s="293"/>
    </row>
    <row r="14">
      <c r="A14" s="2116" t="s">
        <v>8688</v>
      </c>
      <c r="B14" s="2117"/>
      <c r="C14" s="559"/>
      <c r="D14" s="2118" t="s">
        <v>779</v>
      </c>
      <c r="E14" s="2118" t="s">
        <v>529</v>
      </c>
      <c r="F14" s="2118" t="s">
        <v>2424</v>
      </c>
      <c r="G14" s="2118" t="s">
        <v>1491</v>
      </c>
      <c r="H14" s="2118" t="s">
        <v>1252</v>
      </c>
      <c r="I14" s="2118" t="s">
        <v>330</v>
      </c>
      <c r="J14" s="560"/>
    </row>
    <row r="15">
      <c r="A15" s="2119"/>
      <c r="B15" s="2120"/>
      <c r="C15" s="2121"/>
      <c r="D15" s="2122"/>
      <c r="E15" s="2122"/>
      <c r="F15" s="2122"/>
      <c r="G15" s="2122"/>
      <c r="H15" s="2122"/>
      <c r="I15" s="2123"/>
      <c r="J15" s="2120"/>
    </row>
    <row r="16">
      <c r="A16" s="1840" t="s">
        <v>7618</v>
      </c>
      <c r="B16" s="1797" t="s">
        <v>7619</v>
      </c>
      <c r="C16" s="1797" t="s">
        <v>8689</v>
      </c>
      <c r="D16" s="1797" t="s">
        <v>8690</v>
      </c>
      <c r="E16" s="1797" t="s">
        <v>8691</v>
      </c>
      <c r="F16" s="1797" t="s">
        <v>8692</v>
      </c>
      <c r="G16" s="1797" t="s">
        <v>8693</v>
      </c>
      <c r="H16" s="1797" t="s">
        <v>8694</v>
      </c>
      <c r="I16" s="774" t="s">
        <v>8695</v>
      </c>
      <c r="J16" s="1797" t="s">
        <v>8696</v>
      </c>
    </row>
    <row r="17">
      <c r="A17" s="2124" t="s">
        <v>8697</v>
      </c>
      <c r="B17" s="559"/>
      <c r="C17" s="559"/>
      <c r="D17" s="559"/>
      <c r="E17" s="559"/>
      <c r="F17" s="559"/>
      <c r="G17" s="559"/>
      <c r="H17" s="559"/>
      <c r="I17" s="559"/>
      <c r="J17" s="560"/>
    </row>
    <row r="18">
      <c r="A18" s="1807" t="s">
        <v>7623</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8698</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7640</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8699</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8700</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8701</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8702</v>
      </c>
      <c r="B24" s="2094">
        <v>1.0</v>
      </c>
      <c r="C24" s="1803">
        <v>54.0</v>
      </c>
      <c r="D24" s="1803">
        <v>36.0</v>
      </c>
      <c r="E24" s="2125"/>
      <c r="F24" s="1803"/>
      <c r="G24" s="1941"/>
      <c r="H24" s="1941"/>
      <c r="I24" s="1941"/>
      <c r="J24" s="1941"/>
    </row>
    <row r="25">
      <c r="A25" s="1937" t="s">
        <v>7631</v>
      </c>
      <c r="B25" s="1942"/>
      <c r="C25" s="1942"/>
      <c r="D25" s="1942"/>
      <c r="E25" s="1942"/>
      <c r="F25" s="1942"/>
      <c r="G25" s="2095">
        <f t="shared" ref="G25:J25" si="7">sum(G18:G23)</f>
        <v>504</v>
      </c>
      <c r="H25" s="2095">
        <f t="shared" si="7"/>
        <v>96</v>
      </c>
      <c r="I25" s="2095">
        <f t="shared" si="7"/>
        <v>96</v>
      </c>
      <c r="J25" s="2095">
        <f t="shared" si="7"/>
        <v>162</v>
      </c>
    </row>
    <row r="26">
      <c r="A26" s="2126" t="s">
        <v>8703</v>
      </c>
      <c r="B26" s="24"/>
      <c r="C26" s="24"/>
      <c r="D26" s="24"/>
      <c r="E26" s="24"/>
      <c r="F26" s="24"/>
      <c r="G26" s="24"/>
      <c r="H26" s="24"/>
      <c r="I26" s="24"/>
      <c r="J26" s="9"/>
    </row>
    <row r="27">
      <c r="A27" s="1807" t="s">
        <v>7623</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8704</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7635</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8705</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8651</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8706</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7631</v>
      </c>
      <c r="B33" s="1942"/>
      <c r="C33" s="1942"/>
      <c r="D33" s="1942"/>
      <c r="E33" s="1942"/>
      <c r="F33" s="1942"/>
      <c r="G33" s="1948">
        <f t="shared" ref="G33:J33" si="14">sum(G27:G32)</f>
        <v>208</v>
      </c>
      <c r="H33" s="1948">
        <f t="shared" si="14"/>
        <v>557</v>
      </c>
      <c r="I33" s="1948">
        <f t="shared" si="14"/>
        <v>72</v>
      </c>
      <c r="J33" s="1948">
        <f t="shared" si="14"/>
        <v>126</v>
      </c>
    </row>
    <row r="34">
      <c r="A34" s="2127" t="s">
        <v>8707</v>
      </c>
      <c r="B34" s="24"/>
      <c r="C34" s="24"/>
      <c r="D34" s="24"/>
      <c r="E34" s="24"/>
      <c r="F34" s="24"/>
      <c r="G34" s="24"/>
      <c r="H34" s="24"/>
      <c r="I34" s="24"/>
      <c r="J34" s="9"/>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8704</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8698</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8651</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8079</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7643</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7631</v>
      </c>
      <c r="B41" s="1947"/>
      <c r="C41" s="1947"/>
      <c r="D41" s="1947"/>
      <c r="E41" s="1947"/>
      <c r="F41" s="1947"/>
      <c r="G41" s="1943">
        <f t="shared" ref="G41:J41" si="21">sum(G35:G40)</f>
        <v>225</v>
      </c>
      <c r="H41" s="1943">
        <f t="shared" si="21"/>
        <v>196</v>
      </c>
      <c r="I41" s="1943">
        <f t="shared" si="21"/>
        <v>879</v>
      </c>
      <c r="J41" s="1943">
        <f t="shared" si="21"/>
        <v>240</v>
      </c>
    </row>
    <row r="42">
      <c r="A42" s="2128" t="s">
        <v>8708</v>
      </c>
      <c r="B42" s="24"/>
      <c r="C42" s="24"/>
      <c r="D42" s="24"/>
      <c r="E42" s="24"/>
      <c r="F42" s="24"/>
      <c r="G42" s="24"/>
      <c r="H42" s="24"/>
      <c r="I42" s="24"/>
      <c r="J42" s="9"/>
    </row>
    <row r="43">
      <c r="A43" s="1807" t="s">
        <v>7623</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8709</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8705</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8710</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8079</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8711</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7631</v>
      </c>
      <c r="B49" s="1947"/>
      <c r="C49" s="1947"/>
      <c r="D49" s="1947"/>
      <c r="E49" s="1947"/>
      <c r="F49" s="1947"/>
      <c r="G49" s="2129">
        <f t="shared" ref="G49:J49" si="28">sum(G43:G48)</f>
        <v>108</v>
      </c>
      <c r="H49" s="2129">
        <f t="shared" si="28"/>
        <v>344</v>
      </c>
      <c r="I49" s="2129">
        <f t="shared" si="28"/>
        <v>144</v>
      </c>
      <c r="J49" s="2129">
        <f t="shared" si="28"/>
        <v>744</v>
      </c>
    </row>
    <row r="50">
      <c r="A50" s="2130" t="s">
        <v>7644</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7507</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8712</v>
      </c>
      <c r="B1" s="13" t="s">
        <v>8713</v>
      </c>
      <c r="F1" s="15"/>
      <c r="G1" s="15"/>
      <c r="H1" s="15"/>
      <c r="I1" s="15"/>
      <c r="J1" s="15"/>
      <c r="K1" s="15"/>
      <c r="L1" s="15"/>
      <c r="M1" s="15"/>
      <c r="N1" s="15"/>
      <c r="O1" s="15"/>
      <c r="P1" s="15"/>
      <c r="Q1" s="15"/>
      <c r="R1" s="15"/>
      <c r="S1" s="15"/>
      <c r="T1" s="15"/>
      <c r="U1" s="15"/>
      <c r="V1" s="15"/>
      <c r="W1" s="15"/>
      <c r="X1" s="15"/>
      <c r="Y1" s="15"/>
      <c r="Z1" s="15"/>
    </row>
    <row r="2">
      <c r="A2" s="2133" t="s">
        <v>8714</v>
      </c>
      <c r="B2" s="16" t="s">
        <v>8715</v>
      </c>
      <c r="F2" s="15"/>
      <c r="G2" s="15"/>
      <c r="H2" s="15"/>
      <c r="I2" s="15"/>
      <c r="J2" s="15"/>
      <c r="K2" s="15"/>
      <c r="L2" s="15"/>
      <c r="M2" s="15"/>
      <c r="N2" s="15"/>
      <c r="O2" s="15"/>
      <c r="P2" s="15"/>
      <c r="Q2" s="15"/>
      <c r="R2" s="15"/>
      <c r="S2" s="15"/>
      <c r="T2" s="15"/>
      <c r="U2" s="15"/>
      <c r="V2" s="15"/>
      <c r="W2" s="15"/>
      <c r="X2" s="15"/>
      <c r="Y2" s="15"/>
      <c r="Z2" s="15"/>
    </row>
    <row r="3">
      <c r="A3" s="16" t="s">
        <v>8716</v>
      </c>
      <c r="B3" s="16" t="s">
        <v>8717</v>
      </c>
      <c r="F3" s="15"/>
      <c r="G3" s="15"/>
      <c r="H3" s="15"/>
      <c r="I3" s="15"/>
      <c r="J3" s="15"/>
      <c r="K3" s="15"/>
      <c r="L3" s="15"/>
      <c r="M3" s="15"/>
      <c r="N3" s="15"/>
      <c r="O3" s="15"/>
      <c r="P3" s="15"/>
      <c r="Q3" s="15"/>
      <c r="R3" s="15"/>
      <c r="S3" s="15"/>
      <c r="T3" s="15"/>
      <c r="U3" s="15"/>
      <c r="V3" s="15"/>
      <c r="W3" s="15"/>
      <c r="X3" s="15"/>
      <c r="Y3" s="15"/>
      <c r="Z3" s="15"/>
    </row>
    <row r="4">
      <c r="A4" s="16" t="s">
        <v>8718</v>
      </c>
      <c r="B4" s="16" t="s">
        <v>8719</v>
      </c>
      <c r="C4" s="15"/>
      <c r="D4" s="15"/>
      <c r="E4" s="15"/>
      <c r="F4" s="15"/>
      <c r="G4" s="15"/>
      <c r="H4" s="15"/>
      <c r="I4" s="15"/>
      <c r="J4" s="15"/>
      <c r="K4" s="15"/>
      <c r="L4" s="15"/>
      <c r="M4" s="15"/>
      <c r="N4" s="15"/>
      <c r="O4" s="15"/>
      <c r="P4" s="15"/>
      <c r="Q4" s="15"/>
      <c r="R4" s="15"/>
      <c r="S4" s="15"/>
      <c r="T4" s="15"/>
      <c r="U4" s="15"/>
      <c r="V4" s="15"/>
      <c r="W4" s="15"/>
      <c r="X4" s="15"/>
      <c r="Y4" s="15"/>
      <c r="Z4" s="15"/>
    </row>
    <row r="5">
      <c r="A5" s="16" t="s">
        <v>8720</v>
      </c>
      <c r="B5" s="16" t="s">
        <v>8721</v>
      </c>
      <c r="C5" s="15"/>
      <c r="D5" s="15"/>
      <c r="E5" s="15"/>
      <c r="F5" s="15"/>
      <c r="G5" s="15"/>
      <c r="H5" s="15"/>
      <c r="I5" s="15"/>
      <c r="J5" s="15"/>
      <c r="K5" s="15"/>
      <c r="L5" s="15"/>
      <c r="M5" s="15"/>
      <c r="N5" s="15"/>
      <c r="O5" s="15"/>
      <c r="P5" s="15"/>
      <c r="Q5" s="15"/>
      <c r="R5" s="15"/>
      <c r="S5" s="15"/>
      <c r="T5" s="15"/>
      <c r="U5" s="15"/>
      <c r="V5" s="15"/>
      <c r="W5" s="15"/>
      <c r="X5" s="15"/>
      <c r="Y5" s="15"/>
      <c r="Z5" s="15"/>
    </row>
    <row r="6">
      <c r="A6" s="16" t="s">
        <v>8722</v>
      </c>
      <c r="B6" s="16" t="s">
        <v>8723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8724</v>
      </c>
      <c r="C8" s="13" t="s">
        <v>8725</v>
      </c>
      <c r="D8" s="13" t="s">
        <v>8726</v>
      </c>
      <c r="E8" s="13" t="s">
        <v>8727</v>
      </c>
      <c r="F8" s="15"/>
      <c r="G8" s="15"/>
      <c r="H8" s="15"/>
      <c r="I8" s="15"/>
      <c r="J8" s="15"/>
      <c r="K8" s="15"/>
      <c r="L8" s="15"/>
      <c r="M8" s="15"/>
      <c r="N8" s="15"/>
      <c r="O8" s="15"/>
      <c r="P8" s="15"/>
      <c r="Q8" s="15"/>
      <c r="R8" s="15"/>
      <c r="S8" s="15"/>
      <c r="T8" s="15"/>
      <c r="U8" s="15"/>
      <c r="V8" s="15"/>
      <c r="W8" s="15"/>
      <c r="X8" s="15"/>
      <c r="Y8" s="15"/>
      <c r="Z8" s="15"/>
    </row>
    <row r="9">
      <c r="B9" s="16" t="s">
        <v>8728</v>
      </c>
      <c r="C9" s="16" t="s">
        <v>8728</v>
      </c>
      <c r="D9" s="16" t="s">
        <v>8728</v>
      </c>
      <c r="E9" s="16" t="s">
        <v>8728</v>
      </c>
      <c r="F9" s="15"/>
      <c r="G9" s="15"/>
      <c r="H9" s="15"/>
      <c r="I9" s="15"/>
      <c r="J9" s="15"/>
      <c r="K9" s="15"/>
      <c r="L9" s="15"/>
      <c r="M9" s="15"/>
      <c r="N9" s="15"/>
      <c r="O9" s="15"/>
      <c r="P9" s="15"/>
      <c r="Q9" s="15"/>
      <c r="R9" s="15"/>
      <c r="S9" s="15"/>
      <c r="T9" s="15"/>
      <c r="U9" s="15"/>
      <c r="V9" s="15"/>
      <c r="W9" s="15"/>
      <c r="X9" s="15"/>
      <c r="Y9" s="15"/>
      <c r="Z9" s="15"/>
    </row>
    <row r="10">
      <c r="B10" s="16" t="s">
        <v>8729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8730</v>
      </c>
      <c r="B12" s="16" t="s">
        <v>8731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8732</v>
      </c>
      <c r="B13" s="16" t="s">
        <v>8733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8734</v>
      </c>
      <c r="B14" s="16" t="s">
        <v>8735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8736</v>
      </c>
      <c r="B15" s="16" t="s">
        <v>8737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8738</v>
      </c>
      <c r="B16" s="16" t="s">
        <v>8739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5541</v>
      </c>
      <c r="C1" s="2135" t="s">
        <v>8740</v>
      </c>
      <c r="D1" s="2135" t="s">
        <v>8741</v>
      </c>
      <c r="E1" s="2135" t="s">
        <v>8742</v>
      </c>
      <c r="F1" s="2135" t="s">
        <v>8743</v>
      </c>
      <c r="G1" s="2136"/>
      <c r="H1" s="2136"/>
      <c r="I1" s="2136"/>
      <c r="J1" s="2136"/>
      <c r="K1" s="2136"/>
      <c r="L1" s="2136"/>
      <c r="M1" s="2136"/>
      <c r="N1" s="2136"/>
      <c r="O1" s="2136"/>
      <c r="P1" s="2136"/>
      <c r="Q1" s="2136"/>
      <c r="R1" s="2136"/>
      <c r="S1" s="2136"/>
      <c r="T1" s="2136"/>
      <c r="U1" s="2136"/>
      <c r="V1" s="2136"/>
      <c r="W1" s="2136"/>
      <c r="X1" s="2136"/>
      <c r="Y1" s="2136"/>
      <c r="Z1" s="2136"/>
    </row>
    <row r="2">
      <c r="A2" s="2135" t="s">
        <v>8744</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112</v>
      </c>
      <c r="D4" s="2135" t="s">
        <v>113</v>
      </c>
      <c r="E4" s="2135" t="s">
        <v>115</v>
      </c>
      <c r="F4" s="2135" t="s">
        <v>116</v>
      </c>
      <c r="G4" s="2136"/>
      <c r="H4" s="2136"/>
      <c r="I4" s="2135" t="s">
        <v>28</v>
      </c>
      <c r="J4" s="2135" t="s">
        <v>112</v>
      </c>
      <c r="K4" s="2135" t="s">
        <v>113</v>
      </c>
      <c r="L4" s="2135" t="s">
        <v>115</v>
      </c>
      <c r="M4" s="2135" t="s">
        <v>116</v>
      </c>
      <c r="N4" s="2136"/>
      <c r="O4" s="2136"/>
      <c r="P4" s="2136"/>
      <c r="Q4" s="2136"/>
      <c r="R4" s="2136"/>
      <c r="S4" s="2136"/>
      <c r="T4" s="2136"/>
      <c r="U4" s="2136"/>
      <c r="V4" s="2136"/>
      <c r="W4" s="2136"/>
      <c r="X4" s="2136"/>
      <c r="Y4" s="2136"/>
      <c r="Z4" s="2136"/>
    </row>
    <row r="5">
      <c r="A5" s="2135" t="s">
        <v>8745</v>
      </c>
      <c r="B5" s="2135" t="s">
        <v>405</v>
      </c>
      <c r="C5" s="2136">
        <f>vlookup(B5,Soldiers!$A$2:$L$132,9,false)</f>
        <v>43</v>
      </c>
      <c r="D5" s="2136">
        <f>vlookup(B5,Soldiers!$A$2:$L$132,10,false)</f>
        <v>40</v>
      </c>
      <c r="E5" s="2136">
        <f>vlookup(B5,Soldiers!$A$2:$L$132,11,false)</f>
        <v>23</v>
      </c>
      <c r="F5" s="2136">
        <f>vlookup(B5,Soldiers!$A$2:$L$132,12,false)</f>
        <v>19</v>
      </c>
      <c r="G5" s="2136"/>
      <c r="H5" s="2135" t="s">
        <v>8746</v>
      </c>
      <c r="I5" s="2135" t="s">
        <v>5660</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8747</v>
      </c>
      <c r="B6" s="2136">
        <f>vlookup(B5,Soldiers!$A$2:$L$132,2,false)</f>
        <v>3</v>
      </c>
      <c r="C6" s="2136"/>
      <c r="D6" s="2136"/>
      <c r="E6" s="2136"/>
      <c r="F6" s="2136"/>
      <c r="G6" s="2136"/>
      <c r="H6" s="2138" t="s">
        <v>8747</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8748</v>
      </c>
      <c r="B7" s="2137">
        <v>10.0</v>
      </c>
      <c r="C7" s="2136"/>
      <c r="D7" s="2136"/>
      <c r="E7" s="2136"/>
      <c r="F7" s="2136"/>
      <c r="G7" s="2136"/>
      <c r="H7" s="2138" t="s">
        <v>8748</v>
      </c>
      <c r="I7" s="2137">
        <v>8.0</v>
      </c>
      <c r="J7" s="2136"/>
      <c r="K7" s="2136"/>
      <c r="L7" s="2136"/>
      <c r="M7" s="2136"/>
      <c r="N7" s="2136"/>
      <c r="O7" s="2136"/>
      <c r="P7" s="2136"/>
      <c r="Q7" s="2136"/>
      <c r="R7" s="2136"/>
      <c r="S7" s="2136"/>
      <c r="T7" s="2136"/>
      <c r="U7" s="2136"/>
      <c r="V7" s="2136"/>
      <c r="W7" s="2136"/>
      <c r="X7" s="2136"/>
      <c r="Y7" s="2136"/>
      <c r="Z7" s="2136"/>
    </row>
    <row r="8">
      <c r="A8" s="2137" t="s">
        <v>8749</v>
      </c>
      <c r="B8" s="2136">
        <f>ifs(B6=1,0,B6=2,switch(B7,0,0,1,1,2,2,3,3,4,4,5,5),B6=3,switch(B7,0,0,1,2,2,4,3,6,4,9,5,12,6,15,7,18,8,22,9,26,10,30))</f>
        <v>30</v>
      </c>
      <c r="C8" s="2136"/>
      <c r="D8" s="2136"/>
      <c r="E8" s="2136"/>
      <c r="F8" s="2136"/>
      <c r="G8" s="2136"/>
      <c r="H8" s="2137" t="s">
        <v>8749</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8750</v>
      </c>
      <c r="B10" s="2136"/>
      <c r="C10" s="2135" t="s">
        <v>112</v>
      </c>
      <c r="D10" s="2135" t="s">
        <v>113</v>
      </c>
      <c r="E10" s="2135" t="s">
        <v>115</v>
      </c>
      <c r="F10" s="2135" t="s">
        <v>116</v>
      </c>
      <c r="G10" s="2136"/>
      <c r="H10" s="2135" t="s">
        <v>8750</v>
      </c>
      <c r="I10" s="2136"/>
      <c r="J10" s="2135" t="s">
        <v>112</v>
      </c>
      <c r="K10" s="2135" t="s">
        <v>113</v>
      </c>
      <c r="L10" s="2135" t="s">
        <v>115</v>
      </c>
      <c r="M10" s="2135" t="s">
        <v>116</v>
      </c>
      <c r="N10" s="2136"/>
      <c r="O10" s="2136"/>
      <c r="P10" s="2136"/>
      <c r="Q10" s="2136"/>
      <c r="R10" s="2136"/>
      <c r="S10" s="2136"/>
      <c r="T10" s="2136"/>
      <c r="U10" s="2136"/>
      <c r="V10" s="2136"/>
      <c r="W10" s="2136"/>
      <c r="X10" s="2136"/>
      <c r="Y10" s="2136"/>
      <c r="Z10" s="2136"/>
    </row>
    <row r="11">
      <c r="A11" s="2138" t="s">
        <v>8751</v>
      </c>
      <c r="B11" s="2137" t="s">
        <v>8752</v>
      </c>
      <c r="C11" s="2137">
        <v>46.0</v>
      </c>
      <c r="D11" s="2137">
        <v>55.0</v>
      </c>
      <c r="E11" s="2137">
        <v>33.0</v>
      </c>
      <c r="F11" s="2137">
        <v>33.0</v>
      </c>
      <c r="G11" s="2136"/>
      <c r="H11" s="2138" t="s">
        <v>8751</v>
      </c>
      <c r="I11" s="2137" t="s">
        <v>8752</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8753</v>
      </c>
      <c r="B12" s="2137" t="s">
        <v>8752</v>
      </c>
      <c r="C12" s="2137">
        <v>34.0</v>
      </c>
      <c r="D12" s="2137">
        <v>34.0</v>
      </c>
      <c r="E12" s="2137">
        <v>26.0</v>
      </c>
      <c r="F12" s="2137">
        <v>26.0</v>
      </c>
      <c r="G12" s="2136"/>
      <c r="H12" s="2138" t="s">
        <v>8753</v>
      </c>
      <c r="I12" s="2137" t="s">
        <v>8752</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112</v>
      </c>
      <c r="D14" s="2135" t="s">
        <v>113</v>
      </c>
      <c r="E14" s="2135" t="s">
        <v>115</v>
      </c>
      <c r="F14" s="2135" t="s">
        <v>116</v>
      </c>
      <c r="G14" s="2136"/>
      <c r="H14" s="2136"/>
      <c r="I14" s="2136"/>
      <c r="J14" s="2135" t="s">
        <v>112</v>
      </c>
      <c r="K14" s="2135" t="s">
        <v>113</v>
      </c>
      <c r="L14" s="2135" t="s">
        <v>115</v>
      </c>
      <c r="M14" s="2135" t="s">
        <v>116</v>
      </c>
      <c r="N14" s="2136"/>
      <c r="O14" s="2136"/>
      <c r="P14" s="2136"/>
      <c r="Q14" s="2136"/>
      <c r="R14" s="2136"/>
      <c r="S14" s="2136"/>
      <c r="T14" s="2136"/>
      <c r="U14" s="2136"/>
      <c r="V14" s="2136"/>
      <c r="W14" s="2136"/>
      <c r="X14" s="2136"/>
      <c r="Y14" s="2136"/>
      <c r="Z14" s="2136"/>
    </row>
    <row r="15">
      <c r="A15" s="2135" t="s">
        <v>8754</v>
      </c>
      <c r="B15" s="2136"/>
      <c r="C15" s="2136">
        <f>round(C11+(C5*(1+($B$2-1)/10))*(1+(C12+B8)/100),0)</f>
        <v>533</v>
      </c>
      <c r="D15" s="2136">
        <f>round(D11+(D5*(1+($B$2-1)/10))*(1+(D12+B8)/100),0)</f>
        <v>508</v>
      </c>
      <c r="E15" s="2136">
        <f>round(E11+(E5*(1+($B$2-1)/10))*(1+(E12+B8)/100),0)</f>
        <v>281</v>
      </c>
      <c r="F15" s="2136">
        <f>round(F11+(F5*(1+($B$2-1)/10))*(1+(F12+B8)/100),0)</f>
        <v>238</v>
      </c>
      <c r="G15" s="2136"/>
      <c r="H15" s="2135" t="s">
        <v>8754</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8755</v>
      </c>
      <c r="B16" s="2136"/>
      <c r="C16" s="2139">
        <f>round(C15*$C$2/100,0)</f>
        <v>187</v>
      </c>
      <c r="D16" s="2139">
        <f>round(D15*$D$2/100,0)</f>
        <v>51</v>
      </c>
      <c r="E16" s="2139">
        <f>round(E15*$E$2/100,0)</f>
        <v>98</v>
      </c>
      <c r="F16" s="2139">
        <f>round(F15*$F$2/100,0)</f>
        <v>24</v>
      </c>
      <c r="G16" s="2136"/>
      <c r="H16" s="2135" t="s">
        <v>8755</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8756</v>
      </c>
      <c r="B17" s="2136"/>
      <c r="C17" s="2140">
        <f t="shared" ref="C17:F17" si="1">C15+C16</f>
        <v>720</v>
      </c>
      <c r="D17" s="2140">
        <f t="shared" si="1"/>
        <v>559</v>
      </c>
      <c r="E17" s="2140">
        <f t="shared" si="1"/>
        <v>379</v>
      </c>
      <c r="F17" s="2140">
        <f t="shared" si="1"/>
        <v>262</v>
      </c>
      <c r="G17" s="2136"/>
      <c r="H17" s="2135" t="s">
        <v>8756</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112</v>
      </c>
      <c r="D20" s="2135" t="s">
        <v>113</v>
      </c>
      <c r="E20" s="2135" t="s">
        <v>115</v>
      </c>
      <c r="F20" s="2135" t="s">
        <v>116</v>
      </c>
      <c r="G20" s="2136"/>
      <c r="H20" s="2136"/>
      <c r="I20" s="2135" t="s">
        <v>28</v>
      </c>
      <c r="J20" s="2135" t="s">
        <v>112</v>
      </c>
      <c r="K20" s="2135" t="s">
        <v>113</v>
      </c>
      <c r="L20" s="2135" t="s">
        <v>115</v>
      </c>
      <c r="M20" s="2135" t="s">
        <v>116</v>
      </c>
      <c r="N20" s="2136"/>
      <c r="O20" s="2136"/>
      <c r="P20" s="2136"/>
      <c r="Q20" s="2136"/>
      <c r="R20" s="2136"/>
      <c r="S20" s="2136"/>
      <c r="T20" s="2136"/>
      <c r="U20" s="2136"/>
      <c r="V20" s="2136"/>
      <c r="W20" s="2136"/>
      <c r="X20" s="2136"/>
      <c r="Y20" s="2136"/>
      <c r="Z20" s="2136"/>
    </row>
    <row r="21">
      <c r="A21" s="2135" t="s">
        <v>8757</v>
      </c>
      <c r="B21" s="2135" t="s">
        <v>694</v>
      </c>
      <c r="C21" s="2136">
        <f>vlookup(B21,Soldiers!$A$2:$L$132,9,false)</f>
        <v>43</v>
      </c>
      <c r="D21" s="2136">
        <f>vlookup(B21,Soldiers!$A$2:$L$132,10,false)</f>
        <v>37</v>
      </c>
      <c r="E21" s="2136">
        <f>vlookup(B21,Soldiers!$A$2:$L$132,11,false)</f>
        <v>26</v>
      </c>
      <c r="F21" s="2136">
        <f>vlookup(B21,Soldiers!$A$2:$L$132,12,false)</f>
        <v>16</v>
      </c>
      <c r="G21" s="2136"/>
      <c r="H21" s="2135" t="s">
        <v>8758</v>
      </c>
      <c r="I21" s="2135" t="s">
        <v>5641</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8747</v>
      </c>
      <c r="B22" s="2136">
        <f>vlookup(B21,Soldiers!$A$2:$L$132,2,false)</f>
        <v>3</v>
      </c>
      <c r="C22" s="2136"/>
      <c r="D22" s="2136"/>
      <c r="E22" s="2136"/>
      <c r="F22" s="2136"/>
      <c r="G22" s="2136"/>
      <c r="H22" s="2138" t="s">
        <v>8747</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8748</v>
      </c>
      <c r="B23" s="2137">
        <v>8.0</v>
      </c>
      <c r="C23" s="2136"/>
      <c r="D23" s="2136"/>
      <c r="E23" s="2136"/>
      <c r="F23" s="2136"/>
      <c r="G23" s="2136"/>
      <c r="H23" s="2138" t="s">
        <v>8748</v>
      </c>
      <c r="I23" s="2137">
        <v>10.0</v>
      </c>
      <c r="J23" s="2136"/>
      <c r="K23" s="2136"/>
      <c r="L23" s="2136"/>
      <c r="M23" s="2136"/>
      <c r="N23" s="2136"/>
      <c r="O23" s="2136"/>
      <c r="P23" s="2136"/>
      <c r="Q23" s="2136"/>
      <c r="R23" s="2136"/>
      <c r="S23" s="2136"/>
      <c r="T23" s="2136"/>
      <c r="U23" s="2136"/>
      <c r="V23" s="2136"/>
      <c r="W23" s="2136"/>
      <c r="X23" s="2136"/>
      <c r="Y23" s="2136"/>
      <c r="Z23" s="2136"/>
    </row>
    <row r="24">
      <c r="A24" s="2137" t="s">
        <v>8749</v>
      </c>
      <c r="B24" s="2136">
        <f>ifs(B22=1,0,B22=2,switch(B23,0,0,1,1,2,2,3,3,4,4,5,5),B22=3,switch(B23,0,0,1,2,2,4,3,6,4,9,5,12,6,15,7,18,8,22,9,26,10,30))</f>
        <v>22</v>
      </c>
      <c r="C24" s="2136"/>
      <c r="D24" s="2136"/>
      <c r="E24" s="2136"/>
      <c r="F24" s="2136"/>
      <c r="G24" s="2136"/>
      <c r="H24" s="2137" t="s">
        <v>8749</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8750</v>
      </c>
      <c r="B26" s="2136"/>
      <c r="C26" s="2135" t="s">
        <v>112</v>
      </c>
      <c r="D26" s="2135" t="s">
        <v>113</v>
      </c>
      <c r="E26" s="2135" t="s">
        <v>115</v>
      </c>
      <c r="F26" s="2135" t="s">
        <v>116</v>
      </c>
      <c r="G26" s="2136"/>
      <c r="H26" s="2135" t="s">
        <v>8750</v>
      </c>
      <c r="I26" s="2136"/>
      <c r="J26" s="2135" t="s">
        <v>112</v>
      </c>
      <c r="K26" s="2135" t="s">
        <v>113</v>
      </c>
      <c r="L26" s="2135" t="s">
        <v>115</v>
      </c>
      <c r="M26" s="2135" t="s">
        <v>116</v>
      </c>
      <c r="N26" s="2136"/>
      <c r="O26" s="2136"/>
      <c r="P26" s="2136"/>
      <c r="Q26" s="2136"/>
      <c r="R26" s="2136"/>
      <c r="S26" s="2136"/>
      <c r="T26" s="2136"/>
      <c r="U26" s="2136"/>
      <c r="V26" s="2136"/>
      <c r="W26" s="2136"/>
      <c r="X26" s="2136"/>
      <c r="Y26" s="2136"/>
      <c r="Z26" s="2136"/>
    </row>
    <row r="27">
      <c r="A27" s="2138" t="s">
        <v>8751</v>
      </c>
      <c r="B27" s="2137" t="s">
        <v>8752</v>
      </c>
      <c r="C27" s="2137">
        <v>46.0</v>
      </c>
      <c r="D27" s="2137">
        <v>55.0</v>
      </c>
      <c r="E27" s="2137">
        <v>33.0</v>
      </c>
      <c r="F27" s="2137">
        <v>33.0</v>
      </c>
      <c r="G27" s="2136"/>
      <c r="H27" s="2138" t="s">
        <v>8751</v>
      </c>
      <c r="I27" s="2137" t="s">
        <v>8752</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8753</v>
      </c>
      <c r="B28" s="2137" t="s">
        <v>8752</v>
      </c>
      <c r="C28" s="2137">
        <v>34.0</v>
      </c>
      <c r="D28" s="2137">
        <v>34.0</v>
      </c>
      <c r="E28" s="2137">
        <v>26.0</v>
      </c>
      <c r="F28" s="2137">
        <v>26.0</v>
      </c>
      <c r="G28" s="2136"/>
      <c r="H28" s="2138" t="s">
        <v>8753</v>
      </c>
      <c r="I28" s="2137" t="s">
        <v>8752</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112</v>
      </c>
      <c r="D30" s="2135" t="s">
        <v>113</v>
      </c>
      <c r="E30" s="2135" t="s">
        <v>115</v>
      </c>
      <c r="F30" s="2135" t="s">
        <v>116</v>
      </c>
      <c r="G30" s="2136"/>
      <c r="H30" s="2136"/>
      <c r="I30" s="2136"/>
      <c r="J30" s="2135" t="s">
        <v>112</v>
      </c>
      <c r="K30" s="2135" t="s">
        <v>113</v>
      </c>
      <c r="L30" s="2135" t="s">
        <v>115</v>
      </c>
      <c r="M30" s="2135" t="s">
        <v>116</v>
      </c>
      <c r="N30" s="2136"/>
      <c r="O30" s="2136"/>
      <c r="P30" s="2136"/>
      <c r="Q30" s="2136"/>
      <c r="R30" s="2136"/>
      <c r="S30" s="2136"/>
      <c r="T30" s="2136"/>
      <c r="U30" s="2136"/>
      <c r="V30" s="2136"/>
      <c r="W30" s="2136"/>
      <c r="X30" s="2136"/>
      <c r="Y30" s="2136"/>
      <c r="Z30" s="2136"/>
    </row>
    <row r="31">
      <c r="A31" s="2135" t="s">
        <v>8754</v>
      </c>
      <c r="B31" s="2136"/>
      <c r="C31" s="2136">
        <f>round(C27+(C21*(1+($B$2-1)/10))*(1+(C28+B24)/100),0)</f>
        <v>509</v>
      </c>
      <c r="D31" s="2136">
        <f>round(D27+(D21*(1+($B$2-1)/10))*(1+(D28+B24)/100),0)</f>
        <v>453</v>
      </c>
      <c r="E31" s="2136">
        <f>round(E27+(E21*(1+($B$2-1)/10))*(1+(E28+B24)/100),0)</f>
        <v>299</v>
      </c>
      <c r="F31" s="2136">
        <f>round(F27+(F21*(1+($B$2-1)/10))*(1+(F28+B24)/100),0)</f>
        <v>196</v>
      </c>
      <c r="G31" s="2136"/>
      <c r="H31" s="2135" t="s">
        <v>8754</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8755</v>
      </c>
      <c r="B32" s="2136"/>
      <c r="C32" s="2139">
        <f>round(C31*$C$2/100,0)</f>
        <v>178</v>
      </c>
      <c r="D32" s="2139">
        <f>round(D31*$D$2/100,0)</f>
        <v>45</v>
      </c>
      <c r="E32" s="2139">
        <f>round(E31*$E$2/100,0)</f>
        <v>105</v>
      </c>
      <c r="F32" s="2139">
        <f>round(F31*$F$2/100,0)</f>
        <v>20</v>
      </c>
      <c r="G32" s="2136"/>
      <c r="H32" s="2135" t="s">
        <v>8755</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8756</v>
      </c>
      <c r="B33" s="2136"/>
      <c r="C33" s="2140">
        <f t="shared" ref="C33:F33" si="3">C31+C32</f>
        <v>687</v>
      </c>
      <c r="D33" s="2140">
        <f t="shared" si="3"/>
        <v>498</v>
      </c>
      <c r="E33" s="2140">
        <f t="shared" si="3"/>
        <v>404</v>
      </c>
      <c r="F33" s="2140">
        <f t="shared" si="3"/>
        <v>216</v>
      </c>
      <c r="G33" s="2136"/>
      <c r="H33" s="2135" t="s">
        <v>8756</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f>switch(mod(value(today()),3),1,1,2,2,3,3)</f>
        <v>2</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8759</v>
      </c>
      <c r="B1" s="2142" t="s">
        <v>8760</v>
      </c>
      <c r="C1" s="2143"/>
    </row>
    <row r="2">
      <c r="A2" s="2144" t="s">
        <v>8761</v>
      </c>
      <c r="B2" s="2145" t="s">
        <v>8762</v>
      </c>
      <c r="C2" s="2146"/>
    </row>
    <row r="3">
      <c r="A3" s="2144" t="s">
        <v>8763</v>
      </c>
      <c r="B3" s="2145" t="s">
        <v>8764</v>
      </c>
      <c r="C3" s="2146"/>
    </row>
    <row r="4">
      <c r="A4" s="2144" t="s">
        <v>8765</v>
      </c>
      <c r="B4" s="2145" t="s">
        <v>8766</v>
      </c>
      <c r="C4" s="2146"/>
    </row>
    <row r="5">
      <c r="A5" s="2147" t="s">
        <v>8767</v>
      </c>
      <c r="B5" s="2148" t="s">
        <v>8768</v>
      </c>
      <c r="C5" s="2146"/>
    </row>
    <row r="6">
      <c r="A6" s="2144" t="s">
        <v>8769</v>
      </c>
      <c r="B6" s="2145" t="s">
        <v>8770</v>
      </c>
      <c r="C6" s="2146"/>
    </row>
    <row r="7">
      <c r="A7" s="2144" t="s">
        <v>8771</v>
      </c>
      <c r="B7" s="2145" t="s">
        <v>8772</v>
      </c>
      <c r="C7" s="2146"/>
    </row>
    <row r="8">
      <c r="A8" s="2144" t="s">
        <v>8773</v>
      </c>
      <c r="B8" s="2145" t="s">
        <v>8774</v>
      </c>
      <c r="C8" s="2146"/>
    </row>
    <row r="9">
      <c r="A9" s="2144" t="s">
        <v>8775</v>
      </c>
      <c r="B9" s="2145" t="s">
        <v>8776</v>
      </c>
      <c r="C9" s="2146"/>
    </row>
    <row r="10">
      <c r="A10" s="2144" t="s">
        <v>8777</v>
      </c>
      <c r="B10" s="2145" t="s">
        <v>8778</v>
      </c>
      <c r="C10" s="2149" t="str">
        <f>HYPERLINK("https://docs.google.com/spreadsheets/d/1uuSuC8uWdYY8yNFjnkN8_MBoQWdZHpJmiCy2jZjEvA0/edit#gid=1160620553","link")</f>
        <v>link</v>
      </c>
    </row>
    <row r="11" hidden="1">
      <c r="A11" s="2144" t="s">
        <v>8779</v>
      </c>
      <c r="B11" s="2145" t="s">
        <v>8780</v>
      </c>
      <c r="C11" s="2149" t="str">
        <f>HYPERLINK("https://langrisser.gamepedia.com/Max_Stats_Table_(6-Star,_LVL_60)","link")</f>
        <v>link</v>
      </c>
    </row>
    <row r="12">
      <c r="A12" s="1336" t="s">
        <v>8781</v>
      </c>
      <c r="B12" s="2150" t="s">
        <v>8782</v>
      </c>
      <c r="C12" s="2151" t="str">
        <f>HYPERLINK("https://docs.google.com/spreadsheets/d/1WOCnMsFRNRPb93PDuWSsW3dYF1BbD15EOvLuGvNB8sg/htmlview?sle=true#gid=0","link")</f>
        <v>link</v>
      </c>
    </row>
    <row r="13">
      <c r="A13" s="1364"/>
      <c r="B13" s="2152"/>
      <c r="C13" s="2153"/>
    </row>
    <row r="14">
      <c r="A14" s="2150"/>
      <c r="B14" s="2150"/>
      <c r="C14" s="2154"/>
    </row>
    <row r="15">
      <c r="A15" s="1830" t="s">
        <v>7507</v>
      </c>
      <c r="B15" s="2150"/>
      <c r="C15" s="2154"/>
    </row>
    <row r="16">
      <c r="A16" s="2155"/>
      <c r="B16" s="2150"/>
      <c r="C16" s="2154"/>
    </row>
  </sheetData>
  <hyperlinks>
    <hyperlink display="← Back to Index" location="'Index  User Guide'!A1" ref="A15"/>
  </hyperlinks>
  <drawing r:id="rId1"/>
</worksheet>
</file>