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228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radek\OneDrive\Plocha\"/>
    </mc:Choice>
  </mc:AlternateContent>
  <xr:revisionPtr revIDLastSave="0" documentId="13_ncr:1_{C190CB98-2279-4D2F-810D-DFC83EA9C899}" xr6:coauthVersionLast="45" xr6:coauthVersionMax="45" xr10:uidLastSave="{00000000-0000-0000-0000-000000000000}"/>
  <bookViews>
    <workbookView xWindow="-120" yWindow="-120" windowWidth="29040" windowHeight="15840" activeTab="1" xr2:uid="{3993340A-5F0C-420B-A8C6-1B0C9D83A95D}"/>
  </bookViews>
  <sheets>
    <sheet name="Roční statistika" sheetId="1" r:id="rId1"/>
    <sheet name="Měsíční statistika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</xcalcf:calcFeatures>
    </ext>
  </extLst>
</workbook>
</file>

<file path=xl/calcChain.xml><?xml version="1.0" encoding="utf-8"?>
<calcChain xmlns="http://schemas.openxmlformats.org/spreadsheetml/2006/main">
  <c r="L30" i="2" l="1"/>
  <c r="K30" i="2"/>
  <c r="J30" i="2"/>
  <c r="I30" i="2"/>
  <c r="H30" i="2"/>
  <c r="G30" i="2"/>
  <c r="F30" i="2"/>
  <c r="E30" i="2"/>
  <c r="D30" i="2"/>
  <c r="C30" i="2"/>
  <c r="B30" i="2"/>
  <c r="A30" i="2"/>
  <c r="L29" i="2"/>
  <c r="K29" i="2"/>
  <c r="J29" i="2"/>
  <c r="I29" i="2"/>
  <c r="I33" i="2" s="1"/>
  <c r="I36" i="2" s="1"/>
  <c r="H29" i="2"/>
  <c r="G29" i="2"/>
  <c r="F29" i="2"/>
  <c r="E29" i="2"/>
  <c r="D29" i="2"/>
  <c r="C29" i="2"/>
  <c r="B29" i="2"/>
  <c r="A29" i="2"/>
  <c r="A33" i="2" s="1"/>
  <c r="A36" i="2" s="1"/>
  <c r="L23" i="2"/>
  <c r="K23" i="2"/>
  <c r="J23" i="2"/>
  <c r="I23" i="2"/>
  <c r="H23" i="2"/>
  <c r="G23" i="2"/>
  <c r="F23" i="2"/>
  <c r="E23" i="2"/>
  <c r="D23" i="2"/>
  <c r="C23" i="2"/>
  <c r="B23" i="2"/>
  <c r="A23" i="2"/>
  <c r="L22" i="2"/>
  <c r="K22" i="2"/>
  <c r="J22" i="2"/>
  <c r="I22" i="2"/>
  <c r="I26" i="2" s="1"/>
  <c r="H22" i="2"/>
  <c r="G22" i="2"/>
  <c r="F22" i="2"/>
  <c r="E22" i="2"/>
  <c r="D22" i="2"/>
  <c r="C22" i="2"/>
  <c r="B22" i="2"/>
  <c r="A22" i="2"/>
  <c r="A26" i="2" s="1"/>
  <c r="A7" i="1"/>
  <c r="B7" i="1"/>
  <c r="C7" i="1"/>
  <c r="D7" i="1"/>
  <c r="E7" i="1"/>
  <c r="F7" i="1"/>
  <c r="G4" i="1"/>
  <c r="G3" i="1"/>
  <c r="G7" i="1" s="1"/>
  <c r="J26" i="2" l="1"/>
  <c r="B33" i="2"/>
  <c r="B36" i="2" s="1"/>
  <c r="C33" i="2"/>
  <c r="C36" i="2" s="1"/>
  <c r="B26" i="2"/>
  <c r="J33" i="2"/>
  <c r="J36" i="2" s="1"/>
  <c r="K33" i="2"/>
  <c r="K36" i="2" s="1"/>
  <c r="D26" i="2"/>
  <c r="D33" i="2"/>
  <c r="D36" i="2" s="1"/>
  <c r="L33" i="2"/>
  <c r="L36" i="2" s="1"/>
  <c r="L26" i="2"/>
  <c r="G33" i="2"/>
  <c r="G36" i="2" s="1"/>
  <c r="K26" i="2"/>
  <c r="E33" i="2"/>
  <c r="E36" i="2" s="1"/>
  <c r="H26" i="2"/>
  <c r="H33" i="2"/>
  <c r="H36" i="2" s="1"/>
  <c r="E26" i="2"/>
  <c r="G26" i="2"/>
  <c r="C26" i="2"/>
  <c r="F26" i="2"/>
  <c r="F33" i="2"/>
  <c r="F36" i="2" s="1"/>
</calcChain>
</file>

<file path=xl/sharedStrings.xml><?xml version="1.0" encoding="utf-8"?>
<sst xmlns="http://schemas.openxmlformats.org/spreadsheetml/2006/main" count="48" uniqueCount="27">
  <si>
    <t>Leden</t>
  </si>
  <si>
    <t>Únor</t>
  </si>
  <si>
    <t>Březen</t>
  </si>
  <si>
    <t>Duben</t>
  </si>
  <si>
    <t>Květen</t>
  </si>
  <si>
    <t>Červen</t>
  </si>
  <si>
    <t>Červenec</t>
  </si>
  <si>
    <t>Srpen</t>
  </si>
  <si>
    <t>Září</t>
  </si>
  <si>
    <t>Říjen</t>
  </si>
  <si>
    <t>Listopad</t>
  </si>
  <si>
    <t>Prosinec</t>
  </si>
  <si>
    <t>kWh</t>
  </si>
  <si>
    <t>Jednotka</t>
  </si>
  <si>
    <t>Wh</t>
  </si>
  <si>
    <t>Průměrná energie na panel za den v měsíci</t>
  </si>
  <si>
    <t>-</t>
  </si>
  <si>
    <t>Energie vytvořená na panel za 6 let (rozděleny poloviny střechy)</t>
  </si>
  <si>
    <t>Energie vytvořená na panel za 6 let (zprůměrovány poloviny střechy)</t>
  </si>
  <si>
    <t>Energie vytvořená za 6 let (sečteny poloviny střechy)</t>
  </si>
  <si>
    <t>Energie vytvořená za 6 let (zvlášť dvě poloviny střechy)</t>
  </si>
  <si>
    <t>Energie vytvořená v jednotlivých měsících za 6 let (zvlášť dvě poloviny střechy)</t>
  </si>
  <si>
    <t>počet panelů</t>
  </si>
  <si>
    <t>Celkem energie</t>
  </si>
  <si>
    <t>Roční statistika (zvlášť dvě poloviny střechy)</t>
  </si>
  <si>
    <t>Roční statistika (sečteny dvě poloviny střechy)</t>
  </si>
  <si>
    <t>Rok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</si>
</sst>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charset val="238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ální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Motiv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A5CDBFA-711D-4A7C-AE18-DA01BF559740}">
  <dimension ref="A1:I7"/>
  <sheetViews>
    <sheetView workbookViewId="0">
      <selection activeCell="F23" sqref="F23"/>
    </sheetView>
  </sheetViews>
  <sheetFormatPr defaultRowHeight="15" x14ac:dyDescent="0.25"/>
  <cols>
    <col min="7" max="7" width="15.140625" bestFit="1" customWidth="1"/>
    <col min="8" max="8" width="12.5703125" bestFit="1" customWidth="1"/>
    <col min="9" max="9" width="12" bestFit="1" customWidth="1"/>
    <col min="10" max="10" width="15.5703125" bestFit="1" customWidth="1"/>
  </cols>
  <sheetData>
    <row r="1" spans="1:9" x14ac:dyDescent="0.25">
      <c r="A1" t="s">
        <v>24</v>
      </c>
    </row>
    <row r="2" spans="1:9" x14ac:dyDescent="0.25">
      <c r="A2">
        <v>2014</v>
      </c>
      <c r="B2">
        <v>2015</v>
      </c>
      <c r="C2">
        <v>2016</v>
      </c>
      <c r="D2">
        <v>2017</v>
      </c>
      <c r="E2">
        <v>2018</v>
      </c>
      <c r="F2">
        <v>2019</v>
      </c>
      <c r="G2" t="s">
        <v>23</v>
      </c>
      <c r="H2" t="s">
        <v>13</v>
      </c>
      <c r="I2" t="s">
        <v>22</v>
      </c>
    </row>
    <row r="3" spans="1:9" x14ac:dyDescent="0.25">
      <c r="A3">
        <v>8524.91</v>
      </c>
      <c r="B3">
        <v>8851.3739999999998</v>
      </c>
      <c r="C3">
        <v>8707.4699999999993</v>
      </c>
      <c r="D3">
        <v>8946.1980000000003</v>
      </c>
      <c r="E3">
        <v>9376.0360000000001</v>
      </c>
      <c r="F3">
        <v>8965.5679999999993</v>
      </c>
      <c r="G3">
        <f>SUM(A3:F3)</f>
        <v>53371.556000000004</v>
      </c>
      <c r="H3" t="s">
        <v>12</v>
      </c>
      <c r="I3">
        <v>41</v>
      </c>
    </row>
    <row r="4" spans="1:9" x14ac:dyDescent="0.25">
      <c r="A4">
        <v>9377.625</v>
      </c>
      <c r="B4">
        <v>10092.578</v>
      </c>
      <c r="C4">
        <v>9833.4259999999995</v>
      </c>
      <c r="D4">
        <v>10177.75</v>
      </c>
      <c r="E4">
        <v>10352.481</v>
      </c>
      <c r="F4">
        <v>10154.605</v>
      </c>
      <c r="G4">
        <f>SUM(A4:F4)</f>
        <v>59988.464999999997</v>
      </c>
      <c r="H4" t="s">
        <v>12</v>
      </c>
      <c r="I4">
        <v>44</v>
      </c>
    </row>
    <row r="6" spans="1:9" x14ac:dyDescent="0.25">
      <c r="A6" t="s">
        <v>25</v>
      </c>
    </row>
    <row r="7" spans="1:9" x14ac:dyDescent="0.25">
      <c r="A7">
        <f>SUM(A3:A4)</f>
        <v>17902.535</v>
      </c>
      <c r="B7">
        <f>SUM(B3:B4)</f>
        <v>18943.951999999997</v>
      </c>
      <c r="C7">
        <f>SUM(C3:C4)</f>
        <v>18540.896000000001</v>
      </c>
      <c r="D7">
        <f>SUM(D3:D4)</f>
        <v>19123.948</v>
      </c>
      <c r="E7">
        <f>SUM(E3:E4)</f>
        <v>19728.517</v>
      </c>
      <c r="F7">
        <f>SUM(F3:F4)</f>
        <v>19120.172999999999</v>
      </c>
      <c r="G7">
        <f>SUM(G3:G4)</f>
        <v>113360.02100000001</v>
      </c>
      <c r="H7" t="s">
        <v>12</v>
      </c>
      <c r="I7">
        <v>85</v>
      </c>
    </row>
  </sheetData>
  <pageMargins left="0.7" right="0.7" top="0.78740157499999996" bottom="0.78740157499999996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182068C-2753-427E-865C-C03F6596D3EC}">
  <dimension ref="A1:N36"/>
  <sheetViews>
    <sheetView tabSelected="1" workbookViewId="0">
      <selection activeCell="L17" sqref="L17"/>
    </sheetView>
  </sheetViews>
  <sheetFormatPr defaultRowHeight="15" x14ac:dyDescent="0.25"/>
  <cols>
    <col min="12" max="12" width="9.28515625" customWidth="1"/>
  </cols>
  <sheetData>
    <row r="1" spans="1:14" x14ac:dyDescent="0.25">
      <c r="A1" t="s">
        <v>21</v>
      </c>
    </row>
    <row r="2" spans="1:14" x14ac:dyDescent="0.25">
      <c r="A2" t="s">
        <v>26</v>
      </c>
      <c r="B2" t="s">
        <v>0</v>
      </c>
      <c r="C2" t="s">
        <v>1</v>
      </c>
      <c r="D2" t="s">
        <v>2</v>
      </c>
      <c r="E2" t="s">
        <v>3</v>
      </c>
      <c r="F2" t="s">
        <v>4</v>
      </c>
      <c r="G2" t="s">
        <v>5</v>
      </c>
      <c r="H2" t="s">
        <v>6</v>
      </c>
      <c r="I2" t="s">
        <v>7</v>
      </c>
      <c r="J2" t="s">
        <v>8</v>
      </c>
      <c r="K2" t="s">
        <v>9</v>
      </c>
      <c r="L2" t="s">
        <v>10</v>
      </c>
      <c r="M2" t="s">
        <v>11</v>
      </c>
    </row>
    <row r="3" spans="1:14" x14ac:dyDescent="0.25">
      <c r="A3">
        <v>2014</v>
      </c>
      <c r="B3">
        <v>191.46700000000001</v>
      </c>
      <c r="C3">
        <v>395.4</v>
      </c>
      <c r="D3">
        <v>976.28499999999997</v>
      </c>
      <c r="E3">
        <v>1051.029</v>
      </c>
      <c r="F3">
        <v>1251.5039999999999</v>
      </c>
      <c r="G3">
        <v>1465.6969999999999</v>
      </c>
      <c r="H3">
        <v>1337.566</v>
      </c>
      <c r="I3">
        <v>1056.2950000000001</v>
      </c>
      <c r="J3">
        <v>836.202</v>
      </c>
      <c r="K3">
        <v>471.58800000000002</v>
      </c>
      <c r="L3">
        <v>164.666</v>
      </c>
      <c r="M3">
        <v>179.92599999999999</v>
      </c>
      <c r="N3" t="s">
        <v>12</v>
      </c>
    </row>
    <row r="4" spans="1:14" x14ac:dyDescent="0.25">
      <c r="A4">
        <v>2014</v>
      </c>
      <c r="B4">
        <v>122.80800000000001</v>
      </c>
      <c r="C4">
        <v>310.822</v>
      </c>
      <c r="D4">
        <v>733.90700000000004</v>
      </c>
      <c r="E4">
        <v>1018.803</v>
      </c>
      <c r="F4">
        <v>1185.3530000000001</v>
      </c>
      <c r="G4">
        <v>1437.683</v>
      </c>
      <c r="H4">
        <v>1338.8230000000001</v>
      </c>
      <c r="I4">
        <v>996.53</v>
      </c>
      <c r="J4">
        <v>686.21500000000003</v>
      </c>
      <c r="K4">
        <v>374.68200000000002</v>
      </c>
      <c r="L4">
        <v>138.94</v>
      </c>
      <c r="M4">
        <v>140.34399999999999</v>
      </c>
      <c r="N4" t="s">
        <v>12</v>
      </c>
    </row>
    <row r="6" spans="1:14" x14ac:dyDescent="0.25">
      <c r="A6">
        <v>2015</v>
      </c>
      <c r="B6">
        <v>179.245</v>
      </c>
      <c r="C6">
        <v>382.30099999999999</v>
      </c>
      <c r="D6">
        <v>806.73800000000006</v>
      </c>
      <c r="E6">
        <v>1236.893</v>
      </c>
      <c r="F6">
        <v>1204.509</v>
      </c>
      <c r="G6">
        <v>1500.027</v>
      </c>
      <c r="H6">
        <v>1556.5709999999999</v>
      </c>
      <c r="I6">
        <v>1333.7829999999999</v>
      </c>
      <c r="J6">
        <v>859.428</v>
      </c>
      <c r="K6">
        <v>448.51</v>
      </c>
      <c r="L6">
        <v>384.98200000000003</v>
      </c>
      <c r="M6">
        <v>199.59100000000001</v>
      </c>
      <c r="N6" t="s">
        <v>12</v>
      </c>
    </row>
    <row r="7" spans="1:14" x14ac:dyDescent="0.25">
      <c r="A7">
        <v>2015</v>
      </c>
      <c r="B7">
        <v>118.94799999999999</v>
      </c>
      <c r="C7">
        <v>250.65600000000001</v>
      </c>
      <c r="D7">
        <v>639.96500000000003</v>
      </c>
      <c r="E7">
        <v>1177.5509999999999</v>
      </c>
      <c r="F7">
        <v>1110.7429999999999</v>
      </c>
      <c r="G7">
        <v>1384.9649999999999</v>
      </c>
      <c r="H7">
        <v>1427.9059999999999</v>
      </c>
      <c r="I7">
        <v>1158.085</v>
      </c>
      <c r="J7">
        <v>792.15200000000004</v>
      </c>
      <c r="K7">
        <v>376.673</v>
      </c>
      <c r="L7">
        <v>285.291</v>
      </c>
      <c r="M7">
        <v>128.43899999999999</v>
      </c>
      <c r="N7" t="s">
        <v>12</v>
      </c>
    </row>
    <row r="9" spans="1:14" x14ac:dyDescent="0.25">
      <c r="A9">
        <v>2016</v>
      </c>
      <c r="B9">
        <v>226.34700000000001</v>
      </c>
      <c r="C9">
        <v>365.815</v>
      </c>
      <c r="D9">
        <v>700.96</v>
      </c>
      <c r="E9">
        <v>1026.7439999999999</v>
      </c>
      <c r="F9">
        <v>1390.7909999999999</v>
      </c>
      <c r="G9">
        <v>1469.463</v>
      </c>
      <c r="H9">
        <v>1395.8</v>
      </c>
      <c r="I9">
        <v>1311.7</v>
      </c>
      <c r="J9">
        <v>1050.6669999999999</v>
      </c>
      <c r="K9">
        <v>411.995</v>
      </c>
      <c r="L9">
        <v>273.16500000000002</v>
      </c>
      <c r="M9">
        <v>211.97900000000001</v>
      </c>
      <c r="N9" t="s">
        <v>12</v>
      </c>
    </row>
    <row r="10" spans="1:14" x14ac:dyDescent="0.25">
      <c r="A10">
        <v>2016</v>
      </c>
      <c r="B10">
        <v>137.89099999999999</v>
      </c>
      <c r="C10">
        <v>291.15300000000002</v>
      </c>
      <c r="D10">
        <v>600.899</v>
      </c>
      <c r="E10">
        <v>971.30200000000002</v>
      </c>
      <c r="F10">
        <v>1289.829</v>
      </c>
      <c r="G10">
        <v>1303.758</v>
      </c>
      <c r="H10">
        <v>1356.6679999999999</v>
      </c>
      <c r="I10">
        <v>1145.2819999999999</v>
      </c>
      <c r="J10">
        <v>910.45299999999997</v>
      </c>
      <c r="K10">
        <v>345.56200000000001</v>
      </c>
      <c r="L10">
        <v>218.30099999999999</v>
      </c>
      <c r="M10">
        <v>136.37200000000001</v>
      </c>
      <c r="N10" t="s">
        <v>12</v>
      </c>
    </row>
    <row r="12" spans="1:14" x14ac:dyDescent="0.25">
      <c r="A12">
        <v>2017</v>
      </c>
      <c r="B12">
        <v>202.227</v>
      </c>
      <c r="C12">
        <v>391.80700000000002</v>
      </c>
      <c r="D12">
        <v>876.54899999999998</v>
      </c>
      <c r="E12">
        <v>1012.025</v>
      </c>
      <c r="F12">
        <v>1534.3720000000001</v>
      </c>
      <c r="G12">
        <v>1644.2639999999999</v>
      </c>
      <c r="H12">
        <v>1427.587</v>
      </c>
      <c r="I12">
        <v>1358.97</v>
      </c>
      <c r="J12">
        <v>686.93100000000004</v>
      </c>
      <c r="K12">
        <v>608.20399999999995</v>
      </c>
      <c r="L12">
        <v>257.125</v>
      </c>
      <c r="M12">
        <v>177.68899999999999</v>
      </c>
      <c r="N12" t="s">
        <v>12</v>
      </c>
    </row>
    <row r="13" spans="1:14" x14ac:dyDescent="0.25">
      <c r="A13">
        <v>2017</v>
      </c>
      <c r="B13">
        <v>86.971000000000004</v>
      </c>
      <c r="C13">
        <v>299.08</v>
      </c>
      <c r="D13">
        <v>723.30799999999999</v>
      </c>
      <c r="E13">
        <v>900.97</v>
      </c>
      <c r="F13">
        <v>1374.7429999999999</v>
      </c>
      <c r="G13">
        <v>1538.45</v>
      </c>
      <c r="H13">
        <v>1320.4970000000001</v>
      </c>
      <c r="I13">
        <v>1227.45</v>
      </c>
      <c r="J13">
        <v>658.774</v>
      </c>
      <c r="K13">
        <v>484.483</v>
      </c>
      <c r="L13">
        <v>208.27199999999999</v>
      </c>
      <c r="M13">
        <v>122.84</v>
      </c>
      <c r="N13" t="s">
        <v>12</v>
      </c>
    </row>
    <row r="15" spans="1:14" x14ac:dyDescent="0.25">
      <c r="A15">
        <v>2018</v>
      </c>
      <c r="B15">
        <v>164.36799999999999</v>
      </c>
      <c r="C15">
        <v>385.791</v>
      </c>
      <c r="D15">
        <v>681.279</v>
      </c>
      <c r="E15">
        <v>1318.25</v>
      </c>
      <c r="F15">
        <v>1460.6310000000001</v>
      </c>
      <c r="G15">
        <v>1292.4760000000001</v>
      </c>
      <c r="H15">
        <v>1406.587</v>
      </c>
      <c r="I15">
        <v>1353.693</v>
      </c>
      <c r="J15">
        <v>1063.5029999999999</v>
      </c>
      <c r="K15">
        <v>765.37699999999995</v>
      </c>
      <c r="L15">
        <v>298.94099999999997</v>
      </c>
      <c r="M15">
        <v>161.58500000000001</v>
      </c>
      <c r="N15" t="s">
        <v>12</v>
      </c>
    </row>
    <row r="16" spans="1:14" x14ac:dyDescent="0.25">
      <c r="A16">
        <v>2018</v>
      </c>
      <c r="B16">
        <v>124.40900000000001</v>
      </c>
      <c r="C16">
        <v>321.20999999999998</v>
      </c>
      <c r="D16">
        <v>638.41600000000005</v>
      </c>
      <c r="E16">
        <v>1132.606</v>
      </c>
      <c r="F16">
        <v>1403.9670000000001</v>
      </c>
      <c r="G16">
        <v>1283.8399999999999</v>
      </c>
      <c r="H16">
        <v>1369.5250000000001</v>
      </c>
      <c r="I16">
        <v>1307.71</v>
      </c>
      <c r="J16">
        <v>872.23099999999999</v>
      </c>
      <c r="K16">
        <v>569.70600000000002</v>
      </c>
      <c r="L16">
        <v>241.97900000000001</v>
      </c>
      <c r="M16">
        <v>110.48</v>
      </c>
      <c r="N16" t="s">
        <v>12</v>
      </c>
    </row>
    <row r="18" spans="1:14" x14ac:dyDescent="0.25">
      <c r="A18">
        <v>2019</v>
      </c>
      <c r="B18">
        <v>195.88399999999999</v>
      </c>
      <c r="C18">
        <v>520.79200000000003</v>
      </c>
      <c r="D18">
        <v>885.84500000000003</v>
      </c>
      <c r="E18">
        <v>1188.3</v>
      </c>
      <c r="F18">
        <v>1108.8340000000001</v>
      </c>
      <c r="G18">
        <v>1556.317</v>
      </c>
      <c r="H18">
        <v>1504.4069999999999</v>
      </c>
      <c r="I18">
        <v>1253.511</v>
      </c>
      <c r="J18">
        <v>970.06100000000004</v>
      </c>
      <c r="K18">
        <v>703.14499999999998</v>
      </c>
      <c r="L18">
        <v>211.10599999999999</v>
      </c>
      <c r="M18" t="s">
        <v>16</v>
      </c>
      <c r="N18" t="s">
        <v>12</v>
      </c>
    </row>
    <row r="19" spans="1:14" x14ac:dyDescent="0.25">
      <c r="A19">
        <v>2019</v>
      </c>
      <c r="B19">
        <v>168.608</v>
      </c>
      <c r="C19">
        <v>386.31299999999999</v>
      </c>
      <c r="D19">
        <v>720.48500000000001</v>
      </c>
      <c r="E19">
        <v>1080.4939999999999</v>
      </c>
      <c r="F19">
        <v>1068.2860000000001</v>
      </c>
      <c r="G19">
        <v>1452.636</v>
      </c>
      <c r="H19">
        <v>1349.2339999999999</v>
      </c>
      <c r="I19">
        <v>1156.8420000000001</v>
      </c>
      <c r="J19">
        <v>859.66700000000003</v>
      </c>
      <c r="K19">
        <v>526.22400000000005</v>
      </c>
      <c r="L19">
        <v>159.68100000000001</v>
      </c>
      <c r="M19" t="s">
        <v>16</v>
      </c>
      <c r="N19" t="s">
        <v>12</v>
      </c>
    </row>
    <row r="21" spans="1:14" x14ac:dyDescent="0.25">
      <c r="A21" t="s">
        <v>20</v>
      </c>
    </row>
    <row r="22" spans="1:14" x14ac:dyDescent="0.25">
      <c r="A22">
        <f>SUM(B3,B6,B9,B12,B15,B18)</f>
        <v>1159.538</v>
      </c>
      <c r="B22">
        <f>SUM(C3,C6,C9,C12,C15,C18)</f>
        <v>2441.9059999999999</v>
      </c>
      <c r="C22">
        <f>SUM(D3,D6,D9,D12,D15,D18)</f>
        <v>4927.6559999999999</v>
      </c>
      <c r="D22">
        <f>SUM(E3,E6,E9,E12,E15,E18)</f>
        <v>6833.241</v>
      </c>
      <c r="E22">
        <f>SUM(F3,F6,F9,F12,F15,F18)</f>
        <v>7950.6410000000005</v>
      </c>
      <c r="F22">
        <f>SUM(G3,G6,G9,G12,G15,G18)</f>
        <v>8928.2439999999988</v>
      </c>
      <c r="G22">
        <f>SUM(H3,H6,H9,H12,H15,H18)</f>
        <v>8628.5179999999982</v>
      </c>
      <c r="H22">
        <f>SUM(I3,I6,I9,I12,I15,I18)</f>
        <v>7667.9520000000011</v>
      </c>
      <c r="I22">
        <f>SUM(J3,J6,J9,J12,J15,J18)</f>
        <v>5466.7919999999995</v>
      </c>
      <c r="J22">
        <f>SUM(K3,K6,K9,K12,K15,K18)</f>
        <v>3408.819</v>
      </c>
      <c r="K22">
        <f>SUM(L3,L6,L9,L12,L15,L18)</f>
        <v>1589.9850000000001</v>
      </c>
      <c r="L22">
        <f>SUM(M3,M6,M9,M12,M15,M18)</f>
        <v>930.77</v>
      </c>
      <c r="M22" t="s">
        <v>12</v>
      </c>
    </row>
    <row r="23" spans="1:14" x14ac:dyDescent="0.25">
      <c r="A23">
        <f>SUM(B4,B7,B10,B13,B16,B19)</f>
        <v>759.63499999999999</v>
      </c>
      <c r="B23">
        <f>SUM(C4,C7,C10,C13,C16,C19)</f>
        <v>1859.2339999999999</v>
      </c>
      <c r="C23">
        <f>SUM(D4,D7,D10,D13,D16,D19)</f>
        <v>4056.9800000000005</v>
      </c>
      <c r="D23">
        <f>SUM(E4,E7,E10,E13,E16,E19)</f>
        <v>6281.7259999999997</v>
      </c>
      <c r="E23">
        <f>SUM(F4,F7,F10,F13,F16,F19)</f>
        <v>7432.9210000000003</v>
      </c>
      <c r="F23">
        <f>SUM(G4,G7,G10,G13,G16,G19)</f>
        <v>8401.3320000000003</v>
      </c>
      <c r="G23">
        <f>SUM(H4,H7,H10,H13,H16,H19)</f>
        <v>8162.6530000000002</v>
      </c>
      <c r="H23">
        <f>SUM(I4,I7,I10,I13,I16,I19)</f>
        <v>6991.8989999999994</v>
      </c>
      <c r="I23">
        <f>SUM(J4,J7,J10,J13,J16,J19)</f>
        <v>4779.4920000000002</v>
      </c>
      <c r="J23">
        <f>SUM(K4,K7,K10,K13,K16,K19)</f>
        <v>2677.33</v>
      </c>
      <c r="K23">
        <f>SUM(L4,L7,L10,L13,L16,L19)</f>
        <v>1252.4639999999999</v>
      </c>
      <c r="L23">
        <f>SUM(M4,M7,M10,M13,M16,M19)</f>
        <v>638.47500000000002</v>
      </c>
      <c r="M23" t="s">
        <v>12</v>
      </c>
    </row>
    <row r="25" spans="1:14" x14ac:dyDescent="0.25">
      <c r="A25" t="s">
        <v>19</v>
      </c>
    </row>
    <row r="26" spans="1:14" x14ac:dyDescent="0.25">
      <c r="A26">
        <f>SUM(A22:A23)</f>
        <v>1919.173</v>
      </c>
      <c r="B26">
        <f>SUM(B22:B23)</f>
        <v>4301.1399999999994</v>
      </c>
      <c r="C26">
        <f>SUM(C22:C23)</f>
        <v>8984.6360000000004</v>
      </c>
      <c r="D26">
        <f>SUM(D22:D23)</f>
        <v>13114.967000000001</v>
      </c>
      <c r="E26">
        <f>SUM(E22:E23)</f>
        <v>15383.562000000002</v>
      </c>
      <c r="F26">
        <f>SUM(F22:F23)</f>
        <v>17329.576000000001</v>
      </c>
      <c r="G26">
        <f>SUM(G22:G23)</f>
        <v>16791.170999999998</v>
      </c>
      <c r="H26">
        <f>SUM(H22:H23)</f>
        <v>14659.851000000001</v>
      </c>
      <c r="I26">
        <f>SUM(I22:I23)</f>
        <v>10246.284</v>
      </c>
      <c r="J26">
        <f>SUM(J22:J23)</f>
        <v>6086.1489999999994</v>
      </c>
      <c r="K26">
        <f>SUM(K22:K23)</f>
        <v>2842.4490000000001</v>
      </c>
      <c r="L26">
        <f>SUM(L22:L23)</f>
        <v>1569.2449999999999</v>
      </c>
      <c r="M26" t="s">
        <v>12</v>
      </c>
    </row>
    <row r="28" spans="1:14" x14ac:dyDescent="0.25">
      <c r="A28" t="s">
        <v>17</v>
      </c>
    </row>
    <row r="29" spans="1:14" x14ac:dyDescent="0.25">
      <c r="A29">
        <f>SUM(B3,B6,B9,B12,B15,B18)/44</f>
        <v>26.353136363636363</v>
      </c>
      <c r="B29">
        <f>SUM(C3,C6,C9,C12,C15,C18)/44</f>
        <v>55.497863636363633</v>
      </c>
      <c r="C29">
        <f>SUM(D3,D6,D9,D12,D15,D18)/44</f>
        <v>111.99218181818182</v>
      </c>
      <c r="D29">
        <f>SUM(E3,E6,E9,E12,E15,E18)/44</f>
        <v>155.30093181818182</v>
      </c>
      <c r="E29">
        <f>SUM(F3,F6,F9,F12,F15,F18)/44</f>
        <v>180.69638636363638</v>
      </c>
      <c r="F29">
        <f>SUM(G3,G6,G9,G12,G15,G18)/44</f>
        <v>202.91463636363633</v>
      </c>
      <c r="G29">
        <f>SUM(H3,H6,H9,H12,H15,H18)/44</f>
        <v>196.10268181818176</v>
      </c>
      <c r="H29">
        <f>SUM(I3,I6,I9,I12,I15,I18)/44</f>
        <v>174.27163636363639</v>
      </c>
      <c r="I29">
        <f>SUM(J3,J6,J9,J12,J15,J18)/44</f>
        <v>124.24527272727272</v>
      </c>
      <c r="J29">
        <f>SUM(K3,K6,K9,K12,K15,K18)/44</f>
        <v>77.473159090909093</v>
      </c>
      <c r="K29">
        <f>SUM(L3,L6,L9,L12,L15,L18)/44</f>
        <v>36.136022727272731</v>
      </c>
      <c r="L29">
        <f>SUM(M3,M6,M9,M12,M15,M18)/44</f>
        <v>21.153863636363635</v>
      </c>
      <c r="M29" t="s">
        <v>12</v>
      </c>
    </row>
    <row r="30" spans="1:14" x14ac:dyDescent="0.25">
      <c r="A30">
        <f>SUM(B4,B7,B10,B13,B16,B19)/41</f>
        <v>18.527682926829268</v>
      </c>
      <c r="B30">
        <f>SUM(C4,C7,C10,C13,C16,C19)/41</f>
        <v>45.347170731707315</v>
      </c>
      <c r="C30">
        <f>SUM(D4,D7,D10,D13,D16,D19)/41</f>
        <v>98.95073170731709</v>
      </c>
      <c r="D30">
        <f>SUM(E4,E7,E10,E13,E16,E19)/41</f>
        <v>153.21282926829267</v>
      </c>
      <c r="E30">
        <f>SUM(F4,F7,F10,F13,F16,F19)/41</f>
        <v>181.29075609756097</v>
      </c>
      <c r="F30">
        <f>SUM(G4,G7,G10,G13,G16,G19)/41</f>
        <v>204.91053658536586</v>
      </c>
      <c r="G30">
        <f>SUM(H4,H7,H10,H13,H16,H19)/41</f>
        <v>199.0890975609756</v>
      </c>
      <c r="H30">
        <f>SUM(I4,I7,I10,I13,I16,I19)/41</f>
        <v>170.5341219512195</v>
      </c>
      <c r="I30">
        <f>SUM(J4,J7,J10,J13,J16,J19)/41</f>
        <v>116.5729756097561</v>
      </c>
      <c r="J30">
        <f>SUM(K4,K7,K10,K13,K16,K19)/41</f>
        <v>65.30073170731707</v>
      </c>
      <c r="K30">
        <f>SUM(L4,L7,L10,L13,L16,L19)/41</f>
        <v>30.547902439024387</v>
      </c>
      <c r="L30">
        <f>SUM(M4,M7,M10,M13,M16,M19)/41</f>
        <v>15.572560975609756</v>
      </c>
      <c r="M30" t="s">
        <v>12</v>
      </c>
    </row>
    <row r="32" spans="1:14" x14ac:dyDescent="0.25">
      <c r="A32" t="s">
        <v>18</v>
      </c>
    </row>
    <row r="33" spans="1:13" x14ac:dyDescent="0.25">
      <c r="A33">
        <f>(A29+A30)/2</f>
        <v>22.440409645232815</v>
      </c>
      <c r="B33">
        <f>(B29+B30)/2</f>
        <v>50.42251718403547</v>
      </c>
      <c r="C33">
        <f>(C29+C30)/2</f>
        <v>105.47145676274945</v>
      </c>
      <c r="D33">
        <f>(D29+D30)/2</f>
        <v>154.25688054323723</v>
      </c>
      <c r="E33">
        <f>(E29+E30)/2</f>
        <v>180.99357123059866</v>
      </c>
      <c r="F33">
        <f>(F29+F30)/2</f>
        <v>203.9125864745011</v>
      </c>
      <c r="G33">
        <f>(G29+G30)/2</f>
        <v>197.59588968957868</v>
      </c>
      <c r="H33">
        <f>(H29+H30)/2</f>
        <v>172.40287915742795</v>
      </c>
      <c r="I33">
        <f>(I29+I30)/2</f>
        <v>120.40912416851441</v>
      </c>
      <c r="J33">
        <f>(J29+J30)/2</f>
        <v>71.386945399113074</v>
      </c>
      <c r="K33">
        <f>(K29+K30)/2</f>
        <v>33.341962583148558</v>
      </c>
      <c r="L33">
        <f>(L29+L30)/2</f>
        <v>18.363212305986696</v>
      </c>
      <c r="M33" t="s">
        <v>12</v>
      </c>
    </row>
    <row r="35" spans="1:13" x14ac:dyDescent="0.25">
      <c r="A35" t="s">
        <v>15</v>
      </c>
    </row>
    <row r="36" spans="1:13" x14ac:dyDescent="0.25">
      <c r="A36">
        <f>A33/6/31*1000</f>
        <v>120.64736368404739</v>
      </c>
      <c r="B36">
        <f>B33/6/28*1000</f>
        <v>300.13403085735393</v>
      </c>
      <c r="C36">
        <f>C33/6/31*1000</f>
        <v>567.05084281048096</v>
      </c>
      <c r="D36">
        <f>D33/6/30*1000</f>
        <v>856.98266968465134</v>
      </c>
      <c r="E36">
        <f>E33/6/31*1000</f>
        <v>973.08371629354122</v>
      </c>
      <c r="F36">
        <f>F33/6/30*1000</f>
        <v>1132.8477026361172</v>
      </c>
      <c r="G36">
        <f>G33/6/31*1000</f>
        <v>1062.3434929547243</v>
      </c>
      <c r="H36">
        <f>H33/6/31*1000</f>
        <v>926.89719977111804</v>
      </c>
      <c r="I36">
        <f>I33/6/30*1000</f>
        <v>668.9395787139689</v>
      </c>
      <c r="J36">
        <f>J33/6/31*1000</f>
        <v>383.80078171566169</v>
      </c>
      <c r="K36">
        <f>K33/6/30*1000</f>
        <v>185.23312546193642</v>
      </c>
      <c r="L36">
        <f>L33/5/31*1000</f>
        <v>118.47233745797868</v>
      </c>
      <c r="M36" t="s">
        <v>14</v>
      </c>
    </row>
  </sheetData>
  <pageMargins left="0.7" right="0.7" top="0.78740157499999996" bottom="0.78740157499999996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Listy</vt:lpstr>
      </vt:variant>
      <vt:variant>
        <vt:i4>2</vt:i4>
      </vt:variant>
    </vt:vector>
  </HeadingPairs>
  <TitlesOfParts>
    <vt:vector size="2" baseType="lpstr">
      <vt:lpstr>Roční statistika</vt:lpstr>
      <vt:lpstr>Měsíční statistika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Radek Duchoň</dc:creator>
  <cp:lastModifiedBy>Radek Duchoň</cp:lastModifiedBy>
  <cp:lastPrinted>2019-12-08T17:41:43Z</cp:lastPrinted>
  <dcterms:created xsi:type="dcterms:W3CDTF">2019-12-06T11:29:09Z</dcterms:created>
  <dcterms:modified xsi:type="dcterms:W3CDTF">2019-12-08T17:42:01Z</dcterms:modified>
</cp:coreProperties>
</file>