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19.01" sheetId="1" r:id="rId1"/>
    <sheet name="Лист2" sheetId="2" r:id="rId2"/>
    <sheet name="Лист3" sheetId="3" r:id="rId3"/>
    <sheet name="Лист4" sheetId="4" r:id="rId4"/>
  </sheets>
  <calcPr calcId="125725"/>
</workbook>
</file>

<file path=xl/calcChain.xml><?xml version="1.0" encoding="utf-8"?>
<calcChain xmlns="http://schemas.openxmlformats.org/spreadsheetml/2006/main">
  <c r="G46" i="1"/>
  <c r="G42"/>
  <c r="G43"/>
  <c r="G44"/>
  <c r="G45"/>
  <c r="G41"/>
  <c r="F46"/>
  <c r="F42"/>
  <c r="F43"/>
  <c r="F44"/>
  <c r="F45"/>
  <c r="F41"/>
  <c r="E46"/>
  <c r="E42"/>
  <c r="E43"/>
  <c r="E44"/>
  <c r="E45"/>
  <c r="E41"/>
  <c r="D42"/>
  <c r="D43"/>
  <c r="D44"/>
  <c r="D45"/>
  <c r="D41"/>
  <c r="C42"/>
  <c r="C43"/>
  <c r="C44"/>
  <c r="C45"/>
  <c r="C41"/>
  <c r="B46"/>
  <c r="A46"/>
  <c r="H2"/>
  <c r="I2" s="1"/>
  <c r="H3"/>
  <c r="I3" s="1"/>
  <c r="H4"/>
  <c r="I4" s="1"/>
  <c r="H5"/>
  <c r="I5" s="1"/>
  <c r="H6"/>
  <c r="I6" s="1"/>
  <c r="H7"/>
  <c r="I7" s="1"/>
  <c r="H8"/>
  <c r="I8" s="1"/>
  <c r="H9"/>
  <c r="I9" s="1"/>
  <c r="I35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W3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V3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U3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T3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S3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R3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Q3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</calcChain>
</file>

<file path=xl/sharedStrings.xml><?xml version="1.0" encoding="utf-8"?>
<sst xmlns="http://schemas.openxmlformats.org/spreadsheetml/2006/main" count="161" uniqueCount="62">
  <si>
    <t>Позиция</t>
  </si>
  <si>
    <t>Багет</t>
  </si>
  <si>
    <t>Батон</t>
  </si>
  <si>
    <t>Булочка с изюмом</t>
  </si>
  <si>
    <t>Булочка с корицей</t>
  </si>
  <si>
    <t>Булочка с маком</t>
  </si>
  <si>
    <t>Булочка со сливками</t>
  </si>
  <si>
    <t>Графские развалины</t>
  </si>
  <si>
    <t>Кекс творожный</t>
  </si>
  <si>
    <t>Пирог с капустой</t>
  </si>
  <si>
    <t>Пирог с клюквой</t>
  </si>
  <si>
    <t>Пирог с курицей</t>
  </si>
  <si>
    <t>Пирог с луком</t>
  </si>
  <si>
    <t>Пирог с творогом</t>
  </si>
  <si>
    <t>Розетка с малиной</t>
  </si>
  <si>
    <t>Розетка с лесной ягодой</t>
  </si>
  <si>
    <t>Слойка Свердловская</t>
  </si>
  <si>
    <t>Сосиска в тесте</t>
  </si>
  <si>
    <t>Хала</t>
  </si>
  <si>
    <t>Хлеб докторский</t>
  </si>
  <si>
    <t>Хлеб пшеничный</t>
  </si>
  <si>
    <t>Хлеб ржаной</t>
  </si>
  <si>
    <t>Хлеб рижский</t>
  </si>
  <si>
    <t xml:space="preserve">Хлеб столичный </t>
  </si>
  <si>
    <t>Хлеб чиабатта</t>
  </si>
  <si>
    <t>Шарлотка</t>
  </si>
  <si>
    <t>Эклер заварной</t>
  </si>
  <si>
    <t>Приход</t>
  </si>
  <si>
    <t>Для 4</t>
  </si>
  <si>
    <t>Для 3</t>
  </si>
  <si>
    <t>Для 5</t>
  </si>
  <si>
    <t>Для 6</t>
  </si>
  <si>
    <t>Для 8</t>
  </si>
  <si>
    <t>Для 9</t>
  </si>
  <si>
    <t>Для 10</t>
  </si>
  <si>
    <t>Категория</t>
  </si>
  <si>
    <t>Мелкоштучка</t>
  </si>
  <si>
    <t>Кондитерка</t>
  </si>
  <si>
    <t>Хлеб</t>
  </si>
  <si>
    <t>Пироги</t>
  </si>
  <si>
    <t>Позиция2</t>
  </si>
  <si>
    <t>Категория2</t>
  </si>
  <si>
    <t>Расход</t>
  </si>
  <si>
    <t>Красный бархат</t>
  </si>
  <si>
    <t>Фруктовый хлеб</t>
  </si>
  <si>
    <t>Хлеб зерновой</t>
  </si>
  <si>
    <t>Наполеон</t>
  </si>
  <si>
    <t>Жюльен</t>
  </si>
  <si>
    <t>Тарталетка лимонная</t>
  </si>
  <si>
    <t>Факт.Остаток</t>
  </si>
  <si>
    <t>Расхождения</t>
  </si>
  <si>
    <t>Розетка с клубникой</t>
  </si>
  <si>
    <t>Текст расхождения</t>
  </si>
  <si>
    <t>Вывод:</t>
  </si>
  <si>
    <t>Итог</t>
  </si>
  <si>
    <t>1 пересорт розеток</t>
  </si>
  <si>
    <t>1 потерянная булочка</t>
  </si>
  <si>
    <t>1 перезабитый хлеб</t>
  </si>
  <si>
    <t>x</t>
  </si>
  <si>
    <t>y</t>
  </si>
  <si>
    <t>x-xcen</t>
  </si>
  <si>
    <t>y-ycen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</si>
</sst>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NumberFormat="1" applyFont="1"/>
    <xf numFmtId="0" fontId="0" fillId="0" borderId="0" xfId="0" applyNumberFormat="1" applyBorder="1"/>
    <xf numFmtId="0" fontId="0" fillId="0" borderId="0" xfId="0" applyNumberFormat="1" applyFont="1" applyBorder="1"/>
  </cellXfs>
  <cellStyles count="1">
    <cellStyle name="Обычный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</font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92D05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xVal>
            <c:numRef>
              <c:f>'19.01'!$A$41:$A$46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xVal>
          <c:yVal>
            <c:numRef>
              <c:f>'19.01'!$B$41:$B$46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</c:numCache>
            </c:numRef>
          </c:yVal>
        </c:ser>
        <c:axId val="88853888"/>
        <c:axId val="88851584"/>
      </c:scatterChart>
      <c:valAx>
        <c:axId val="88853888"/>
        <c:scaling>
          <c:orientation val="minMax"/>
        </c:scaling>
        <c:axPos val="b"/>
        <c:numFmt formatCode="General" sourceLinked="1"/>
        <c:tickLblPos val="nextTo"/>
        <c:crossAx val="88851584"/>
        <c:crosses val="autoZero"/>
        <c:crossBetween val="midCat"/>
      </c:valAx>
      <c:valAx>
        <c:axId val="88851584"/>
        <c:scaling>
          <c:orientation val="minMax"/>
        </c:scaling>
        <c:axPos val="l"/>
        <c:majorGridlines/>
        <c:numFmt formatCode="General" sourceLinked="1"/>
        <c:tickLblPos val="nextTo"/>
        <c:crossAx val="88853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853440</xdr:colOff>
      <xdr:row>49</xdr:row>
      <xdr:rowOff>152400</xdr:rowOff>
    </xdr:from>
    <xdr:to>
      <xdr:col>6</xdr:col>
      <xdr:colOff>320040</xdr:colOff>
      <xdr:row>64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C34" totalsRowShown="0">
  <autoFilter ref="A1:C34"/>
  <tableColumns count="3">
    <tableColumn id="1" name="Категория"/>
    <tableColumn id="2" name="Позиция"/>
    <tableColumn id="3" name="Приход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D1:I35" totalsRowCount="1">
  <autoFilter ref="D1:I34">
    <filterColumn colId="2"/>
    <filterColumn colId="3"/>
    <filterColumn colId="4"/>
    <filterColumn colId="5"/>
  </autoFilter>
  <sortState ref="D2:F34">
    <sortCondition ref="D2:D34"/>
    <sortCondition ref="E2:E34"/>
  </sortState>
  <tableColumns count="6">
    <tableColumn id="1" name="Категория2" totalsRowDxfId="8"/>
    <tableColumn id="2" name="Позиция2" totalsRowDxfId="7"/>
    <tableColumn id="3" name="Расход" totalsRowDxfId="6"/>
    <tableColumn id="4" name="Факт.Остаток" dataDxfId="5" totalsRowDxfId="4"/>
    <tableColumn id="5" name="Расхождения" totalsRowLabel="Итог" dataDxfId="3" totalsRowDxfId="2">
      <calculatedColumnFormula>VLOOKUP(Таблица2[[#This Row],[Позиция2]],Таблица1[[Позиция]:[Приход]],2,0)-Таблица2[[#This Row],[Расход]]-Таблица2[[#This Row],[Факт.Остаток]]</calculatedColumnFormula>
    </tableColumn>
    <tableColumn id="6" name="Текст расхождения" totalsRowFunction="custom" dataDxfId="1" totalsRowDxfId="0">
      <calculatedColumnFormula>IF(Таблица2[[#This Row],[Расхождения]]&lt;&gt;0,CONCATENATE(Таблица2[[#This Row],[Позиция2]],"=  ",Таблица2[[#This Row],[Расхождения]]),0)</calculatedColumnFormula>
      <totalsRowFormula>COUNTIF([Текст расхождения],"=*")</totalsRow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6"/>
  <sheetViews>
    <sheetView tabSelected="1" topLeftCell="A40" workbookViewId="0">
      <selection activeCell="H50" sqref="H50"/>
    </sheetView>
  </sheetViews>
  <sheetFormatPr defaultRowHeight="14.4"/>
  <cols>
    <col min="1" max="1" width="23.33203125" customWidth="1"/>
    <col min="2" max="2" width="22.88671875" customWidth="1"/>
    <col min="3" max="3" width="12.77734375" customWidth="1"/>
    <col min="4" max="4" width="23.109375" customWidth="1"/>
    <col min="5" max="5" width="23.6640625" customWidth="1"/>
    <col min="6" max="6" width="14.88671875" customWidth="1"/>
    <col min="7" max="7" width="16" customWidth="1"/>
    <col min="9" max="9" width="25.6640625" customWidth="1"/>
  </cols>
  <sheetData>
    <row r="1" spans="1:23">
      <c r="A1" t="s">
        <v>35</v>
      </c>
      <c r="B1" t="s">
        <v>0</v>
      </c>
      <c r="C1" t="s">
        <v>27</v>
      </c>
      <c r="D1" t="s">
        <v>41</v>
      </c>
      <c r="E1" t="s">
        <v>40</v>
      </c>
      <c r="F1" t="s">
        <v>42</v>
      </c>
      <c r="G1" t="s">
        <v>49</v>
      </c>
      <c r="H1" t="s">
        <v>50</v>
      </c>
      <c r="I1" t="s">
        <v>52</v>
      </c>
      <c r="Q1" t="s">
        <v>29</v>
      </c>
      <c r="R1" t="s">
        <v>28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</row>
    <row r="2" spans="1:23">
      <c r="A2" t="s">
        <v>38</v>
      </c>
      <c r="B2" t="s">
        <v>1</v>
      </c>
      <c r="C2">
        <v>25</v>
      </c>
      <c r="D2" t="s">
        <v>37</v>
      </c>
      <c r="E2" t="s">
        <v>6</v>
      </c>
      <c r="F2">
        <v>86</v>
      </c>
      <c r="G2" s="1">
        <v>1</v>
      </c>
      <c r="H2" s="1">
        <f>VLOOKUP(Таблица2[[#This Row],[Позиция2]],Таблица1[[Позиция]:[Приход]],2,0)-Таблица2[[#This Row],[Расход]]-Таблица2[[#This Row],[Факт.Остаток]]</f>
        <v>1</v>
      </c>
      <c r="I2" s="3" t="str">
        <f>IF(Таблица2[[#This Row],[Расхождения]]&lt;&gt;0,CONCATENATE(Таблица2[[#This Row],[Позиция2]],"=  ",Таблица2[[#This Row],[Расхождения]]),0)</f>
        <v>Булочка со сливками=  1</v>
      </c>
      <c r="O2" t="s">
        <v>36</v>
      </c>
      <c r="P2">
        <v>3</v>
      </c>
      <c r="Q2">
        <v>3</v>
      </c>
      <c r="R2">
        <v>4</v>
      </c>
      <c r="S2">
        <v>5</v>
      </c>
      <c r="T2">
        <v>6</v>
      </c>
      <c r="U2">
        <v>8</v>
      </c>
      <c r="V2">
        <v>9</v>
      </c>
      <c r="W2">
        <v>10</v>
      </c>
    </row>
    <row r="3" spans="1:23">
      <c r="A3" t="s">
        <v>38</v>
      </c>
      <c r="B3" t="s">
        <v>2</v>
      </c>
      <c r="C3">
        <v>28</v>
      </c>
      <c r="D3" t="s">
        <v>37</v>
      </c>
      <c r="E3" t="s">
        <v>7</v>
      </c>
      <c r="F3">
        <v>12</v>
      </c>
      <c r="G3" s="1"/>
      <c r="H3" s="1">
        <f>VLOOKUP(Таблица2[[#This Row],[Позиция2]],Таблица1[[Позиция]:[Приход]],2,0)-Таблица2[[#This Row],[Расход]]-Таблица2[[#This Row],[Факт.Остаток]]</f>
        <v>0</v>
      </c>
      <c r="I3" s="3">
        <f>IF(Таблица2[[#This Row],[Расхождения]]&lt;&gt;0,CONCATENATE(Таблица2[[#This Row],[Позиция2]],"=  ",Таблица2[[#This Row],[Расхождения]]),0)</f>
        <v>0</v>
      </c>
      <c r="O3" t="s">
        <v>37</v>
      </c>
      <c r="P3">
        <v>4</v>
      </c>
      <c r="Q3">
        <f>Q2+3</f>
        <v>6</v>
      </c>
      <c r="R3">
        <f>R2+4</f>
        <v>8</v>
      </c>
      <c r="S3">
        <f>S2+5</f>
        <v>10</v>
      </c>
      <c r="T3">
        <f>T2+6</f>
        <v>12</v>
      </c>
      <c r="U3">
        <f>U2+8</f>
        <v>16</v>
      </c>
      <c r="V3">
        <f>V2+9</f>
        <v>18</v>
      </c>
      <c r="W3">
        <f>W2+10</f>
        <v>20</v>
      </c>
    </row>
    <row r="4" spans="1:23">
      <c r="A4" t="s">
        <v>36</v>
      </c>
      <c r="B4" t="s">
        <v>3</v>
      </c>
      <c r="C4">
        <v>20</v>
      </c>
      <c r="D4" t="s">
        <v>37</v>
      </c>
      <c r="E4" t="s">
        <v>43</v>
      </c>
      <c r="F4">
        <v>8</v>
      </c>
      <c r="G4" s="1"/>
      <c r="H4" s="1">
        <f>VLOOKUP(Таблица2[[#This Row],[Позиция2]],Таблица1[[Позиция]:[Приход]],2,0)-Таблица2[[#This Row],[Расход]]-Таблица2[[#This Row],[Факт.Остаток]]</f>
        <v>0</v>
      </c>
      <c r="I4" s="3">
        <f>IF(Таблица2[[#This Row],[Расхождения]]&lt;&gt;0,CONCATENATE(Таблица2[[#This Row],[Позиция2]],"=  ",Таблица2[[#This Row],[Расхождения]]),0)</f>
        <v>0</v>
      </c>
      <c r="O4" t="s">
        <v>38</v>
      </c>
      <c r="P4">
        <v>5</v>
      </c>
      <c r="Q4">
        <f t="shared" ref="Q4:Q25" si="0">Q3+3</f>
        <v>9</v>
      </c>
      <c r="R4">
        <f t="shared" ref="R4:R25" si="1">R3+4</f>
        <v>12</v>
      </c>
      <c r="S4">
        <f t="shared" ref="S4:S25" si="2">S3+5</f>
        <v>15</v>
      </c>
      <c r="T4">
        <f t="shared" ref="T4:T25" si="3">T3+6</f>
        <v>18</v>
      </c>
      <c r="U4">
        <f t="shared" ref="U4:U25" si="4">U3+8</f>
        <v>24</v>
      </c>
      <c r="V4">
        <f t="shared" ref="V4:V25" si="5">V3+9</f>
        <v>27</v>
      </c>
      <c r="W4">
        <f t="shared" ref="W4:W25" si="6">W3+10</f>
        <v>30</v>
      </c>
    </row>
    <row r="5" spans="1:23">
      <c r="A5" t="s">
        <v>36</v>
      </c>
      <c r="B5" t="s">
        <v>4</v>
      </c>
      <c r="C5">
        <v>25</v>
      </c>
      <c r="D5" t="s">
        <v>37</v>
      </c>
      <c r="E5" t="s">
        <v>46</v>
      </c>
      <c r="F5">
        <v>6</v>
      </c>
      <c r="G5" s="1"/>
      <c r="H5" s="1">
        <f>VLOOKUP(Таблица2[[#This Row],[Позиция2]],Таблица1[[Позиция]:[Приход]],2,0)-Таблица2[[#This Row],[Расход]]-Таблица2[[#This Row],[Факт.Остаток]]</f>
        <v>0</v>
      </c>
      <c r="I5" s="3">
        <f>IF(Таблица2[[#This Row],[Расхождения]]&lt;&gt;0,CONCATENATE(Таблица2[[#This Row],[Позиция2]],"=  ",Таблица2[[#This Row],[Расхождения]]),0)</f>
        <v>0</v>
      </c>
      <c r="O5" t="s">
        <v>39</v>
      </c>
      <c r="P5">
        <v>6</v>
      </c>
      <c r="Q5">
        <f t="shared" si="0"/>
        <v>12</v>
      </c>
      <c r="R5">
        <f t="shared" si="1"/>
        <v>16</v>
      </c>
      <c r="S5">
        <f t="shared" si="2"/>
        <v>20</v>
      </c>
      <c r="T5">
        <f t="shared" si="3"/>
        <v>24</v>
      </c>
      <c r="U5">
        <f t="shared" si="4"/>
        <v>32</v>
      </c>
      <c r="V5">
        <f t="shared" si="5"/>
        <v>36</v>
      </c>
      <c r="W5">
        <f t="shared" si="6"/>
        <v>40</v>
      </c>
    </row>
    <row r="6" spans="1:23">
      <c r="A6" t="s">
        <v>36</v>
      </c>
      <c r="B6" t="s">
        <v>5</v>
      </c>
      <c r="C6">
        <v>12</v>
      </c>
      <c r="D6" t="s">
        <v>37</v>
      </c>
      <c r="E6" t="s">
        <v>51</v>
      </c>
      <c r="F6">
        <v>10</v>
      </c>
      <c r="G6" s="1"/>
      <c r="H6" s="1">
        <f>VLOOKUP(Таблица2[[#This Row],[Позиция2]],Таблица1[[Позиция]:[Приход]],2,0)-Таблица2[[#This Row],[Расход]]-Таблица2[[#This Row],[Факт.Остаток]]</f>
        <v>-1</v>
      </c>
      <c r="I6" s="3" t="str">
        <f>IF(Таблица2[[#This Row],[Расхождения]]&lt;&gt;0,CONCATENATE(Таблица2[[#This Row],[Позиция2]],"=  ",Таблица2[[#This Row],[Расхождения]]),0)</f>
        <v>Розетка с клубникой=  -1</v>
      </c>
      <c r="P6">
        <v>7</v>
      </c>
      <c r="Q6">
        <f t="shared" si="0"/>
        <v>15</v>
      </c>
      <c r="R6">
        <f t="shared" si="1"/>
        <v>20</v>
      </c>
      <c r="S6">
        <f t="shared" si="2"/>
        <v>25</v>
      </c>
      <c r="T6">
        <f t="shared" si="3"/>
        <v>30</v>
      </c>
      <c r="U6">
        <f t="shared" si="4"/>
        <v>40</v>
      </c>
      <c r="V6">
        <f t="shared" si="5"/>
        <v>45</v>
      </c>
      <c r="W6">
        <f t="shared" si="6"/>
        <v>50</v>
      </c>
    </row>
    <row r="7" spans="1:23">
      <c r="A7" t="s">
        <v>37</v>
      </c>
      <c r="B7" t="s">
        <v>6</v>
      </c>
      <c r="C7">
        <v>88</v>
      </c>
      <c r="D7" t="s">
        <v>37</v>
      </c>
      <c r="E7" t="s">
        <v>15</v>
      </c>
      <c r="F7">
        <v>7</v>
      </c>
      <c r="G7" s="1">
        <v>1</v>
      </c>
      <c r="H7" s="1">
        <f>VLOOKUP(Таблица2[[#This Row],[Позиция2]],Таблица1[[Позиция]:[Приход]],2,0)-Таблица2[[#This Row],[Расход]]-Таблица2[[#This Row],[Факт.Остаток]]</f>
        <v>1</v>
      </c>
      <c r="I7" s="3" t="str">
        <f>IF(Таблица2[[#This Row],[Расхождения]]&lt;&gt;0,CONCATENATE(Таблица2[[#This Row],[Позиция2]],"=  ",Таблица2[[#This Row],[Расхождения]]),0)</f>
        <v>Розетка с лесной ягодой=  1</v>
      </c>
      <c r="Q7">
        <f t="shared" si="0"/>
        <v>18</v>
      </c>
      <c r="R7">
        <f t="shared" si="1"/>
        <v>24</v>
      </c>
      <c r="S7">
        <f t="shared" si="2"/>
        <v>30</v>
      </c>
      <c r="T7">
        <f t="shared" si="3"/>
        <v>36</v>
      </c>
      <c r="U7">
        <f t="shared" si="4"/>
        <v>48</v>
      </c>
      <c r="V7">
        <f t="shared" si="5"/>
        <v>54</v>
      </c>
      <c r="W7">
        <f t="shared" si="6"/>
        <v>60</v>
      </c>
    </row>
    <row r="8" spans="1:23">
      <c r="A8" t="s">
        <v>37</v>
      </c>
      <c r="B8" t="s">
        <v>7</v>
      </c>
      <c r="C8">
        <v>12</v>
      </c>
      <c r="D8" t="s">
        <v>37</v>
      </c>
      <c r="E8" t="s">
        <v>14</v>
      </c>
      <c r="F8">
        <v>8</v>
      </c>
      <c r="G8" s="1">
        <v>1</v>
      </c>
      <c r="H8" s="1">
        <f>VLOOKUP(Таблица2[[#This Row],[Позиция2]],Таблица1[[Позиция]:[Приход]],2,0)-Таблица2[[#This Row],[Расход]]-Таблица2[[#This Row],[Факт.Остаток]]</f>
        <v>0</v>
      </c>
      <c r="I8" s="3">
        <f>IF(Таблица2[[#This Row],[Расхождения]]&lt;&gt;0,CONCATENATE(Таблица2[[#This Row],[Позиция2]],"=  ",Таблица2[[#This Row],[Расхождения]]),0)</f>
        <v>0</v>
      </c>
      <c r="Q8">
        <f t="shared" si="0"/>
        <v>21</v>
      </c>
      <c r="R8">
        <f t="shared" si="1"/>
        <v>28</v>
      </c>
      <c r="S8">
        <f t="shared" si="2"/>
        <v>35</v>
      </c>
      <c r="T8">
        <f t="shared" si="3"/>
        <v>42</v>
      </c>
      <c r="U8">
        <f t="shared" si="4"/>
        <v>56</v>
      </c>
      <c r="V8">
        <f t="shared" si="5"/>
        <v>63</v>
      </c>
      <c r="W8">
        <f t="shared" si="6"/>
        <v>70</v>
      </c>
    </row>
    <row r="9" spans="1:23">
      <c r="A9" t="s">
        <v>36</v>
      </c>
      <c r="B9" t="s">
        <v>8</v>
      </c>
      <c r="C9">
        <v>27</v>
      </c>
      <c r="D9" t="s">
        <v>37</v>
      </c>
      <c r="E9" t="s">
        <v>26</v>
      </c>
      <c r="F9">
        <v>25</v>
      </c>
      <c r="G9" s="1">
        <v>2</v>
      </c>
      <c r="H9" s="1">
        <f>VLOOKUP(Таблица2[[#This Row],[Позиция2]],Таблица1[[Позиция]:[Приход]],2,0)-Таблица2[[#This Row],[Расход]]-Таблица2[[#This Row],[Факт.Остаток]]</f>
        <v>0</v>
      </c>
      <c r="I9" s="3">
        <f>IF(Таблица2[[#This Row],[Расхождения]]&lt;&gt;0,CONCATENATE(Таблица2[[#This Row],[Позиция2]],"=  ",Таблица2[[#This Row],[Расхождения]]),0)</f>
        <v>0</v>
      </c>
      <c r="Q9">
        <f t="shared" si="0"/>
        <v>24</v>
      </c>
      <c r="R9">
        <f t="shared" si="1"/>
        <v>32</v>
      </c>
      <c r="S9">
        <f t="shared" si="2"/>
        <v>40</v>
      </c>
      <c r="T9">
        <f t="shared" si="3"/>
        <v>48</v>
      </c>
      <c r="U9">
        <f t="shared" si="4"/>
        <v>64</v>
      </c>
      <c r="V9">
        <f t="shared" si="5"/>
        <v>72</v>
      </c>
      <c r="W9">
        <f t="shared" si="6"/>
        <v>80</v>
      </c>
    </row>
    <row r="10" spans="1:23">
      <c r="A10" t="s">
        <v>39</v>
      </c>
      <c r="B10" t="s">
        <v>9</v>
      </c>
      <c r="C10">
        <v>16</v>
      </c>
      <c r="D10" t="s">
        <v>36</v>
      </c>
      <c r="E10" t="s">
        <v>3</v>
      </c>
      <c r="F10">
        <v>20</v>
      </c>
      <c r="G10" s="1"/>
      <c r="H10" s="1">
        <f>VLOOKUP(Таблица2[[#This Row],[Позиция2]],Таблица1[[Позиция]:[Приход]],2,0)-Таблица2[[#This Row],[Расход]]-Таблица2[[#This Row],[Факт.Остаток]]</f>
        <v>0</v>
      </c>
      <c r="I10" s="3">
        <f>IF(Таблица2[[#This Row],[Расхождения]]&lt;&gt;0,CONCATENATE(Таблица2[[#This Row],[Позиция2]],"=  ",Таблица2[[#This Row],[Расхождения]]),0)</f>
        <v>0</v>
      </c>
      <c r="Q10">
        <f t="shared" si="0"/>
        <v>27</v>
      </c>
      <c r="R10">
        <f t="shared" si="1"/>
        <v>36</v>
      </c>
      <c r="S10">
        <f t="shared" si="2"/>
        <v>45</v>
      </c>
      <c r="T10">
        <f t="shared" si="3"/>
        <v>54</v>
      </c>
      <c r="U10">
        <f t="shared" si="4"/>
        <v>72</v>
      </c>
      <c r="V10">
        <f t="shared" si="5"/>
        <v>81</v>
      </c>
      <c r="W10">
        <f t="shared" si="6"/>
        <v>90</v>
      </c>
    </row>
    <row r="11" spans="1:23">
      <c r="A11" t="s">
        <v>39</v>
      </c>
      <c r="B11" t="s">
        <v>10</v>
      </c>
      <c r="C11">
        <v>16</v>
      </c>
      <c r="D11" t="s">
        <v>36</v>
      </c>
      <c r="E11" t="s">
        <v>4</v>
      </c>
      <c r="F11">
        <v>25</v>
      </c>
      <c r="G11" s="1"/>
      <c r="H11" s="1">
        <f>VLOOKUP(Таблица2[[#This Row],[Позиция2]],Таблица1[[Позиция]:[Приход]],2,0)-Таблица2[[#This Row],[Расход]]-Таблица2[[#This Row],[Факт.Остаток]]</f>
        <v>0</v>
      </c>
      <c r="I11" s="3">
        <f>IF(Таблица2[[#This Row],[Расхождения]]&lt;&gt;0,CONCATENATE(Таблица2[[#This Row],[Позиция2]],"=  ",Таблица2[[#This Row],[Расхождения]]),0)</f>
        <v>0</v>
      </c>
      <c r="Q11">
        <f t="shared" si="0"/>
        <v>30</v>
      </c>
      <c r="R11">
        <f t="shared" si="1"/>
        <v>40</v>
      </c>
      <c r="S11">
        <f t="shared" si="2"/>
        <v>50</v>
      </c>
      <c r="T11">
        <f t="shared" si="3"/>
        <v>60</v>
      </c>
      <c r="U11">
        <f t="shared" si="4"/>
        <v>80</v>
      </c>
      <c r="V11">
        <f t="shared" si="5"/>
        <v>90</v>
      </c>
      <c r="W11">
        <f t="shared" si="6"/>
        <v>100</v>
      </c>
    </row>
    <row r="12" spans="1:23">
      <c r="A12" t="s">
        <v>39</v>
      </c>
      <c r="B12" t="s">
        <v>11</v>
      </c>
      <c r="C12">
        <v>16</v>
      </c>
      <c r="D12" t="s">
        <v>36</v>
      </c>
      <c r="E12" t="s">
        <v>5</v>
      </c>
      <c r="F12">
        <v>12</v>
      </c>
      <c r="G12" s="1"/>
      <c r="H12" s="1">
        <f>VLOOKUP(Таблица2[[#This Row],[Позиция2]],Таблица1[[Позиция]:[Приход]],2,0)-Таблица2[[#This Row],[Расход]]-Таблица2[[#This Row],[Факт.Остаток]]</f>
        <v>0</v>
      </c>
      <c r="I12" s="3">
        <f>IF(Таблица2[[#This Row],[Расхождения]]&lt;&gt;0,CONCATENATE(Таблица2[[#This Row],[Позиция2]],"=  ",Таблица2[[#This Row],[Расхождения]]),0)</f>
        <v>0</v>
      </c>
      <c r="Q12">
        <f t="shared" si="0"/>
        <v>33</v>
      </c>
      <c r="R12">
        <f t="shared" si="1"/>
        <v>44</v>
      </c>
      <c r="S12">
        <f t="shared" si="2"/>
        <v>55</v>
      </c>
      <c r="T12">
        <f t="shared" si="3"/>
        <v>66</v>
      </c>
      <c r="U12">
        <f t="shared" si="4"/>
        <v>88</v>
      </c>
      <c r="V12">
        <f t="shared" si="5"/>
        <v>99</v>
      </c>
      <c r="W12">
        <f t="shared" si="6"/>
        <v>110</v>
      </c>
    </row>
    <row r="13" spans="1:23">
      <c r="A13" t="s">
        <v>39</v>
      </c>
      <c r="B13" t="s">
        <v>12</v>
      </c>
      <c r="C13">
        <v>16</v>
      </c>
      <c r="D13" t="s">
        <v>36</v>
      </c>
      <c r="E13" t="s">
        <v>47</v>
      </c>
      <c r="F13">
        <v>18</v>
      </c>
      <c r="G13" s="1"/>
      <c r="H13" s="1">
        <f>VLOOKUP(Таблица2[[#This Row],[Позиция2]],Таблица1[[Позиция]:[Приход]],2,0)-Таблица2[[#This Row],[Расход]]-Таблица2[[#This Row],[Факт.Остаток]]</f>
        <v>0</v>
      </c>
      <c r="I13" s="3">
        <f>IF(Таблица2[[#This Row],[Расхождения]]&lt;&gt;0,CONCATENATE(Таблица2[[#This Row],[Позиция2]],"=  ",Таблица2[[#This Row],[Расхождения]]),0)</f>
        <v>0</v>
      </c>
      <c r="Q13">
        <f t="shared" si="0"/>
        <v>36</v>
      </c>
      <c r="R13">
        <f t="shared" si="1"/>
        <v>48</v>
      </c>
      <c r="S13">
        <f t="shared" si="2"/>
        <v>60</v>
      </c>
      <c r="T13">
        <f t="shared" si="3"/>
        <v>72</v>
      </c>
      <c r="U13">
        <f t="shared" si="4"/>
        <v>96</v>
      </c>
      <c r="V13">
        <f t="shared" si="5"/>
        <v>108</v>
      </c>
      <c r="W13">
        <f t="shared" si="6"/>
        <v>120</v>
      </c>
    </row>
    <row r="14" spans="1:23">
      <c r="A14" t="s">
        <v>39</v>
      </c>
      <c r="B14" t="s">
        <v>13</v>
      </c>
      <c r="C14">
        <v>16</v>
      </c>
      <c r="D14" t="s">
        <v>36</v>
      </c>
      <c r="E14" t="s">
        <v>8</v>
      </c>
      <c r="F14">
        <v>27</v>
      </c>
      <c r="G14" s="1"/>
      <c r="H14" s="1">
        <f>VLOOKUP(Таблица2[[#This Row],[Позиция2]],Таблица1[[Позиция]:[Приход]],2,0)-Таблица2[[#This Row],[Расход]]-Таблица2[[#This Row],[Факт.Остаток]]</f>
        <v>0</v>
      </c>
      <c r="I14" s="3">
        <f>IF(Таблица2[[#This Row],[Расхождения]]&lt;&gt;0,CONCATENATE(Таблица2[[#This Row],[Позиция2]],"=  ",Таблица2[[#This Row],[Расхождения]]),0)</f>
        <v>0</v>
      </c>
      <c r="Q14">
        <f t="shared" si="0"/>
        <v>39</v>
      </c>
      <c r="R14">
        <f t="shared" si="1"/>
        <v>52</v>
      </c>
      <c r="S14">
        <f t="shared" si="2"/>
        <v>65</v>
      </c>
      <c r="T14">
        <f t="shared" si="3"/>
        <v>78</v>
      </c>
      <c r="U14">
        <f t="shared" si="4"/>
        <v>104</v>
      </c>
      <c r="V14">
        <f t="shared" si="5"/>
        <v>117</v>
      </c>
      <c r="W14">
        <f t="shared" si="6"/>
        <v>130</v>
      </c>
    </row>
    <row r="15" spans="1:23">
      <c r="A15" t="s">
        <v>37</v>
      </c>
      <c r="B15" t="s">
        <v>51</v>
      </c>
      <c r="C15">
        <v>9</v>
      </c>
      <c r="D15" t="s">
        <v>36</v>
      </c>
      <c r="E15" t="s">
        <v>16</v>
      </c>
      <c r="F15">
        <v>15</v>
      </c>
      <c r="G15" s="1"/>
      <c r="H15" s="1">
        <f>VLOOKUP(Таблица2[[#This Row],[Позиция2]],Таблица1[[Позиция]:[Приход]],2,0)-Таблица2[[#This Row],[Расход]]-Таблица2[[#This Row],[Факт.Остаток]]</f>
        <v>0</v>
      </c>
      <c r="I15" s="3">
        <f>IF(Таблица2[[#This Row],[Расхождения]]&lt;&gt;0,CONCATENATE(Таблица2[[#This Row],[Позиция2]],"=  ",Таблица2[[#This Row],[Расхождения]]),0)</f>
        <v>0</v>
      </c>
      <c r="Q15">
        <f t="shared" si="0"/>
        <v>42</v>
      </c>
      <c r="R15">
        <f t="shared" si="1"/>
        <v>56</v>
      </c>
      <c r="S15">
        <f t="shared" si="2"/>
        <v>70</v>
      </c>
      <c r="T15">
        <f t="shared" si="3"/>
        <v>84</v>
      </c>
      <c r="U15">
        <f t="shared" si="4"/>
        <v>112</v>
      </c>
      <c r="V15">
        <f t="shared" si="5"/>
        <v>126</v>
      </c>
      <c r="W15">
        <f t="shared" si="6"/>
        <v>140</v>
      </c>
    </row>
    <row r="16" spans="1:23">
      <c r="A16" t="s">
        <v>37</v>
      </c>
      <c r="B16" t="s">
        <v>15</v>
      </c>
      <c r="C16">
        <v>9</v>
      </c>
      <c r="D16" t="s">
        <v>36</v>
      </c>
      <c r="E16" t="s">
        <v>17</v>
      </c>
      <c r="F16">
        <v>60</v>
      </c>
      <c r="G16" s="1"/>
      <c r="H16" s="1">
        <f>VLOOKUP(Таблица2[[#This Row],[Позиция2]],Таблица1[[Позиция]:[Приход]],2,0)-Таблица2[[#This Row],[Расход]]-Таблица2[[#This Row],[Факт.Остаток]]</f>
        <v>0</v>
      </c>
      <c r="I16" s="3">
        <f>IF(Таблица2[[#This Row],[Расхождения]]&lt;&gt;0,CONCATENATE(Таблица2[[#This Row],[Позиция2]],"=  ",Таблица2[[#This Row],[Расхождения]]),0)</f>
        <v>0</v>
      </c>
      <c r="Q16">
        <f t="shared" si="0"/>
        <v>45</v>
      </c>
      <c r="R16">
        <f t="shared" si="1"/>
        <v>60</v>
      </c>
      <c r="S16">
        <f t="shared" si="2"/>
        <v>75</v>
      </c>
      <c r="T16">
        <f t="shared" si="3"/>
        <v>90</v>
      </c>
      <c r="U16">
        <f t="shared" si="4"/>
        <v>120</v>
      </c>
      <c r="V16">
        <f t="shared" si="5"/>
        <v>135</v>
      </c>
      <c r="W16">
        <f t="shared" si="6"/>
        <v>150</v>
      </c>
    </row>
    <row r="17" spans="1:23">
      <c r="A17" t="s">
        <v>37</v>
      </c>
      <c r="B17" t="s">
        <v>14</v>
      </c>
      <c r="C17">
        <v>9</v>
      </c>
      <c r="D17" s="2" t="s">
        <v>36</v>
      </c>
      <c r="E17" s="2" t="s">
        <v>48</v>
      </c>
      <c r="F17" s="2">
        <v>16</v>
      </c>
      <c r="G17" s="1"/>
      <c r="H17" s="1">
        <f>VLOOKUP(Таблица2[[#This Row],[Позиция2]],Таблица1[[Позиция]:[Приход]],2,0)-Таблица2[[#This Row],[Расход]]-Таблица2[[#This Row],[Факт.Остаток]]</f>
        <v>0</v>
      </c>
      <c r="I17" s="3">
        <f>IF(Таблица2[[#This Row],[Расхождения]]&lt;&gt;0,CONCATENATE(Таблица2[[#This Row],[Позиция2]],"=  ",Таблица2[[#This Row],[Расхождения]]),0)</f>
        <v>0</v>
      </c>
      <c r="Q17">
        <f t="shared" si="0"/>
        <v>48</v>
      </c>
      <c r="R17">
        <f t="shared" si="1"/>
        <v>64</v>
      </c>
      <c r="S17">
        <f t="shared" si="2"/>
        <v>80</v>
      </c>
      <c r="T17">
        <f t="shared" si="3"/>
        <v>96</v>
      </c>
      <c r="U17">
        <f t="shared" si="4"/>
        <v>128</v>
      </c>
      <c r="V17">
        <f t="shared" si="5"/>
        <v>144</v>
      </c>
      <c r="W17">
        <f t="shared" si="6"/>
        <v>160</v>
      </c>
    </row>
    <row r="18" spans="1:23">
      <c r="A18" t="s">
        <v>36</v>
      </c>
      <c r="B18" t="s">
        <v>16</v>
      </c>
      <c r="C18">
        <v>15</v>
      </c>
      <c r="D18" t="s">
        <v>39</v>
      </c>
      <c r="E18" t="s">
        <v>9</v>
      </c>
      <c r="F18">
        <v>16</v>
      </c>
      <c r="G18" s="1"/>
      <c r="H18" s="1">
        <f>VLOOKUP(Таблица2[[#This Row],[Позиция2]],Таблица1[[Позиция]:[Приход]],2,0)-Таблица2[[#This Row],[Расход]]-Таблица2[[#This Row],[Факт.Остаток]]</f>
        <v>0</v>
      </c>
      <c r="I18" s="3">
        <f>IF(Таблица2[[#This Row],[Расхождения]]&lt;&gt;0,CONCATENATE(Таблица2[[#This Row],[Позиция2]],"=  ",Таблица2[[#This Row],[Расхождения]]),0)</f>
        <v>0</v>
      </c>
      <c r="Q18">
        <f t="shared" si="0"/>
        <v>51</v>
      </c>
      <c r="R18">
        <f t="shared" si="1"/>
        <v>68</v>
      </c>
      <c r="S18">
        <f t="shared" si="2"/>
        <v>85</v>
      </c>
      <c r="T18">
        <f t="shared" si="3"/>
        <v>102</v>
      </c>
      <c r="U18">
        <f t="shared" si="4"/>
        <v>136</v>
      </c>
      <c r="V18">
        <f t="shared" si="5"/>
        <v>153</v>
      </c>
      <c r="W18">
        <f t="shared" si="6"/>
        <v>170</v>
      </c>
    </row>
    <row r="19" spans="1:23">
      <c r="A19" t="s">
        <v>36</v>
      </c>
      <c r="B19" t="s">
        <v>17</v>
      </c>
      <c r="C19">
        <v>60</v>
      </c>
      <c r="D19" t="s">
        <v>39</v>
      </c>
      <c r="E19" t="s">
        <v>10</v>
      </c>
      <c r="F19">
        <v>16</v>
      </c>
      <c r="G19" s="1"/>
      <c r="H19" s="1">
        <f>VLOOKUP(Таблица2[[#This Row],[Позиция2]],Таблица1[[Позиция]:[Приход]],2,0)-Таблица2[[#This Row],[Расход]]-Таблица2[[#This Row],[Факт.Остаток]]</f>
        <v>0</v>
      </c>
      <c r="I19" s="3">
        <f>IF(Таблица2[[#This Row],[Расхождения]]&lt;&gt;0,CONCATENATE(Таблица2[[#This Row],[Позиция2]],"=  ",Таблица2[[#This Row],[Расхождения]]),0)</f>
        <v>0</v>
      </c>
      <c r="Q19">
        <f t="shared" si="0"/>
        <v>54</v>
      </c>
      <c r="R19">
        <f t="shared" si="1"/>
        <v>72</v>
      </c>
      <c r="S19">
        <f t="shared" si="2"/>
        <v>90</v>
      </c>
      <c r="T19">
        <f t="shared" si="3"/>
        <v>108</v>
      </c>
      <c r="U19">
        <f t="shared" si="4"/>
        <v>144</v>
      </c>
      <c r="V19">
        <f t="shared" si="5"/>
        <v>162</v>
      </c>
      <c r="W19">
        <f t="shared" si="6"/>
        <v>180</v>
      </c>
    </row>
    <row r="20" spans="1:23">
      <c r="A20" t="s">
        <v>37</v>
      </c>
      <c r="B20" t="s">
        <v>43</v>
      </c>
      <c r="C20">
        <v>8</v>
      </c>
      <c r="D20" t="s">
        <v>39</v>
      </c>
      <c r="E20" t="s">
        <v>11</v>
      </c>
      <c r="F20">
        <v>16</v>
      </c>
      <c r="G20" s="1"/>
      <c r="H20" s="1">
        <f>VLOOKUP(Таблица2[[#This Row],[Позиция2]],Таблица1[[Позиция]:[Приход]],2,0)-Таблица2[[#This Row],[Расход]]-Таблица2[[#This Row],[Факт.Остаток]]</f>
        <v>0</v>
      </c>
      <c r="I20" s="3">
        <f>IF(Таблица2[[#This Row],[Расхождения]]&lt;&gt;0,CONCATENATE(Таблица2[[#This Row],[Позиция2]],"=  ",Таблица2[[#This Row],[Расхождения]]),0)</f>
        <v>0</v>
      </c>
      <c r="Q20">
        <f t="shared" si="0"/>
        <v>57</v>
      </c>
      <c r="R20">
        <f t="shared" si="1"/>
        <v>76</v>
      </c>
      <c r="S20">
        <f t="shared" si="2"/>
        <v>95</v>
      </c>
      <c r="T20">
        <f t="shared" si="3"/>
        <v>114</v>
      </c>
      <c r="U20">
        <f t="shared" si="4"/>
        <v>152</v>
      </c>
      <c r="V20">
        <f t="shared" si="5"/>
        <v>171</v>
      </c>
      <c r="W20">
        <f t="shared" si="6"/>
        <v>190</v>
      </c>
    </row>
    <row r="21" spans="1:23">
      <c r="A21" t="s">
        <v>37</v>
      </c>
      <c r="B21" t="s">
        <v>46</v>
      </c>
      <c r="C21">
        <v>6</v>
      </c>
      <c r="D21" t="s">
        <v>39</v>
      </c>
      <c r="E21" t="s">
        <v>12</v>
      </c>
      <c r="F21">
        <v>16</v>
      </c>
      <c r="G21" s="1"/>
      <c r="H21" s="1">
        <f>VLOOKUP(Таблица2[[#This Row],[Позиция2]],Таблица1[[Позиция]:[Приход]],2,0)-Таблица2[[#This Row],[Расход]]-Таблица2[[#This Row],[Факт.Остаток]]</f>
        <v>0</v>
      </c>
      <c r="I21" s="3">
        <f>IF(Таблица2[[#This Row],[Расхождения]]&lt;&gt;0,CONCATENATE(Таблица2[[#This Row],[Позиция2]],"=  ",Таблица2[[#This Row],[Расхождения]]),0)</f>
        <v>0</v>
      </c>
      <c r="Q21">
        <f t="shared" si="0"/>
        <v>60</v>
      </c>
      <c r="R21">
        <f t="shared" si="1"/>
        <v>80</v>
      </c>
      <c r="S21">
        <f t="shared" si="2"/>
        <v>100</v>
      </c>
      <c r="T21">
        <f t="shared" si="3"/>
        <v>120</v>
      </c>
      <c r="U21">
        <f t="shared" si="4"/>
        <v>160</v>
      </c>
      <c r="V21">
        <f t="shared" si="5"/>
        <v>180</v>
      </c>
      <c r="W21">
        <f t="shared" si="6"/>
        <v>200</v>
      </c>
    </row>
    <row r="22" spans="1:23">
      <c r="A22" t="s">
        <v>38</v>
      </c>
      <c r="B22" t="s">
        <v>18</v>
      </c>
      <c r="C22">
        <v>12</v>
      </c>
      <c r="D22" t="s">
        <v>39</v>
      </c>
      <c r="E22" t="s">
        <v>13</v>
      </c>
      <c r="F22">
        <v>16</v>
      </c>
      <c r="G22" s="1"/>
      <c r="H22" s="1">
        <f>VLOOKUP(Таблица2[[#This Row],[Позиция2]],Таблица1[[Позиция]:[Приход]],2,0)-Таблица2[[#This Row],[Расход]]-Таблица2[[#This Row],[Факт.Остаток]]</f>
        <v>0</v>
      </c>
      <c r="I22" s="3">
        <f>IF(Таблица2[[#This Row],[Расхождения]]&lt;&gt;0,CONCATENATE(Таблица2[[#This Row],[Позиция2]],"=  ",Таблица2[[#This Row],[Расхождения]]),0)</f>
        <v>0</v>
      </c>
      <c r="Q22">
        <f t="shared" si="0"/>
        <v>63</v>
      </c>
      <c r="R22">
        <f t="shared" si="1"/>
        <v>84</v>
      </c>
      <c r="S22">
        <f t="shared" si="2"/>
        <v>105</v>
      </c>
      <c r="T22">
        <f t="shared" si="3"/>
        <v>126</v>
      </c>
      <c r="U22">
        <f t="shared" si="4"/>
        <v>168</v>
      </c>
      <c r="V22">
        <f t="shared" si="5"/>
        <v>189</v>
      </c>
      <c r="W22">
        <f t="shared" si="6"/>
        <v>210</v>
      </c>
    </row>
    <row r="23" spans="1:23">
      <c r="A23" t="s">
        <v>38</v>
      </c>
      <c r="B23" t="s">
        <v>45</v>
      </c>
      <c r="C23">
        <v>20</v>
      </c>
      <c r="D23" t="s">
        <v>39</v>
      </c>
      <c r="E23" t="s">
        <v>25</v>
      </c>
      <c r="F23">
        <v>16</v>
      </c>
      <c r="G23" s="1"/>
      <c r="H23" s="1">
        <f>VLOOKUP(Таблица2[[#This Row],[Позиция2]],Таблица1[[Позиция]:[Приход]],2,0)-Таблица2[[#This Row],[Расход]]-Таблица2[[#This Row],[Факт.Остаток]]</f>
        <v>0</v>
      </c>
      <c r="I23" s="3">
        <f>IF(Таблица2[[#This Row],[Расхождения]]&lt;&gt;0,CONCATENATE(Таблица2[[#This Row],[Позиция2]],"=  ",Таблица2[[#This Row],[Расхождения]]),0)</f>
        <v>0</v>
      </c>
      <c r="Q23">
        <f t="shared" si="0"/>
        <v>66</v>
      </c>
      <c r="R23">
        <f t="shared" si="1"/>
        <v>88</v>
      </c>
      <c r="S23">
        <f t="shared" si="2"/>
        <v>110</v>
      </c>
      <c r="T23">
        <f t="shared" si="3"/>
        <v>132</v>
      </c>
      <c r="U23">
        <f t="shared" si="4"/>
        <v>176</v>
      </c>
      <c r="V23">
        <f t="shared" si="5"/>
        <v>198</v>
      </c>
      <c r="W23">
        <f t="shared" si="6"/>
        <v>220</v>
      </c>
    </row>
    <row r="24" spans="1:23">
      <c r="A24" t="s">
        <v>38</v>
      </c>
      <c r="B24" t="s">
        <v>19</v>
      </c>
      <c r="C24">
        <v>4</v>
      </c>
      <c r="D24" t="s">
        <v>38</v>
      </c>
      <c r="E24" t="s">
        <v>1</v>
      </c>
      <c r="F24">
        <v>25</v>
      </c>
      <c r="G24" s="1"/>
      <c r="H24" s="1">
        <f>VLOOKUP(Таблица2[[#This Row],[Позиция2]],Таблица1[[Позиция]:[Приход]],2,0)-Таблица2[[#This Row],[Расход]]-Таблица2[[#This Row],[Факт.Остаток]]</f>
        <v>0</v>
      </c>
      <c r="I24" s="3">
        <f>IF(Таблица2[[#This Row],[Расхождения]]&lt;&gt;0,CONCATENATE(Таблица2[[#This Row],[Позиция2]],"=  ",Таблица2[[#This Row],[Расхождения]]),0)</f>
        <v>0</v>
      </c>
      <c r="Q24">
        <f t="shared" si="0"/>
        <v>69</v>
      </c>
      <c r="R24">
        <f t="shared" si="1"/>
        <v>92</v>
      </c>
      <c r="S24">
        <f t="shared" si="2"/>
        <v>115</v>
      </c>
      <c r="T24">
        <f t="shared" si="3"/>
        <v>138</v>
      </c>
      <c r="U24">
        <f t="shared" si="4"/>
        <v>184</v>
      </c>
      <c r="V24">
        <f t="shared" si="5"/>
        <v>207</v>
      </c>
      <c r="W24">
        <f t="shared" si="6"/>
        <v>230</v>
      </c>
    </row>
    <row r="25" spans="1:23">
      <c r="A25" t="s">
        <v>38</v>
      </c>
      <c r="B25" t="s">
        <v>20</v>
      </c>
      <c r="C25">
        <v>12</v>
      </c>
      <c r="D25" t="s">
        <v>38</v>
      </c>
      <c r="E25" t="s">
        <v>2</v>
      </c>
      <c r="F25">
        <v>28</v>
      </c>
      <c r="G25" s="1"/>
      <c r="H25" s="1">
        <f>VLOOKUP(Таблица2[[#This Row],[Позиция2]],Таблица1[[Позиция]:[Приход]],2,0)-Таблица2[[#This Row],[Расход]]-Таблица2[[#This Row],[Факт.Остаток]]</f>
        <v>0</v>
      </c>
      <c r="I25" s="3">
        <f>IF(Таблица2[[#This Row],[Расхождения]]&lt;&gt;0,CONCATENATE(Таблица2[[#This Row],[Позиция2]],"=  ",Таблица2[[#This Row],[Расхождения]]),0)</f>
        <v>0</v>
      </c>
      <c r="Q25">
        <f t="shared" si="0"/>
        <v>72</v>
      </c>
      <c r="R25">
        <f t="shared" si="1"/>
        <v>96</v>
      </c>
      <c r="S25">
        <f t="shared" si="2"/>
        <v>120</v>
      </c>
      <c r="T25">
        <f t="shared" si="3"/>
        <v>144</v>
      </c>
      <c r="U25">
        <f t="shared" si="4"/>
        <v>192</v>
      </c>
      <c r="V25">
        <f t="shared" si="5"/>
        <v>216</v>
      </c>
      <c r="W25">
        <f t="shared" si="6"/>
        <v>240</v>
      </c>
    </row>
    <row r="26" spans="1:23">
      <c r="A26" t="s">
        <v>38</v>
      </c>
      <c r="B26" t="s">
        <v>21</v>
      </c>
      <c r="C26">
        <v>15</v>
      </c>
      <c r="D26" t="s">
        <v>38</v>
      </c>
      <c r="E26" t="s">
        <v>44</v>
      </c>
      <c r="F26">
        <v>4</v>
      </c>
      <c r="G26" s="1"/>
      <c r="H26" s="1">
        <f>VLOOKUP(Таблица2[[#This Row],[Позиция2]],Таблица1[[Позиция]:[Приход]],2,0)-Таблица2[[#This Row],[Расход]]-Таблица2[[#This Row],[Факт.Остаток]]</f>
        <v>0</v>
      </c>
      <c r="I26" s="3">
        <f>IF(Таблица2[[#This Row],[Расхождения]]&lt;&gt;0,CONCATENATE(Таблица2[[#This Row],[Позиция2]],"=  ",Таблица2[[#This Row],[Расхождения]]),0)</f>
        <v>0</v>
      </c>
      <c r="Q26">
        <f t="shared" ref="Q26:Q39" si="7">Q25+3</f>
        <v>75</v>
      </c>
      <c r="R26">
        <f t="shared" ref="R26:R39" si="8">R25+4</f>
        <v>100</v>
      </c>
      <c r="S26">
        <f t="shared" ref="S26:S39" si="9">S25+5</f>
        <v>125</v>
      </c>
      <c r="T26">
        <f t="shared" ref="T26:T39" si="10">T25+6</f>
        <v>150</v>
      </c>
      <c r="U26">
        <f t="shared" ref="U26:U39" si="11">U25+8</f>
        <v>200</v>
      </c>
      <c r="V26">
        <f t="shared" ref="V26:V39" si="12">V25+9</f>
        <v>225</v>
      </c>
      <c r="W26">
        <f t="shared" ref="W26:W39" si="13">W25+10</f>
        <v>250</v>
      </c>
    </row>
    <row r="27" spans="1:23">
      <c r="A27" t="s">
        <v>38</v>
      </c>
      <c r="B27" t="s">
        <v>22</v>
      </c>
      <c r="C27">
        <v>8</v>
      </c>
      <c r="D27" t="s">
        <v>38</v>
      </c>
      <c r="E27" t="s">
        <v>18</v>
      </c>
      <c r="F27">
        <v>12</v>
      </c>
      <c r="G27" s="1"/>
      <c r="H27" s="1">
        <f>VLOOKUP(Таблица2[[#This Row],[Позиция2]],Таблица1[[Позиция]:[Приход]],2,0)-Таблица2[[#This Row],[Расход]]-Таблица2[[#This Row],[Факт.Остаток]]</f>
        <v>0</v>
      </c>
      <c r="I27" s="3">
        <f>IF(Таблица2[[#This Row],[Расхождения]]&lt;&gt;0,CONCATENATE(Таблица2[[#This Row],[Позиция2]],"=  ",Таблица2[[#This Row],[Расхождения]]),0)</f>
        <v>0</v>
      </c>
      <c r="Q27">
        <f t="shared" si="7"/>
        <v>78</v>
      </c>
      <c r="R27">
        <f t="shared" si="8"/>
        <v>104</v>
      </c>
      <c r="S27">
        <f t="shared" si="9"/>
        <v>130</v>
      </c>
      <c r="T27">
        <f t="shared" si="10"/>
        <v>156</v>
      </c>
      <c r="U27">
        <f t="shared" si="11"/>
        <v>208</v>
      </c>
      <c r="V27">
        <f t="shared" si="12"/>
        <v>234</v>
      </c>
      <c r="W27">
        <f t="shared" si="13"/>
        <v>260</v>
      </c>
    </row>
    <row r="28" spans="1:23">
      <c r="A28" t="s">
        <v>38</v>
      </c>
      <c r="B28" t="s">
        <v>23</v>
      </c>
      <c r="C28">
        <v>35</v>
      </c>
      <c r="D28" t="s">
        <v>38</v>
      </c>
      <c r="E28" t="s">
        <v>19</v>
      </c>
      <c r="F28">
        <v>4</v>
      </c>
      <c r="G28" s="1"/>
      <c r="H28" s="1">
        <f>VLOOKUP(Таблица2[[#This Row],[Позиция2]],Таблица1[[Позиция]:[Приход]],2,0)-Таблица2[[#This Row],[Расход]]-Таблица2[[#This Row],[Факт.Остаток]]</f>
        <v>0</v>
      </c>
      <c r="I28" s="3">
        <f>IF(Таблица2[[#This Row],[Расхождения]]&lt;&gt;0,CONCATENATE(Таблица2[[#This Row],[Позиция2]],"=  ",Таблица2[[#This Row],[Расхождения]]),0)</f>
        <v>0</v>
      </c>
      <c r="Q28">
        <f t="shared" si="7"/>
        <v>81</v>
      </c>
      <c r="R28">
        <f t="shared" si="8"/>
        <v>108</v>
      </c>
      <c r="S28">
        <f t="shared" si="9"/>
        <v>135</v>
      </c>
      <c r="T28">
        <f t="shared" si="10"/>
        <v>162</v>
      </c>
      <c r="U28">
        <f t="shared" si="11"/>
        <v>216</v>
      </c>
      <c r="V28">
        <f t="shared" si="12"/>
        <v>243</v>
      </c>
      <c r="W28">
        <f t="shared" si="13"/>
        <v>270</v>
      </c>
    </row>
    <row r="29" spans="1:23">
      <c r="A29" t="s">
        <v>38</v>
      </c>
      <c r="B29" t="s">
        <v>44</v>
      </c>
      <c r="C29">
        <v>4</v>
      </c>
      <c r="D29" t="s">
        <v>38</v>
      </c>
      <c r="E29" t="s">
        <v>45</v>
      </c>
      <c r="F29">
        <v>20</v>
      </c>
      <c r="G29" s="1"/>
      <c r="H29" s="1">
        <f>VLOOKUP(Таблица2[[#This Row],[Позиция2]],Таблица1[[Позиция]:[Приход]],2,0)-Таблица2[[#This Row],[Расход]]-Таблица2[[#This Row],[Факт.Остаток]]</f>
        <v>0</v>
      </c>
      <c r="I29" s="3">
        <f>IF(Таблица2[[#This Row],[Расхождения]]&lt;&gt;0,CONCATENATE(Таблица2[[#This Row],[Позиция2]],"=  ",Таблица2[[#This Row],[Расхождения]]),0)</f>
        <v>0</v>
      </c>
      <c r="Q29">
        <f t="shared" si="7"/>
        <v>84</v>
      </c>
      <c r="R29">
        <f t="shared" si="8"/>
        <v>112</v>
      </c>
      <c r="S29">
        <f t="shared" si="9"/>
        <v>140</v>
      </c>
      <c r="T29">
        <f t="shared" si="10"/>
        <v>168</v>
      </c>
      <c r="U29">
        <f t="shared" si="11"/>
        <v>224</v>
      </c>
      <c r="V29">
        <f t="shared" si="12"/>
        <v>252</v>
      </c>
      <c r="W29">
        <f t="shared" si="13"/>
        <v>280</v>
      </c>
    </row>
    <row r="30" spans="1:23">
      <c r="A30" t="s">
        <v>38</v>
      </c>
      <c r="B30" t="s">
        <v>24</v>
      </c>
      <c r="C30">
        <v>54</v>
      </c>
      <c r="D30" t="s">
        <v>38</v>
      </c>
      <c r="E30" t="s">
        <v>20</v>
      </c>
      <c r="F30">
        <v>12</v>
      </c>
      <c r="G30" s="1"/>
      <c r="H30" s="1">
        <f>VLOOKUP(Таблица2[[#This Row],[Позиция2]],Таблица1[[Позиция]:[Приход]],2,0)-Таблица2[[#This Row],[Расход]]-Таблица2[[#This Row],[Факт.Остаток]]</f>
        <v>0</v>
      </c>
      <c r="I30" s="3">
        <f>IF(Таблица2[[#This Row],[Расхождения]]&lt;&gt;0,CONCATENATE(Таблица2[[#This Row],[Позиция2]],"=  ",Таблица2[[#This Row],[Расхождения]]),0)</f>
        <v>0</v>
      </c>
      <c r="Q30">
        <f t="shared" si="7"/>
        <v>87</v>
      </c>
      <c r="R30">
        <f t="shared" si="8"/>
        <v>116</v>
      </c>
      <c r="S30">
        <f t="shared" si="9"/>
        <v>145</v>
      </c>
      <c r="T30">
        <f t="shared" si="10"/>
        <v>174</v>
      </c>
      <c r="U30">
        <f t="shared" si="11"/>
        <v>232</v>
      </c>
      <c r="V30">
        <f t="shared" si="12"/>
        <v>261</v>
      </c>
      <c r="W30">
        <f t="shared" si="13"/>
        <v>290</v>
      </c>
    </row>
    <row r="31" spans="1:23">
      <c r="A31" t="s">
        <v>39</v>
      </c>
      <c r="B31" t="s">
        <v>25</v>
      </c>
      <c r="C31">
        <v>16</v>
      </c>
      <c r="D31" t="s">
        <v>38</v>
      </c>
      <c r="E31" t="s">
        <v>21</v>
      </c>
      <c r="F31">
        <v>16</v>
      </c>
      <c r="G31" s="1"/>
      <c r="H31" s="1">
        <f>VLOOKUP(Таблица2[[#This Row],[Позиция2]],Таблица1[[Позиция]:[Приход]],2,0)-Таблица2[[#This Row],[Расход]]-Таблица2[[#This Row],[Факт.Остаток]]</f>
        <v>-1</v>
      </c>
      <c r="I31" s="3" t="str">
        <f>IF(Таблица2[[#This Row],[Расхождения]]&lt;&gt;0,CONCATENATE(Таблица2[[#This Row],[Позиция2]],"=  ",Таблица2[[#This Row],[Расхождения]]),0)</f>
        <v>Хлеб ржаной=  -1</v>
      </c>
      <c r="Q31">
        <f t="shared" si="7"/>
        <v>90</v>
      </c>
      <c r="R31">
        <f t="shared" si="8"/>
        <v>120</v>
      </c>
      <c r="S31">
        <f t="shared" si="9"/>
        <v>150</v>
      </c>
      <c r="T31">
        <f t="shared" si="10"/>
        <v>180</v>
      </c>
      <c r="U31">
        <f t="shared" si="11"/>
        <v>240</v>
      </c>
      <c r="V31">
        <f t="shared" si="12"/>
        <v>270</v>
      </c>
      <c r="W31">
        <f t="shared" si="13"/>
        <v>300</v>
      </c>
    </row>
    <row r="32" spans="1:23">
      <c r="A32" t="s">
        <v>37</v>
      </c>
      <c r="B32" t="s">
        <v>26</v>
      </c>
      <c r="C32">
        <v>27</v>
      </c>
      <c r="D32" t="s">
        <v>38</v>
      </c>
      <c r="E32" t="s">
        <v>22</v>
      </c>
      <c r="F32">
        <v>8</v>
      </c>
      <c r="G32" s="1"/>
      <c r="H32" s="1">
        <f>VLOOKUP(Таблица2[[#This Row],[Позиция2]],Таблица1[[Позиция]:[Приход]],2,0)-Таблица2[[#This Row],[Расход]]-Таблица2[[#This Row],[Факт.Остаток]]</f>
        <v>0</v>
      </c>
      <c r="I32" s="3">
        <f>IF(Таблица2[[#This Row],[Расхождения]]&lt;&gt;0,CONCATENATE(Таблица2[[#This Row],[Позиция2]],"=  ",Таблица2[[#This Row],[Расхождения]]),0)</f>
        <v>0</v>
      </c>
      <c r="Q32">
        <f t="shared" si="7"/>
        <v>93</v>
      </c>
      <c r="R32">
        <f t="shared" si="8"/>
        <v>124</v>
      </c>
      <c r="S32">
        <f t="shared" si="9"/>
        <v>155</v>
      </c>
      <c r="T32">
        <f t="shared" si="10"/>
        <v>186</v>
      </c>
      <c r="U32">
        <f t="shared" si="11"/>
        <v>248</v>
      </c>
      <c r="V32">
        <f t="shared" si="12"/>
        <v>279</v>
      </c>
      <c r="W32">
        <f t="shared" si="13"/>
        <v>310</v>
      </c>
    </row>
    <row r="33" spans="1:23">
      <c r="A33" t="s">
        <v>36</v>
      </c>
      <c r="B33" t="s">
        <v>47</v>
      </c>
      <c r="C33">
        <v>18</v>
      </c>
      <c r="D33" t="s">
        <v>38</v>
      </c>
      <c r="E33" t="s">
        <v>23</v>
      </c>
      <c r="F33">
        <v>35</v>
      </c>
      <c r="G33" s="1"/>
      <c r="H33" s="1">
        <f>VLOOKUP(Таблица2[[#This Row],[Позиция2]],Таблица1[[Позиция]:[Приход]],2,0)-Таблица2[[#This Row],[Расход]]-Таблица2[[#This Row],[Факт.Остаток]]</f>
        <v>0</v>
      </c>
      <c r="I33" s="3">
        <f>IF(Таблица2[[#This Row],[Расхождения]]&lt;&gt;0,CONCATENATE(Таблица2[[#This Row],[Позиция2]],"=  ",Таблица2[[#This Row],[Расхождения]]),0)</f>
        <v>0</v>
      </c>
      <c r="Q33">
        <f>Q32+3</f>
        <v>96</v>
      </c>
      <c r="R33">
        <f>R32+4</f>
        <v>128</v>
      </c>
      <c r="S33">
        <f>S32+5</f>
        <v>160</v>
      </c>
      <c r="T33">
        <f>T32+6</f>
        <v>192</v>
      </c>
      <c r="U33">
        <f>U32+8</f>
        <v>256</v>
      </c>
      <c r="V33">
        <f>V32+9</f>
        <v>288</v>
      </c>
      <c r="W33">
        <f>W32+10</f>
        <v>320</v>
      </c>
    </row>
    <row r="34" spans="1:23">
      <c r="A34" t="s">
        <v>36</v>
      </c>
      <c r="B34" t="s">
        <v>48</v>
      </c>
      <c r="C34">
        <v>16</v>
      </c>
      <c r="D34" t="s">
        <v>38</v>
      </c>
      <c r="E34" t="s">
        <v>24</v>
      </c>
      <c r="F34">
        <v>54</v>
      </c>
      <c r="G34" s="1"/>
      <c r="H34" s="1">
        <f>VLOOKUP(Таблица2[[#This Row],[Позиция2]],Таблица1[[Позиция]:[Приход]],2,0)-Таблица2[[#This Row],[Расход]]-Таблица2[[#This Row],[Факт.Остаток]]</f>
        <v>0</v>
      </c>
      <c r="I34" s="3">
        <f>IF(Таблица2[[#This Row],[Расхождения]]&lt;&gt;0,CONCATENATE(Таблица2[[#This Row],[Позиция2]],"=  ",Таблица2[[#This Row],[Расхождения]]),0)</f>
        <v>0</v>
      </c>
      <c r="Q34">
        <f t="shared" si="7"/>
        <v>99</v>
      </c>
      <c r="R34">
        <f t="shared" si="8"/>
        <v>132</v>
      </c>
      <c r="S34">
        <f t="shared" si="9"/>
        <v>165</v>
      </c>
      <c r="T34">
        <f t="shared" si="10"/>
        <v>198</v>
      </c>
      <c r="U34">
        <f t="shared" si="11"/>
        <v>264</v>
      </c>
      <c r="V34">
        <f t="shared" si="12"/>
        <v>297</v>
      </c>
      <c r="W34">
        <f t="shared" si="13"/>
        <v>330</v>
      </c>
    </row>
    <row r="35" spans="1:23">
      <c r="D35" s="2"/>
      <c r="E35" s="2"/>
      <c r="F35" s="2"/>
      <c r="G35" s="4"/>
      <c r="H35" s="4" t="s">
        <v>54</v>
      </c>
      <c r="I35" s="5">
        <f>COUNTIF([Текст расхождения],"=*")</f>
        <v>4</v>
      </c>
      <c r="Q35">
        <f t="shared" si="7"/>
        <v>102</v>
      </c>
      <c r="R35">
        <f t="shared" si="8"/>
        <v>136</v>
      </c>
      <c r="S35">
        <f t="shared" si="9"/>
        <v>170</v>
      </c>
      <c r="T35">
        <f t="shared" si="10"/>
        <v>204</v>
      </c>
      <c r="U35">
        <f t="shared" si="11"/>
        <v>272</v>
      </c>
      <c r="V35">
        <f t="shared" si="12"/>
        <v>306</v>
      </c>
      <c r="W35">
        <f t="shared" si="13"/>
        <v>340</v>
      </c>
    </row>
    <row r="36" spans="1:23">
      <c r="H36" t="s">
        <v>53</v>
      </c>
      <c r="I36" t="s">
        <v>55</v>
      </c>
      <c r="Q36">
        <f t="shared" si="7"/>
        <v>105</v>
      </c>
      <c r="R36">
        <f t="shared" si="8"/>
        <v>140</v>
      </c>
      <c r="S36">
        <f t="shared" si="9"/>
        <v>175</v>
      </c>
      <c r="T36">
        <f t="shared" si="10"/>
        <v>210</v>
      </c>
      <c r="U36">
        <f t="shared" si="11"/>
        <v>280</v>
      </c>
      <c r="V36">
        <f t="shared" si="12"/>
        <v>315</v>
      </c>
      <c r="W36">
        <f t="shared" si="13"/>
        <v>350</v>
      </c>
    </row>
    <row r="37" spans="1:23">
      <c r="I37" t="s">
        <v>56</v>
      </c>
      <c r="Q37">
        <f t="shared" si="7"/>
        <v>108</v>
      </c>
      <c r="R37">
        <f t="shared" si="8"/>
        <v>144</v>
      </c>
      <c r="S37">
        <f t="shared" si="9"/>
        <v>180</v>
      </c>
      <c r="T37">
        <f t="shared" si="10"/>
        <v>216</v>
      </c>
      <c r="U37">
        <f t="shared" si="11"/>
        <v>288</v>
      </c>
      <c r="V37">
        <f t="shared" si="12"/>
        <v>324</v>
      </c>
      <c r="W37">
        <f t="shared" si="13"/>
        <v>360</v>
      </c>
    </row>
    <row r="38" spans="1:23">
      <c r="I38" t="s">
        <v>57</v>
      </c>
      <c r="Q38">
        <f t="shared" si="7"/>
        <v>111</v>
      </c>
      <c r="R38">
        <f t="shared" si="8"/>
        <v>148</v>
      </c>
      <c r="S38">
        <f t="shared" si="9"/>
        <v>185</v>
      </c>
      <c r="T38">
        <f t="shared" si="10"/>
        <v>222</v>
      </c>
      <c r="U38">
        <f t="shared" si="11"/>
        <v>296</v>
      </c>
      <c r="V38">
        <f t="shared" si="12"/>
        <v>333</v>
      </c>
      <c r="W38">
        <f t="shared" si="13"/>
        <v>370</v>
      </c>
    </row>
    <row r="39" spans="1:23">
      <c r="Q39">
        <f t="shared" si="7"/>
        <v>114</v>
      </c>
      <c r="R39">
        <f t="shared" si="8"/>
        <v>152</v>
      </c>
      <c r="S39">
        <f t="shared" si="9"/>
        <v>190</v>
      </c>
      <c r="T39">
        <f t="shared" si="10"/>
        <v>228</v>
      </c>
      <c r="U39">
        <f t="shared" si="11"/>
        <v>304</v>
      </c>
      <c r="V39">
        <f t="shared" si="12"/>
        <v>342</v>
      </c>
      <c r="W39">
        <f t="shared" si="13"/>
        <v>380</v>
      </c>
    </row>
    <row r="40" spans="1:23">
      <c r="A40" t="s">
        <v>58</v>
      </c>
      <c r="B40" t="s">
        <v>59</v>
      </c>
      <c r="C40" t="s">
        <v>60</v>
      </c>
      <c r="D40" t="s">
        <v>61</v>
      </c>
    </row>
    <row r="41" spans="1:23">
      <c r="A41">
        <v>4</v>
      </c>
      <c r="B41">
        <v>2</v>
      </c>
      <c r="C41">
        <f>A41-$A$46</f>
        <v>1</v>
      </c>
      <c r="D41">
        <f>B41-$B$46</f>
        <v>-1</v>
      </c>
      <c r="E41">
        <f>C41*D41</f>
        <v>-1</v>
      </c>
      <c r="F41">
        <f>C41^2</f>
        <v>1</v>
      </c>
      <c r="G41">
        <f>D41^2</f>
        <v>1</v>
      </c>
    </row>
    <row r="42" spans="1:23">
      <c r="A42">
        <v>5</v>
      </c>
      <c r="B42">
        <v>1</v>
      </c>
      <c r="C42">
        <f t="shared" ref="C42:C46" si="14">A42-$A$46</f>
        <v>2</v>
      </c>
      <c r="D42">
        <f t="shared" ref="D42:D45" si="15">B42-$B$46</f>
        <v>-2</v>
      </c>
      <c r="E42">
        <f t="shared" ref="E42:E45" si="16">C42*D42</f>
        <v>-4</v>
      </c>
      <c r="F42">
        <f t="shared" ref="F42:F45" si="17">C42^2</f>
        <v>4</v>
      </c>
      <c r="G42">
        <f t="shared" ref="G42:G45" si="18">D42^2</f>
        <v>4</v>
      </c>
    </row>
    <row r="43" spans="1:23">
      <c r="A43">
        <v>3</v>
      </c>
      <c r="B43">
        <v>4</v>
      </c>
      <c r="C43">
        <f t="shared" si="14"/>
        <v>0</v>
      </c>
      <c r="D43">
        <f t="shared" si="15"/>
        <v>1</v>
      </c>
      <c r="E43">
        <f t="shared" si="16"/>
        <v>0</v>
      </c>
      <c r="F43">
        <f t="shared" si="17"/>
        <v>0</v>
      </c>
      <c r="G43">
        <f t="shared" si="18"/>
        <v>1</v>
      </c>
    </row>
    <row r="44" spans="1:23">
      <c r="A44">
        <v>2</v>
      </c>
      <c r="B44">
        <v>3</v>
      </c>
      <c r="C44">
        <f t="shared" si="14"/>
        <v>-1</v>
      </c>
      <c r="D44">
        <f t="shared" si="15"/>
        <v>0</v>
      </c>
      <c r="E44">
        <f t="shared" si="16"/>
        <v>0</v>
      </c>
      <c r="F44">
        <f t="shared" si="17"/>
        <v>1</v>
      </c>
      <c r="G44">
        <f t="shared" si="18"/>
        <v>0</v>
      </c>
    </row>
    <row r="45" spans="1:23">
      <c r="A45">
        <v>1</v>
      </c>
      <c r="B45">
        <v>5</v>
      </c>
      <c r="C45">
        <f t="shared" si="14"/>
        <v>-2</v>
      </c>
      <c r="D45">
        <f t="shared" si="15"/>
        <v>2</v>
      </c>
      <c r="E45">
        <f t="shared" si="16"/>
        <v>-4</v>
      </c>
      <c r="F45">
        <f t="shared" si="17"/>
        <v>4</v>
      </c>
      <c r="G45">
        <f t="shared" si="18"/>
        <v>4</v>
      </c>
    </row>
    <row r="46" spans="1:23">
      <c r="A46">
        <f>AVERAGE(A41:A45)</f>
        <v>3</v>
      </c>
      <c r="B46">
        <f>AVERAGE(B41:B45)</f>
        <v>3</v>
      </c>
      <c r="E46">
        <f>SUM(E41:E45)</f>
        <v>-9</v>
      </c>
      <c r="F46">
        <f>SUM(F41:F45)</f>
        <v>10</v>
      </c>
      <c r="G46">
        <f>SUM(G41:G45)</f>
        <v>10</v>
      </c>
    </row>
  </sheetData>
  <conditionalFormatting sqref="I2:I34">
    <cfRule type="cellIs" dxfId="14" priority="6" operator="notEqual">
      <formula>0</formula>
    </cfRule>
    <cfRule type="cellIs" dxfId="13" priority="4" operator="notEqual">
      <formula>0</formula>
    </cfRule>
    <cfRule type="cellIs" dxfId="12" priority="3" operator="notEqual">
      <formula>0</formula>
    </cfRule>
    <cfRule type="cellIs" dxfId="11" priority="2" operator="notEqual">
      <formula>0</formula>
    </cfRule>
    <cfRule type="cellIs" dxfId="10" priority="1" operator="notEqual">
      <formula>0</formula>
    </cfRule>
  </conditionalFormatting>
  <conditionalFormatting sqref="I2">
    <cfRule type="cellIs" dxfId="9" priority="5" operator="notEqual">
      <formula>0</formula>
    </cfRule>
  </conditionalFormatting>
  <dataValidations count="23">
    <dataValidation type="list" allowBlank="1" showInputMessage="1" showErrorMessage="1" sqref="C2">
      <formula1>$S$4:$S$8</formula1>
    </dataValidation>
    <dataValidation type="list" allowBlank="1" showInputMessage="1" showErrorMessage="1" sqref="C3">
      <formula1>$R$7:$R$10</formula1>
    </dataValidation>
    <dataValidation type="list" allowBlank="1" showInputMessage="1" showErrorMessage="1" sqref="C4:C5">
      <formula1>$S$3:$S$6</formula1>
    </dataValidation>
    <dataValidation type="list" allowBlank="1" showInputMessage="1" showErrorMessage="1" sqref="C6 C21">
      <formula1>$T$2:$T$4</formula1>
    </dataValidation>
    <dataValidation type="list" allowBlank="1" showInputMessage="1" showErrorMessage="1" sqref="C7">
      <formula1>$R$21:$R$39</formula1>
    </dataValidation>
    <dataValidation type="list" allowBlank="1" showInputMessage="1" showErrorMessage="1" sqref="C8">
      <formula1>$T$2:$T$3</formula1>
    </dataValidation>
    <dataValidation type="list" allowBlank="1" showInputMessage="1" showErrorMessage="1" sqref="C9">
      <formula1>$V$3:$V$6</formula1>
    </dataValidation>
    <dataValidation type="list" allowBlank="1" showInputMessage="1" showErrorMessage="1" sqref="C10:C14">
      <formula1>$U$2:$U$6</formula1>
    </dataValidation>
    <dataValidation type="list" allowBlank="1" showInputMessage="1" showErrorMessage="1" sqref="C15:C17 C33">
      <formula1>$V$2:$V$3</formula1>
    </dataValidation>
    <dataValidation type="list" allowBlank="1" showInputMessage="1" showErrorMessage="1" sqref="C18">
      <formula1>$Q$5:$Q$7</formula1>
    </dataValidation>
    <dataValidation type="list" allowBlank="1" showInputMessage="1" showErrorMessage="1" sqref="C19">
      <formula1>$S$11:$S$14</formula1>
    </dataValidation>
    <dataValidation type="list" allowBlank="1" showInputMessage="1" showErrorMessage="1" sqref="C20 C34">
      <formula1>$U$2:$U$3</formula1>
    </dataValidation>
    <dataValidation type="list" allowBlank="1" showInputMessage="1" showErrorMessage="1" sqref="C22">
      <formula1>$Q$4:$Q$6</formula1>
    </dataValidation>
    <dataValidation type="list" allowBlank="1" showInputMessage="1" showErrorMessage="1" sqref="C23">
      <formula1>$R$5:$R$6</formula1>
    </dataValidation>
    <dataValidation type="list" allowBlank="1" showInputMessage="1" showErrorMessage="1" sqref="C24 C27">
      <formula1>$R$2:$R$3</formula1>
    </dataValidation>
    <dataValidation type="list" allowBlank="1" showInputMessage="1" showErrorMessage="1" sqref="C25">
      <formula1>$R$3:$R$4</formula1>
    </dataValidation>
    <dataValidation type="list" allowBlank="1" showInputMessage="1" showErrorMessage="1" sqref="C26">
      <formula1>$Q$6:$Q$8</formula1>
    </dataValidation>
    <dataValidation type="list" allowBlank="1" showInputMessage="1" showErrorMessage="1" sqref="C28">
      <formula1>$S$7:$S$9</formula1>
    </dataValidation>
    <dataValidation type="list" allowBlank="1" showInputMessage="1" showErrorMessage="1" sqref="C29">
      <formula1>$P$2:$P$6</formula1>
    </dataValidation>
    <dataValidation type="list" allowBlank="1" showInputMessage="1" showErrorMessage="1" sqref="C30">
      <formula1>$T$9:$T$12</formula1>
    </dataValidation>
    <dataValidation type="list" allowBlank="1" showInputMessage="1" showErrorMessage="1" sqref="C31">
      <formula1>$U$2:$U$4</formula1>
    </dataValidation>
    <dataValidation type="list" allowBlank="1" showInputMessage="1" showErrorMessage="1" sqref="C32">
      <formula1>$V$2:$V$5</formula1>
    </dataValidation>
    <dataValidation type="list" allowBlank="1" showInputMessage="1" showErrorMessage="1" sqref="A2:A34 D2:D34">
      <formula1>$O$2:$O$5</formula1>
    </dataValidation>
  </dataValidations>
  <pageMargins left="0.7" right="0.7" top="0.75" bottom="0.75" header="0.3" footer="0.3"/>
  <pageSetup paperSize="9" orientation="portrait" horizontalDpi="180" verticalDpi="18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19.01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2021-06-28T18:24:16Z</dcterms:modified>
</cp:coreProperties>
</file>