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</rPr>
          <t xml:space="preserve">4.5” band is 8.56” radius
2.25” band is 9.25”</t>
        </r>
      </text>
    </comment>
    <comment ref="B4" authorId="0">
      <text>
        <r>
          <rPr>
            <sz val="10"/>
            <rFont val="Arial"/>
            <family val="2"/>
          </rPr>
          <t xml:space="preserve">4.5” band is .252/ft
2.25” band is .0705”/ft</t>
        </r>
      </text>
    </comment>
    <comment ref="E2" authorId="0">
      <text>
        <r>
          <rPr>
            <sz val="10"/>
            <rFont val="Arial"/>
            <family val="2"/>
          </rPr>
          <t xml:space="preserve">4.5” band is 10.74 degrees
2.25” band is 14.3 degrees</t>
        </r>
      </text>
    </comment>
  </commentList>
</comments>
</file>

<file path=xl/sharedStrings.xml><?xml version="1.0" encoding="utf-8"?>
<sst xmlns="http://schemas.openxmlformats.org/spreadsheetml/2006/main" count="66" uniqueCount="35">
  <si>
    <t>column diameter</t>
  </si>
  <si>
    <t>ft</t>
  </si>
  <si>
    <t>column length</t>
  </si>
  <si>
    <t>slider pitch angle</t>
  </si>
  <si>
    <t>rad</t>
  </si>
  <si>
    <t>tether offset</t>
  </si>
  <si>
    <t>tether pulley radius</t>
  </si>
  <si>
    <t>arm weight/ft</t>
  </si>
  <si>
    <t>lb/ft</t>
  </si>
  <si>
    <t>slider friction coeff</t>
  </si>
  <si>
    <t>???</t>
  </si>
  <si>
    <t>Total end load</t>
  </si>
  <si>
    <t>lb</t>
  </si>
  <si>
    <t>slider drive GR</t>
  </si>
  <si>
    <t>endcap weight</t>
  </si>
  <si>
    <t>column radius</t>
  </si>
  <si>
    <t>applied end load</t>
  </si>
  <si>
    <t>Sideways</t>
  </si>
  <si>
    <t>Ryt</t>
  </si>
  <si>
    <t>tether torque</t>
  </si>
  <si>
    <t>ft*lbs</t>
  </si>
  <si>
    <t>N*m</t>
  </si>
  <si>
    <t>Theta </t>
  </si>
  <si>
    <t>slider normal force </t>
  </si>
  <si>
    <t>lbs</t>
  </si>
  <si>
    <t>Tension Force</t>
  </si>
  <si>
    <t>slider drive force(Frictionless)</t>
  </si>
  <si>
    <t>Column Load</t>
  </si>
  <si>
    <t>slider drive torque</t>
  </si>
  <si>
    <t>slider motor torque</t>
  </si>
  <si>
    <t>Vertical</t>
  </si>
  <si>
    <t>Theta</t>
  </si>
  <si>
    <t>base friction torque</t>
  </si>
  <si>
    <t>Total Torque(Horizontal)</t>
  </si>
  <si>
    <t>Total Torque(Vertical)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</si>
</sst>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0" width="15"/>
    <col collapsed="false" hidden="false" max="3" min="2" style="0" width="11.5204081632653"/>
    <col collapsed="false" hidden="false" max="4" min="4" style="0" width="25.3265306122449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n">
        <f aca="false">2.25/12</f>
        <v>0.1875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5</v>
      </c>
      <c r="C2" s="0" t="s">
        <v>1</v>
      </c>
      <c r="D2" s="0" t="s">
        <v>3</v>
      </c>
      <c r="E2" s="0" t="n">
        <f aca="false">14.3*PI()/180</f>
        <v>0.249582083035189</v>
      </c>
      <c r="F2" s="0" t="s">
        <v>4</v>
      </c>
    </row>
    <row r="3" customFormat="false" ht="12.8" hidden="false" customHeight="false" outlineLevel="0" collapsed="false">
      <c r="A3" s="0" t="s">
        <v>5</v>
      </c>
      <c r="B3" s="1" t="n">
        <f aca="false">(9.25/12)</f>
        <v>0.770833333333333</v>
      </c>
      <c r="C3" s="0" t="s">
        <v>1</v>
      </c>
      <c r="D3" s="0" t="s">
        <v>6</v>
      </c>
      <c r="E3" s="0" t="n">
        <f aca="false">(0.75/12)</f>
        <v>0.0625</v>
      </c>
      <c r="F3" s="0" t="s">
        <v>1</v>
      </c>
    </row>
    <row r="4" customFormat="false" ht="12.8" hidden="false" customHeight="false" outlineLevel="0" collapsed="false">
      <c r="A4" s="0" t="s">
        <v>7</v>
      </c>
      <c r="B4" s="0" t="n">
        <f aca="false">0.0705</f>
        <v>0.0705</v>
      </c>
      <c r="C4" s="0" t="s">
        <v>8</v>
      </c>
      <c r="D4" s="0" t="s">
        <v>9</v>
      </c>
      <c r="E4" s="0" t="n">
        <v>0.25</v>
      </c>
      <c r="F4" s="0" t="s">
        <v>10</v>
      </c>
    </row>
    <row r="5" customFormat="false" ht="12.8" hidden="false" customHeight="false" outlineLevel="0" collapsed="false">
      <c r="A5" s="0" t="s">
        <v>11</v>
      </c>
      <c r="B5" s="0" t="n">
        <f aca="false">B6 + B7</f>
        <v>4.192</v>
      </c>
      <c r="C5" s="0" t="s">
        <v>12</v>
      </c>
      <c r="D5" s="0" t="s">
        <v>13</v>
      </c>
      <c r="E5" s="0" t="n">
        <f aca="false">19/42</f>
        <v>0.452380952380952</v>
      </c>
    </row>
    <row r="6" customFormat="false" ht="12.8" hidden="false" customHeight="false" outlineLevel="0" collapsed="false">
      <c r="A6" s="0" t="s">
        <v>14</v>
      </c>
      <c r="B6" s="0" t="n">
        <v>0.192</v>
      </c>
      <c r="D6" s="0" t="s">
        <v>15</v>
      </c>
      <c r="E6" s="2" t="n">
        <f aca="false">B1/2</f>
        <v>0.09375</v>
      </c>
    </row>
    <row r="7" customFormat="false" ht="12.8" hidden="false" customHeight="false" outlineLevel="0" collapsed="false">
      <c r="A7" s="0" t="s">
        <v>16</v>
      </c>
      <c r="B7" s="0" t="n">
        <v>4</v>
      </c>
      <c r="E7" s="3"/>
    </row>
    <row r="9" customFormat="false" ht="12.8" hidden="false" customHeight="false" outlineLevel="0" collapsed="false">
      <c r="A9" s="0" t="s">
        <v>17</v>
      </c>
    </row>
    <row r="10" customFormat="false" ht="12.8" hidden="false" customHeight="false" outlineLevel="0" collapsed="false">
      <c r="A10" s="0" t="s">
        <v>18</v>
      </c>
      <c r="B10" s="0" t="n">
        <f aca="false">((B2/2) * B2*B4 + B5*B2)/B2</f>
        <v>4.36825</v>
      </c>
      <c r="C10" s="0" t="s">
        <v>12</v>
      </c>
      <c r="D10" s="0" t="s">
        <v>19</v>
      </c>
      <c r="E10" s="0" t="n">
        <f aca="false"> B12*E3</f>
        <v>1.79183353512206</v>
      </c>
      <c r="F10" s="0" t="s">
        <v>20</v>
      </c>
      <c r="G10" s="0" t="n">
        <f aca="false">E10*1.3558</f>
        <v>2.42936790691848</v>
      </c>
      <c r="H10" s="0" t="s">
        <v>21</v>
      </c>
    </row>
    <row r="11" customFormat="false" ht="12.8" hidden="false" customHeight="false" outlineLevel="0" collapsed="false">
      <c r="A11" s="0" t="s">
        <v>22</v>
      </c>
      <c r="B11" s="0" t="n">
        <f aca="false">ATAN(B3/B2)</f>
        <v>0.152962415423232</v>
      </c>
      <c r="C11" s="0" t="s">
        <v>4</v>
      </c>
      <c r="D11" s="0" t="s">
        <v>23</v>
      </c>
      <c r="E11" s="0" t="n">
        <f aca="false">B13*COS(E2)</f>
        <v>27.4566679051982</v>
      </c>
      <c r="F11" s="0" t="s">
        <v>24</v>
      </c>
    </row>
    <row r="12" customFormat="false" ht="12.8" hidden="false" customHeight="false" outlineLevel="0" collapsed="false">
      <c r="A12" s="0" t="s">
        <v>25</v>
      </c>
      <c r="B12" s="0" t="n">
        <f aca="false">B10/SIN(B11)</f>
        <v>28.6693365619529</v>
      </c>
      <c r="C12" s="0" t="s">
        <v>12</v>
      </c>
      <c r="D12" s="0" t="s">
        <v>26</v>
      </c>
      <c r="E12" s="0" t="n">
        <f aca="false">B13*SIN(E2)</f>
        <v>6.99861689076403</v>
      </c>
      <c r="F12" s="0" t="s">
        <v>24</v>
      </c>
    </row>
    <row r="13" customFormat="false" ht="12.8" hidden="false" customHeight="false" outlineLevel="0" collapsed="false">
      <c r="A13" s="0" t="s">
        <v>27</v>
      </c>
      <c r="B13" s="0" t="n">
        <f aca="false">B12*COS(B11)</f>
        <v>28.3345945945946</v>
      </c>
      <c r="C13" s="0" t="s">
        <v>12</v>
      </c>
      <c r="D13" s="0" t="s">
        <v>28</v>
      </c>
      <c r="E13" s="0" t="n">
        <f aca="false">E12*E6</f>
        <v>0.656120333509128</v>
      </c>
      <c r="F13" s="0" t="s">
        <v>20</v>
      </c>
      <c r="G13" s="0" t="n">
        <f aca="false">E13*1.3558</f>
        <v>0.889567948171676</v>
      </c>
      <c r="H13" s="0" t="s">
        <v>21</v>
      </c>
    </row>
    <row r="14" customFormat="false" ht="12.8" hidden="false" customHeight="false" outlineLevel="0" collapsed="false">
      <c r="D14" s="0" t="s">
        <v>29</v>
      </c>
      <c r="E14" s="0" t="n">
        <f aca="false">E13*E5</f>
        <v>0.296816341349367</v>
      </c>
      <c r="F14" s="0" t="s">
        <v>20</v>
      </c>
      <c r="G14" s="0" t="n">
        <f aca="false">E14*1.3558</f>
        <v>0.402423595601472</v>
      </c>
      <c r="H14" s="0" t="s">
        <v>21</v>
      </c>
    </row>
    <row r="16" customFormat="false" ht="12.8" hidden="false" customHeight="false" outlineLevel="0" collapsed="false">
      <c r="A16" s="0" t="s">
        <v>30</v>
      </c>
    </row>
    <row r="17" customFormat="false" ht="12.8" hidden="false" customHeight="false" outlineLevel="0" collapsed="false">
      <c r="A17" s="0" t="s">
        <v>31</v>
      </c>
      <c r="B17" s="0" t="n">
        <f aca="false"> ATAN(B2/B3)</f>
        <v>1.41783391137166</v>
      </c>
      <c r="C17" s="0" t="s">
        <v>4</v>
      </c>
      <c r="D17" s="0" t="s">
        <v>19</v>
      </c>
      <c r="E17" s="0" t="n">
        <f aca="false">B18*E3</f>
        <v>0.15625</v>
      </c>
      <c r="F17" s="0" t="s">
        <v>20</v>
      </c>
      <c r="G17" s="0" t="n">
        <f aca="false">E17*1.3558</f>
        <v>0.21184375</v>
      </c>
      <c r="H17" s="0" t="s">
        <v>21</v>
      </c>
    </row>
    <row r="18" customFormat="false" ht="12.8" hidden="false" customHeight="false" outlineLevel="0" collapsed="false">
      <c r="A18" s="0" t="s">
        <v>25</v>
      </c>
      <c r="B18" s="0" t="n">
        <v>2.5</v>
      </c>
      <c r="C18" s="0" t="s">
        <v>24</v>
      </c>
      <c r="D18" s="0" t="s">
        <v>23</v>
      </c>
      <c r="E18" s="0" t="n">
        <f aca="false">B19</f>
        <v>11.9569303155826</v>
      </c>
      <c r="F18" s="0" t="s">
        <v>24</v>
      </c>
    </row>
    <row r="19" customFormat="false" ht="12.8" hidden="false" customHeight="false" outlineLevel="0" collapsed="false">
      <c r="A19" s="0" t="s">
        <v>27</v>
      </c>
      <c r="B19" s="0" t="n">
        <f aca="false"> (B5+(B4*B2) + 3*(B18*SIN(B17)))</f>
        <v>11.9569303155826</v>
      </c>
      <c r="C19" s="0" t="s">
        <v>24</v>
      </c>
      <c r="D19" s="0" t="s">
        <v>26</v>
      </c>
      <c r="E19" s="0" t="n">
        <f aca="false">E18 * SIN(E2)</f>
        <v>2.95334998314353</v>
      </c>
      <c r="F19" s="0" t="s">
        <v>24</v>
      </c>
    </row>
    <row r="20" customFormat="false" ht="12.8" hidden="false" customHeight="false" outlineLevel="0" collapsed="false">
      <c r="D20" s="0" t="s">
        <v>28</v>
      </c>
      <c r="E20" s="0" t="n">
        <f aca="false">E19* E6</f>
        <v>0.276876560919706</v>
      </c>
      <c r="F20" s="0" t="s">
        <v>20</v>
      </c>
      <c r="G20" s="0" t="n">
        <f aca="false">E20*1.3558</f>
        <v>0.375389241294937</v>
      </c>
      <c r="H20" s="0" t="s">
        <v>21</v>
      </c>
    </row>
    <row r="21" customFormat="false" ht="12.8" hidden="false" customHeight="false" outlineLevel="0" collapsed="false">
      <c r="D21" s="0" t="s">
        <v>29</v>
      </c>
      <c r="E21" s="0" t="n">
        <f aca="false">E20 * E5</f>
        <v>0.125253682320819</v>
      </c>
      <c r="F21" s="0" t="s">
        <v>20</v>
      </c>
      <c r="G21" s="0" t="n">
        <f aca="false">E21*1.3558</f>
        <v>0.169818942490567</v>
      </c>
      <c r="H21" s="0" t="s">
        <v>21</v>
      </c>
    </row>
    <row r="23" customFormat="false" ht="12.8" hidden="false" customHeight="false" outlineLevel="0" collapsed="false">
      <c r="D23" s="0" t="s">
        <v>32</v>
      </c>
      <c r="E23" s="0" t="n">
        <f aca="false">0.15 * 11</f>
        <v>1.65</v>
      </c>
      <c r="F23" s="0" t="s">
        <v>21</v>
      </c>
    </row>
    <row r="24" customFormat="false" ht="12.8" hidden="false" customHeight="false" outlineLevel="0" collapsed="false">
      <c r="D24" s="0" t="s">
        <v>33</v>
      </c>
      <c r="E24" s="0" t="n">
        <f aca="false">G13+E23</f>
        <v>2.53956794817168</v>
      </c>
    </row>
    <row r="25" customFormat="false" ht="12.8" hidden="false" customHeight="false" outlineLevel="0" collapsed="false">
      <c r="D25" s="0" t="s">
        <v>34</v>
      </c>
      <c r="E25" s="0" t="n">
        <f aca="false">E23+G20</f>
        <v>2.02538924129494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15676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2017-03-22T09:52:23Z</dcterms:created>
  <dc:language>en-US</dc:language>
  <dcterms:modified xsi:type="dcterms:W3CDTF">2017-06-01T11:13:34Z</dcterms:modified>
  <cp:revision>9</cp:revision>
</cp:coreProperties>
</file>