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3561f3231cadc0a/DTU/Comp_Arch_2/eFPGA/"/>
    </mc:Choice>
  </mc:AlternateContent>
  <xr:revisionPtr revIDLastSave="120" documentId="8_{5CDDF4ED-CFF6-4896-8902-F3B11B76877A}" xr6:coauthVersionLast="47" xr6:coauthVersionMax="47" xr10:uidLastSave="{3EB51DCD-E65F-40DA-8C69-BC7837FF5D72}"/>
  <bookViews>
    <workbookView xWindow="-110" yWindow="-110" windowWidth="38620" windowHeight="21100" xr2:uid="{55F2CDF7-820B-407F-947D-0D6AA8888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F19" i="1"/>
  <c r="G13" i="1"/>
  <c r="E13" i="1"/>
  <c r="C13" i="1"/>
  <c r="P5" i="1"/>
  <c r="P6" i="1"/>
  <c r="P7" i="1"/>
  <c r="P4" i="1"/>
  <c r="P3" i="1"/>
  <c r="F12" i="1"/>
  <c r="D12" i="1"/>
  <c r="D11" i="1"/>
  <c r="E7" i="1"/>
  <c r="C4" i="1"/>
  <c r="D4" i="1"/>
  <c r="D8" i="1" s="1"/>
  <c r="E4" i="1"/>
  <c r="F4" i="1"/>
  <c r="F8" i="1" s="1"/>
  <c r="H18" i="1"/>
  <c r="G18" i="1"/>
  <c r="H16" i="1"/>
  <c r="G16" i="1"/>
  <c r="F18" i="1"/>
  <c r="E18" i="1"/>
  <c r="F16" i="1"/>
  <c r="E16" i="1"/>
  <c r="D18" i="1"/>
  <c r="D16" i="1"/>
  <c r="C18" i="1"/>
  <c r="C16" i="1"/>
  <c r="J18" i="1"/>
  <c r="L18" i="1"/>
  <c r="L17" i="1"/>
  <c r="L16" i="1"/>
  <c r="K16" i="1"/>
  <c r="J16" i="1"/>
  <c r="L10" i="1"/>
  <c r="J10" i="1"/>
  <c r="I10" i="1"/>
  <c r="L8" i="1"/>
  <c r="J8" i="1"/>
  <c r="I8" i="1"/>
  <c r="L6" i="1"/>
  <c r="J6" i="1"/>
  <c r="I6" i="1"/>
  <c r="I4" i="1"/>
  <c r="J4" i="1"/>
  <c r="L4" i="1"/>
  <c r="C5" i="1" l="1"/>
  <c r="C8" i="1"/>
  <c r="C9" i="1" s="1"/>
  <c r="E5" i="1"/>
  <c r="E8" i="1"/>
  <c r="E9" i="1" s="1"/>
</calcChain>
</file>

<file path=xl/sharedStrings.xml><?xml version="1.0" encoding="utf-8"?>
<sst xmlns="http://schemas.openxmlformats.org/spreadsheetml/2006/main" count="22" uniqueCount="19">
  <si>
    <t>Logic V Crossbar</t>
  </si>
  <si>
    <t>Crossbar</t>
  </si>
  <si>
    <t>Logic H Crossbar</t>
  </si>
  <si>
    <t>Slice</t>
  </si>
  <si>
    <t>H Cross</t>
  </si>
  <si>
    <t>V Cross</t>
  </si>
  <si>
    <t>Total</t>
  </si>
  <si>
    <t>Total /32</t>
  </si>
  <si>
    <t>Grouped</t>
  </si>
  <si>
    <t>Add</t>
  </si>
  <si>
    <t>Memory Bits</t>
  </si>
  <si>
    <t>Final /32</t>
  </si>
  <si>
    <t>bits of memory</t>
  </si>
  <si>
    <t>Input Logic</t>
  </si>
  <si>
    <t>1st Column /32</t>
  </si>
  <si>
    <t>Choose which two consequetive signals are clock and reset, if not using system clock/reset</t>
  </si>
  <si>
    <t>The 4LUTs can apply a logic function to each consequetive section of four inputs</t>
  </si>
  <si>
    <t>Choose between 0-3 synchronization registers, or for the signal chosen as clock 0-3 divisions</t>
  </si>
  <si>
    <t>2x3 eFPGA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</si>
</sst>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E594-1A45-4FC9-9FEB-756CEE2DE8B7}">
  <dimension ref="B2:R19"/>
  <sheetViews>
    <sheetView tabSelected="1" workbookViewId="0">
      <selection activeCell="E21" sqref="E21"/>
    </sheetView>
  </sheetViews>
  <sheetFormatPr defaultRowHeight="14.5" x14ac:dyDescent="0.35"/>
  <cols>
    <col min="2" max="2" width="13.08984375" bestFit="1" customWidth="1"/>
  </cols>
  <sheetData>
    <row r="2" spans="2:18" x14ac:dyDescent="0.35">
      <c r="B2" s="2" t="s">
        <v>10</v>
      </c>
      <c r="C2" s="1" t="s">
        <v>3</v>
      </c>
      <c r="D2" s="1" t="s">
        <v>5</v>
      </c>
      <c r="E2" s="1" t="s">
        <v>4</v>
      </c>
      <c r="F2" s="1" t="s">
        <v>1</v>
      </c>
      <c r="K2" s="1" t="s">
        <v>0</v>
      </c>
      <c r="O2" s="1" t="s">
        <v>13</v>
      </c>
    </row>
    <row r="3" spans="2:18" x14ac:dyDescent="0.35">
      <c r="B3" s="1" t="s">
        <v>6</v>
      </c>
      <c r="C3">
        <v>2656</v>
      </c>
      <c r="D3">
        <v>2176</v>
      </c>
      <c r="E3">
        <v>2352</v>
      </c>
      <c r="F3">
        <v>2400</v>
      </c>
      <c r="J3">
        <v>32</v>
      </c>
      <c r="L3">
        <v>64</v>
      </c>
      <c r="O3">
        <v>32</v>
      </c>
      <c r="P3">
        <f>32*2</f>
        <v>64</v>
      </c>
      <c r="R3" t="s">
        <v>15</v>
      </c>
    </row>
    <row r="4" spans="2:18" x14ac:dyDescent="0.35">
      <c r="B4" t="s">
        <v>7</v>
      </c>
      <c r="C4">
        <f>C3/32</f>
        <v>83</v>
      </c>
      <c r="D4">
        <f>D3/32</f>
        <v>68</v>
      </c>
      <c r="E4">
        <f>E3/32</f>
        <v>73.5</v>
      </c>
      <c r="F4">
        <f>F3/32</f>
        <v>75</v>
      </c>
      <c r="I4">
        <f>8*8</f>
        <v>64</v>
      </c>
      <c r="J4">
        <f>8*16</f>
        <v>128</v>
      </c>
      <c r="L4">
        <f>8*32</f>
        <v>256</v>
      </c>
      <c r="P4">
        <f>16*2</f>
        <v>32</v>
      </c>
      <c r="R4" t="s">
        <v>17</v>
      </c>
    </row>
    <row r="5" spans="2:18" x14ac:dyDescent="0.35">
      <c r="B5" t="s">
        <v>8</v>
      </c>
      <c r="C5" s="3">
        <f>C4+D4</f>
        <v>151</v>
      </c>
      <c r="D5" s="3"/>
      <c r="E5" s="3">
        <f>E4+F4</f>
        <v>148.5</v>
      </c>
      <c r="F5" s="3"/>
      <c r="J5">
        <v>32</v>
      </c>
      <c r="L5">
        <v>64</v>
      </c>
      <c r="P5">
        <f t="shared" ref="P5:P7" si="0">16*2</f>
        <v>32</v>
      </c>
      <c r="R5" t="s">
        <v>16</v>
      </c>
    </row>
    <row r="6" spans="2:18" x14ac:dyDescent="0.35">
      <c r="I6">
        <f>8*8</f>
        <v>64</v>
      </c>
      <c r="J6">
        <f>8*16</f>
        <v>128</v>
      </c>
      <c r="L6">
        <f>8*32</f>
        <v>256</v>
      </c>
      <c r="P6">
        <f t="shared" si="0"/>
        <v>32</v>
      </c>
    </row>
    <row r="7" spans="2:18" x14ac:dyDescent="0.35">
      <c r="B7" t="s">
        <v>9</v>
      </c>
      <c r="E7">
        <f>32*2.5</f>
        <v>80</v>
      </c>
      <c r="J7">
        <v>32</v>
      </c>
      <c r="L7">
        <v>64</v>
      </c>
      <c r="P7">
        <f t="shared" si="0"/>
        <v>32</v>
      </c>
    </row>
    <row r="8" spans="2:18" x14ac:dyDescent="0.35">
      <c r="B8" t="s">
        <v>11</v>
      </c>
      <c r="C8">
        <f>C4</f>
        <v>83</v>
      </c>
      <c r="D8">
        <f>D4</f>
        <v>68</v>
      </c>
      <c r="E8">
        <f>E4+E7/32</f>
        <v>76</v>
      </c>
      <c r="F8">
        <f>F4</f>
        <v>75</v>
      </c>
      <c r="I8">
        <f>8*8</f>
        <v>64</v>
      </c>
      <c r="J8">
        <f>8*16</f>
        <v>128</v>
      </c>
      <c r="L8">
        <f>8*32</f>
        <v>256</v>
      </c>
    </row>
    <row r="9" spans="2:18" x14ac:dyDescent="0.35">
      <c r="B9" t="s">
        <v>8</v>
      </c>
      <c r="C9" s="3">
        <f>C8+D8</f>
        <v>151</v>
      </c>
      <c r="D9" s="3"/>
      <c r="E9" s="3">
        <f>E8+F8</f>
        <v>151</v>
      </c>
      <c r="F9" s="3"/>
      <c r="J9">
        <v>32</v>
      </c>
      <c r="L9">
        <v>64</v>
      </c>
    </row>
    <row r="10" spans="2:18" x14ac:dyDescent="0.35">
      <c r="I10">
        <f>8*8</f>
        <v>64</v>
      </c>
      <c r="J10">
        <f>8*16</f>
        <v>128</v>
      </c>
      <c r="L10">
        <f>8*32</f>
        <v>256</v>
      </c>
    </row>
    <row r="11" spans="2:18" x14ac:dyDescent="0.35">
      <c r="B11" t="s">
        <v>13</v>
      </c>
      <c r="D11">
        <f>32*7</f>
        <v>224</v>
      </c>
    </row>
    <row r="12" spans="2:18" x14ac:dyDescent="0.35">
      <c r="B12" t="s">
        <v>14</v>
      </c>
      <c r="D12">
        <f>D8+D11/32</f>
        <v>75</v>
      </c>
      <c r="F12">
        <f>F8</f>
        <v>75</v>
      </c>
    </row>
    <row r="13" spans="2:18" x14ac:dyDescent="0.35">
      <c r="B13" t="s">
        <v>18</v>
      </c>
      <c r="C13" s="3">
        <f>C9*2+D12</f>
        <v>377</v>
      </c>
      <c r="D13" s="3"/>
      <c r="E13" s="3">
        <f>E9*2+F12</f>
        <v>377</v>
      </c>
      <c r="F13" s="3"/>
      <c r="G13">
        <f>5*E13*32</f>
        <v>60320</v>
      </c>
      <c r="H13" t="s">
        <v>12</v>
      </c>
    </row>
    <row r="15" spans="2:18" x14ac:dyDescent="0.35">
      <c r="E15" s="1" t="s">
        <v>2</v>
      </c>
      <c r="K15" s="1" t="s">
        <v>1</v>
      </c>
    </row>
    <row r="16" spans="2:18" x14ac:dyDescent="0.35">
      <c r="C16">
        <f>32*6</f>
        <v>192</v>
      </c>
      <c r="D16">
        <f>10*32</f>
        <v>320</v>
      </c>
      <c r="E16">
        <f>32*6</f>
        <v>192</v>
      </c>
      <c r="F16">
        <f>10*32</f>
        <v>320</v>
      </c>
      <c r="G16">
        <f>32*6</f>
        <v>192</v>
      </c>
      <c r="H16">
        <f>10*32</f>
        <v>320</v>
      </c>
      <c r="J16">
        <f>16*32</f>
        <v>512</v>
      </c>
      <c r="K16">
        <f>32</f>
        <v>32</v>
      </c>
      <c r="L16">
        <f>32*32</f>
        <v>1024</v>
      </c>
    </row>
    <row r="17" spans="3:12" x14ac:dyDescent="0.35">
      <c r="C17">
        <v>6</v>
      </c>
      <c r="D17">
        <v>10</v>
      </c>
      <c r="E17">
        <v>6</v>
      </c>
      <c r="F17">
        <v>10</v>
      </c>
      <c r="G17">
        <v>6</v>
      </c>
      <c r="H17">
        <v>10</v>
      </c>
      <c r="J17">
        <v>16</v>
      </c>
      <c r="L17">
        <f>32</f>
        <v>32</v>
      </c>
    </row>
    <row r="18" spans="3:12" x14ac:dyDescent="0.35">
      <c r="C18">
        <f>16*6</f>
        <v>96</v>
      </c>
      <c r="D18">
        <f>16*10</f>
        <v>160</v>
      </c>
      <c r="E18">
        <f>16*6</f>
        <v>96</v>
      </c>
      <c r="F18">
        <f>16*10</f>
        <v>160</v>
      </c>
      <c r="G18">
        <f>16*6</f>
        <v>96</v>
      </c>
      <c r="H18">
        <f>16*10</f>
        <v>160</v>
      </c>
      <c r="J18">
        <f>16*16</f>
        <v>256</v>
      </c>
      <c r="K18">
        <v>16</v>
      </c>
      <c r="L18">
        <f>16*32</f>
        <v>512</v>
      </c>
    </row>
    <row r="19" spans="3:12" x14ac:dyDescent="0.35">
      <c r="D19">
        <f>10*4</f>
        <v>40</v>
      </c>
      <c r="F19">
        <f>10*4</f>
        <v>40</v>
      </c>
    </row>
  </sheetData>
  <mergeCells count="6">
    <mergeCell ref="C5:D5"/>
    <mergeCell ref="E5:F5"/>
    <mergeCell ref="C9:D9"/>
    <mergeCell ref="E9:F9"/>
    <mergeCell ref="C13:D13"/>
    <mergeCell ref="E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Ravn</dc:creator>
  <cp:lastModifiedBy>Simon Ravn</cp:lastModifiedBy>
  <dcterms:created xsi:type="dcterms:W3CDTF">2025-04-04T06:15:30Z</dcterms:created>
  <dcterms:modified xsi:type="dcterms:W3CDTF">2025-04-26T15:05:59Z</dcterms:modified>
</cp:coreProperties>
</file>