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  <sheet name="pro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<sst xmlns="http://schemas.openxmlformats.org/spreadsheetml/2006/main" count="91" uniqueCount="60">
  <si>
    <t xml:space="preserve">Rev11, Q2</t>
  </si>
  <si>
    <t xml:space="preserve">unsorted, raw</t>
  </si>
  <si>
    <t xml:space="preserve">sorted, (x)</t>
  </si>
  <si>
    <t xml:space="preserve">x-x_bar</t>
  </si>
  <si>
    <t xml:space="preserve">(x-x_bar)^2</t>
  </si>
  <si>
    <t xml:space="preserve">z-score</t>
  </si>
  <si>
    <t xml:space="preserve">Classes</t>
  </si>
  <si>
    <t xml:space="preserve">Frequency</t>
  </si>
  <si>
    <t xml:space="preserve">1.75 to under 1.90</t>
  </si>
  <si>
    <t xml:space="preserve">1.90 to under 2.05</t>
  </si>
  <si>
    <t xml:space="preserve">2.05 to under 2.20</t>
  </si>
  <si>
    <t xml:space="preserve">2.20 to under 2.35</t>
  </si>
  <si>
    <t xml:space="preserve">j =</t>
  </si>
  <si>
    <t xml:space="preserve">i &gt; (max-min)/j</t>
  </si>
  <si>
    <t xml:space="preserve">i =</t>
  </si>
  <si>
    <t xml:space="preserve">no outliers</t>
  </si>
  <si>
    <t xml:space="preserve">mode</t>
  </si>
  <si>
    <t xml:space="preserve">median</t>
  </si>
  <si>
    <t xml:space="preserve">mean (x_bar)</t>
  </si>
  <si>
    <t xml:space="preserve">variance, sample</t>
  </si>
  <si>
    <t xml:space="preserve">stdev, sample</t>
  </si>
  <si>
    <t xml:space="preserve">range</t>
  </si>
  <si>
    <t xml:space="preserve">skewness</t>
  </si>
  <si>
    <t xml:space="preserve">k</t>
  </si>
  <si>
    <t xml:space="preserve">% value of data</t>
  </si>
  <si>
    <t xml:space="preserve">n</t>
  </si>
  <si>
    <t xml:space="preserve">Final Rev Q22</t>
  </si>
  <si>
    <t xml:space="preserve">raw data (x)</t>
  </si>
  <si>
    <t xml:space="preserve">sorted (x)</t>
  </si>
  <si>
    <t xml:space="preserve">classes (bins)</t>
  </si>
  <si>
    <t xml:space="preserve">1.0 &lt; 2.3</t>
  </si>
  <si>
    <t xml:space="preserve">2.3 &lt; 3.6</t>
  </si>
  <si>
    <t xml:space="preserve">3.6 &lt; 4.9</t>
  </si>
  <si>
    <t xml:space="preserve">4.9 &lt; 6.2</t>
  </si>
  <si>
    <t xml:space="preserve">j</t>
  </si>
  <si>
    <t xml:space="preserve">i&gt;</t>
  </si>
  <si>
    <t xml:space="preserve">i=</t>
  </si>
  <si>
    <t xml:space="preserve">mean</t>
  </si>
  <si>
    <t xml:space="preserve">Random numbers</t>
  </si>
  <si>
    <t xml:space="preserve">lower value</t>
  </si>
  <si>
    <t xml:space="preserve">upper value</t>
  </si>
  <si>
    <t xml:space="preserve">Rev11, Q1</t>
  </si>
  <si>
    <t xml:space="preserve">50 to under 61</t>
  </si>
  <si>
    <t xml:space="preserve">61 to under 72</t>
  </si>
  <si>
    <t xml:space="preserve">72 to under 83</t>
  </si>
  <si>
    <t xml:space="preserve">83 to under 94</t>
  </si>
  <si>
    <t xml:space="preserve">Rev12, Q10</t>
  </si>
  <si>
    <t xml:space="preserve">student admissions,x</t>
  </si>
  <si>
    <t xml:space="preserve">Probability, P(x)</t>
  </si>
  <si>
    <t xml:space="preserve">xP(x)</t>
  </si>
  <si>
    <t xml:space="preserve">x-mu</t>
  </si>
  <si>
    <t xml:space="preserve">(x-mu)^2</t>
  </si>
  <si>
    <t xml:space="preserve">(x-mu)^2P(x)</t>
  </si>
  <si>
    <t xml:space="preserve">mu (mean)</t>
  </si>
  <si>
    <t xml:space="preserve">variance</t>
  </si>
  <si>
    <t xml:space="preserve">stdev</t>
  </si>
  <si>
    <t xml:space="preserve">Rev12, Q6</t>
  </si>
  <si>
    <t xml:space="preserve">Combination</t>
  </si>
  <si>
    <t xml:space="preserve">Permutation</t>
  </si>
  <si>
    <t xml:space="preserve">Factorial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</si>
</sst>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stats!$E$41:$E$44</c:f>
              <c:strCache>
                <c:ptCount val="4"/>
                <c:pt idx="0">
                  <c:v>1.0 &lt; 2.3</c:v>
                </c:pt>
                <c:pt idx="1">
                  <c:v>2.3 &lt; 3.6</c:v>
                </c:pt>
                <c:pt idx="2">
                  <c:v>3.6 &lt; 4.9</c:v>
                </c:pt>
                <c:pt idx="3">
                  <c:v>4.9 &lt; 6.2</c:v>
                </c:pt>
              </c:strCache>
            </c:strRef>
          </c:cat>
          <c:val>
            <c:numRef>
              <c:f>stats!$F$41:$F$44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gapWidth val="0"/>
        <c:overlap val="-27"/>
        <c:axId val="15727607"/>
        <c:axId val="79627772"/>
      </c:barChart>
      <c:catAx>
        <c:axId val="15727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Classes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27772"/>
        <c:crosses val="autoZero"/>
        <c:auto val="1"/>
        <c:lblAlgn val="ctr"/>
        <c:lblOffset val="100"/>
        <c:noMultiLvlLbl val="0"/>
      </c:catAx>
      <c:valAx>
        <c:axId val="79627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276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stats!$J$5:$J$8</c:f>
              <c:strCache>
                <c:ptCount val="4"/>
                <c:pt idx="0">
                  <c:v>1.75 to under 1.90</c:v>
                </c:pt>
                <c:pt idx="1">
                  <c:v>1.90 to under 2.05</c:v>
                </c:pt>
                <c:pt idx="2">
                  <c:v>2.05 to under 2.20</c:v>
                </c:pt>
                <c:pt idx="3">
                  <c:v>2.20 to under 2.35</c:v>
                </c:pt>
              </c:strCache>
            </c:strRef>
          </c:cat>
          <c:val>
            <c:numRef>
              <c:f>stats!$K$5:$K$8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gapWidth val="0"/>
        <c:overlap val="-27"/>
        <c:axId val="84081825"/>
        <c:axId val="87216586"/>
      </c:barChart>
      <c:catAx>
        <c:axId val="84081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Classes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216586"/>
        <c:crosses val="autoZero"/>
        <c:auto val="1"/>
        <c:lblAlgn val="ctr"/>
        <c:lblOffset val="100"/>
        <c:noMultiLvlLbl val="0"/>
      </c:catAx>
      <c:valAx>
        <c:axId val="872165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818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stats!$J$96:$J$99</c:f>
              <c:strCache>
                <c:ptCount val="4"/>
                <c:pt idx="0">
                  <c:v>50 to under 61</c:v>
                </c:pt>
                <c:pt idx="1">
                  <c:v>61 to under 72</c:v>
                </c:pt>
                <c:pt idx="2">
                  <c:v>72 to under 83</c:v>
                </c:pt>
                <c:pt idx="3">
                  <c:v>83 to under 94</c:v>
                </c:pt>
              </c:strCache>
            </c:strRef>
          </c:cat>
          <c:val>
            <c:numRef>
              <c:f>stats!$K$96:$K$99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gapWidth val="0"/>
        <c:overlap val="0"/>
        <c:axId val="28443155"/>
        <c:axId val="31585010"/>
      </c:barChart>
      <c:catAx>
        <c:axId val="28443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Classes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85010"/>
        <c:crosses val="autoZero"/>
        <c:auto val="1"/>
        <c:lblAlgn val="ctr"/>
        <c:lblOffset val="100"/>
        <c:noMultiLvlLbl val="0"/>
      </c:catAx>
      <c:valAx>
        <c:axId val="315850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431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329400</xdr:colOff>
      <xdr:row>41</xdr:row>
      <xdr:rowOff>110880</xdr:rowOff>
    </xdr:from>
    <xdr:to>
      <xdr:col>13</xdr:col>
      <xdr:colOff>81360</xdr:colOff>
      <xdr:row>57</xdr:row>
      <xdr:rowOff>33480</xdr:rowOff>
    </xdr:to>
    <xdr:graphicFrame>
      <xdr:nvGraphicFramePr>
        <xdr:cNvPr id="0" name="Chart 2"/>
        <xdr:cNvGraphicFramePr/>
      </xdr:nvGraphicFramePr>
      <xdr:xfrm>
        <a:off x="5307120" y="7677360"/>
        <a:ext cx="4921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131760</xdr:colOff>
      <xdr:row>13</xdr:row>
      <xdr:rowOff>108360</xdr:rowOff>
    </xdr:from>
    <xdr:to>
      <xdr:col>14</xdr:col>
      <xdr:colOff>317880</xdr:colOff>
      <xdr:row>28</xdr:row>
      <xdr:rowOff>69120</xdr:rowOff>
    </xdr:to>
    <xdr:graphicFrame>
      <xdr:nvGraphicFramePr>
        <xdr:cNvPr id="1" name="Chart 3"/>
        <xdr:cNvGraphicFramePr/>
      </xdr:nvGraphicFramePr>
      <xdr:xfrm>
        <a:off x="6388920" y="2432160"/>
        <a:ext cx="468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379800</xdr:colOff>
      <xdr:row>104</xdr:row>
      <xdr:rowOff>16200</xdr:rowOff>
    </xdr:from>
    <xdr:to>
      <xdr:col>15</xdr:col>
      <xdr:colOff>413280</xdr:colOff>
      <xdr:row>122</xdr:row>
      <xdr:rowOff>39960</xdr:rowOff>
    </xdr:to>
    <xdr:graphicFrame>
      <xdr:nvGraphicFramePr>
        <xdr:cNvPr id="2" name=""/>
        <xdr:cNvGraphicFramePr/>
      </xdr:nvGraphicFramePr>
      <xdr:xfrm>
        <a:off x="6023520" y="1908144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F50" activeCellId="0" sqref="F50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1.42"/>
    <col collapsed="false" customWidth="true" hidden="false" outlineLevel="0" max="4" min="4" style="0" width="11.3"/>
    <col collapsed="false" customWidth="true" hidden="false" outlineLevel="0" max="5" min="5" style="0" width="12.42"/>
    <col collapsed="false" customWidth="true" hidden="false" outlineLevel="0" max="6" min="6" style="0" width="10.42"/>
    <col collapsed="false" customWidth="true" hidden="false" outlineLevel="0" max="7" min="7" style="0" width="9.44"/>
    <col collapsed="false" customWidth="true" hidden="false" outlineLevel="0" max="10" min="10" style="0" width="18.77"/>
    <col collapsed="false" customWidth="true" hidden="false" outlineLevel="0" max="11" min="11" style="0" width="10.29"/>
  </cols>
  <sheetData>
    <row r="1" customFormat="false" ht="13.8" hidden="false" customHeight="false" outlineLevel="0" collapsed="false"/>
    <row r="2" customFormat="false" ht="15" hidden="false" customHeight="false" outlineLevel="0" collapsed="false">
      <c r="A2" s="1" t="s">
        <v>0</v>
      </c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/>
      <c r="F4" s="2"/>
      <c r="G4" s="2" t="s">
        <v>5</v>
      </c>
      <c r="H4" s="2"/>
      <c r="I4" s="2"/>
      <c r="J4" s="2" t="s">
        <v>6</v>
      </c>
      <c r="K4" s="2" t="s">
        <v>7</v>
      </c>
    </row>
    <row r="5" customFormat="false" ht="13.8" hidden="false" customHeight="false" outlineLevel="0" collapsed="false">
      <c r="A5" s="0" t="n">
        <v>2.01</v>
      </c>
      <c r="B5" s="0" t="n">
        <v>1.76</v>
      </c>
      <c r="C5" s="0" t="n">
        <f aca="false">B5-$B$23</f>
        <v>-0.25</v>
      </c>
      <c r="D5" s="0" t="n">
        <f aca="false">C5^2</f>
        <v>0.0625000000000001</v>
      </c>
      <c r="G5" s="0" t="n">
        <f aca="false">C5/$B$25</f>
        <v>-1.50818966255265</v>
      </c>
      <c r="J5" s="0" t="s">
        <v>8</v>
      </c>
      <c r="K5" s="0" t="n">
        <v>4</v>
      </c>
    </row>
    <row r="6" customFormat="false" ht="13.8" hidden="false" customHeight="false" outlineLevel="0" collapsed="false">
      <c r="A6" s="0" t="n">
        <v>2</v>
      </c>
      <c r="B6" s="0" t="n">
        <v>1.82</v>
      </c>
      <c r="C6" s="0" t="n">
        <f aca="false">B6-$B$23</f>
        <v>-0.19</v>
      </c>
      <c r="D6" s="0" t="n">
        <f aca="false">C6^2</f>
        <v>0.0361000000000001</v>
      </c>
      <c r="G6" s="0" t="n">
        <f aca="false">C6/$B$25</f>
        <v>-1.14622414354002</v>
      </c>
      <c r="J6" s="0" t="s">
        <v>9</v>
      </c>
      <c r="K6" s="0" t="n">
        <v>5</v>
      </c>
    </row>
    <row r="7" customFormat="false" ht="13.8" hidden="false" customHeight="false" outlineLevel="0" collapsed="false">
      <c r="A7" s="0" t="n">
        <v>1.89</v>
      </c>
      <c r="B7" s="0" t="n">
        <v>1.84</v>
      </c>
      <c r="C7" s="0" t="n">
        <f aca="false">B7-$B$23</f>
        <v>-0.17</v>
      </c>
      <c r="D7" s="0" t="n">
        <f aca="false">C7^2</f>
        <v>0.0289</v>
      </c>
      <c r="G7" s="0" t="n">
        <f aca="false">C7/$B$25</f>
        <v>-1.0255689705358</v>
      </c>
      <c r="J7" s="0" t="s">
        <v>10</v>
      </c>
      <c r="K7" s="0" t="n">
        <v>3</v>
      </c>
    </row>
    <row r="8" customFormat="false" ht="13.8" hidden="false" customHeight="false" outlineLevel="0" collapsed="false">
      <c r="A8" s="0" t="n">
        <v>1.93</v>
      </c>
      <c r="B8" s="0" t="n">
        <v>1.89</v>
      </c>
      <c r="C8" s="0" t="n">
        <f aca="false">B8-$B$23</f>
        <v>-0.12</v>
      </c>
      <c r="D8" s="0" t="n">
        <f aca="false">C8^2</f>
        <v>0.0144000000000001</v>
      </c>
      <c r="G8" s="0" t="n">
        <f aca="false">C8/$B$25</f>
        <v>-0.723931038025275</v>
      </c>
      <c r="J8" s="0" t="s">
        <v>11</v>
      </c>
      <c r="K8" s="0" t="n">
        <v>2</v>
      </c>
    </row>
    <row r="9" customFormat="false" ht="13.8" hidden="false" customHeight="false" outlineLevel="0" collapsed="false">
      <c r="A9" s="0" t="n">
        <v>1.93</v>
      </c>
      <c r="B9" s="0" t="n">
        <v>1.93</v>
      </c>
      <c r="C9" s="0" t="n">
        <f aca="false">B9-$B$23</f>
        <v>-0.0800000000000003</v>
      </c>
      <c r="D9" s="0" t="n">
        <f aca="false">C9^2</f>
        <v>0.00640000000000005</v>
      </c>
      <c r="G9" s="0" t="n">
        <f aca="false">C9/$B$25</f>
        <v>-0.482620692016851</v>
      </c>
    </row>
    <row r="10" customFormat="false" ht="13.8" hidden="false" customHeight="false" outlineLevel="0" collapsed="false">
      <c r="A10" s="0" t="n">
        <v>2.02</v>
      </c>
      <c r="B10" s="0" t="n">
        <v>1.93</v>
      </c>
      <c r="C10" s="0" t="n">
        <f aca="false">B10-$B$23</f>
        <v>-0.0800000000000003</v>
      </c>
      <c r="D10" s="0" t="n">
        <f aca="false">C10^2</f>
        <v>0.00640000000000005</v>
      </c>
      <c r="G10" s="0" t="n">
        <f aca="false">C10/$B$25</f>
        <v>-0.482620692016851</v>
      </c>
      <c r="J10" s="0" t="s">
        <v>12</v>
      </c>
      <c r="K10" s="0" t="n">
        <v>4</v>
      </c>
    </row>
    <row r="11" customFormat="false" ht="13.8" hidden="false" customHeight="false" outlineLevel="0" collapsed="false">
      <c r="A11" s="0" t="n">
        <v>2.08</v>
      </c>
      <c r="B11" s="0" t="n">
        <v>2</v>
      </c>
      <c r="C11" s="0" t="n">
        <f aca="false">B11-$B$23</f>
        <v>-0.0100000000000002</v>
      </c>
      <c r="D11" s="0" t="n">
        <f aca="false">C11^2</f>
        <v>0.000100000000000005</v>
      </c>
      <c r="G11" s="0" t="n">
        <f aca="false">C11/$B$25</f>
        <v>-0.0603275865021075</v>
      </c>
      <c r="J11" s="0" t="s">
        <v>13</v>
      </c>
      <c r="K11" s="0" t="n">
        <f aca="false">B26/K10</f>
        <v>0.145</v>
      </c>
    </row>
    <row r="12" customFormat="false" ht="13.8" hidden="false" customHeight="false" outlineLevel="0" collapsed="false">
      <c r="A12" s="0" t="n">
        <v>2.24</v>
      </c>
      <c r="B12" s="0" t="n">
        <v>2.01</v>
      </c>
      <c r="C12" s="0" t="n">
        <f aca="false">B12-$B$23</f>
        <v>0</v>
      </c>
      <c r="D12" s="0" t="n">
        <f aca="false">C12^2</f>
        <v>0</v>
      </c>
      <c r="G12" s="0" t="n">
        <f aca="false">C12/$B$25</f>
        <v>0</v>
      </c>
      <c r="J12" s="0" t="s">
        <v>14</v>
      </c>
      <c r="K12" s="0" t="n">
        <v>0.15</v>
      </c>
    </row>
    <row r="13" customFormat="false" ht="13.8" hidden="false" customHeight="false" outlineLevel="0" collapsed="false">
      <c r="A13" s="0" t="n">
        <v>1.82</v>
      </c>
      <c r="B13" s="0" t="n">
        <v>2.02</v>
      </c>
      <c r="C13" s="0" t="n">
        <f aca="false">B13-$B$23</f>
        <v>0.00999999999999979</v>
      </c>
      <c r="D13" s="0" t="n">
        <f aca="false">C13^2</f>
        <v>9.99999999999957E-005</v>
      </c>
      <c r="G13" s="0" t="n">
        <f aca="false">C13/$B$25</f>
        <v>0.0603275865021048</v>
      </c>
    </row>
    <row r="14" customFormat="false" ht="13.8" hidden="false" customHeight="false" outlineLevel="0" collapsed="false">
      <c r="A14" s="0" t="n">
        <v>1.76</v>
      </c>
      <c r="B14" s="0" t="n">
        <v>2.08</v>
      </c>
      <c r="C14" s="0" t="n">
        <f aca="false">B14-$B$23</f>
        <v>0.0699999999999998</v>
      </c>
      <c r="D14" s="0" t="n">
        <f aca="false">C14^2</f>
        <v>0.00489999999999998</v>
      </c>
      <c r="G14" s="0" t="n">
        <f aca="false">C14/$B$25</f>
        <v>0.422293105514742</v>
      </c>
    </row>
    <row r="15" customFormat="false" ht="13.8" hidden="false" customHeight="false" outlineLevel="0" collapsed="false">
      <c r="A15" s="0" t="n">
        <v>2.17</v>
      </c>
      <c r="B15" s="0" t="n">
        <v>2.11</v>
      </c>
      <c r="C15" s="0" t="n">
        <f aca="false">B15-$B$23</f>
        <v>0.0999999999999996</v>
      </c>
      <c r="D15" s="0" t="n">
        <f aca="false">C15^2</f>
        <v>0.00999999999999993</v>
      </c>
      <c r="G15" s="0" t="n">
        <f aca="false">C15/$B$25</f>
        <v>0.603275865021059</v>
      </c>
    </row>
    <row r="16" customFormat="false" ht="13.8" hidden="false" customHeight="false" outlineLevel="0" collapsed="false">
      <c r="A16" s="0" t="n">
        <v>2.11</v>
      </c>
      <c r="B16" s="0" t="n">
        <v>2.17</v>
      </c>
      <c r="C16" s="0" t="n">
        <f aca="false">B16-$B$23</f>
        <v>0.16</v>
      </c>
      <c r="D16" s="0" t="n">
        <f aca="false">C16^2</f>
        <v>0.0255999999999999</v>
      </c>
      <c r="G16" s="0" t="n">
        <f aca="false">C16/$B$25</f>
        <v>0.965241384033696</v>
      </c>
    </row>
    <row r="17" customFormat="false" ht="13.8" hidden="false" customHeight="false" outlineLevel="0" collapsed="false">
      <c r="A17" s="0" t="n">
        <v>1.84</v>
      </c>
      <c r="B17" s="0" t="n">
        <v>2.24</v>
      </c>
      <c r="C17" s="0" t="n">
        <f aca="false">B17-$B$23</f>
        <v>0.23</v>
      </c>
      <c r="D17" s="0" t="n">
        <f aca="false">C17^2</f>
        <v>0.0529</v>
      </c>
      <c r="G17" s="0" t="n">
        <f aca="false">C17/$B$25</f>
        <v>1.38753448954844</v>
      </c>
    </row>
    <row r="18" customFormat="false" ht="13.8" hidden="false" customHeight="false" outlineLevel="0" collapsed="false">
      <c r="A18" s="0" t="n">
        <v>2.34</v>
      </c>
      <c r="B18" s="0" t="n">
        <v>2.34</v>
      </c>
      <c r="C18" s="0" t="n">
        <f aca="false">B18-$B$23</f>
        <v>0.33</v>
      </c>
      <c r="D18" s="0" t="n">
        <f aca="false">C18^2</f>
        <v>0.1089</v>
      </c>
      <c r="G18" s="0" t="n">
        <f aca="false">C18/$B$25</f>
        <v>1.9908103545695</v>
      </c>
    </row>
    <row r="20" customFormat="false" ht="15" hidden="false" customHeight="false" outlineLevel="0" collapsed="false">
      <c r="D20" s="0" t="n">
        <f aca="false">SUM(D5:D18)</f>
        <v>0.3572</v>
      </c>
      <c r="G20" s="0" t="s">
        <v>15</v>
      </c>
    </row>
    <row r="21" customFormat="false" ht="15" hidden="false" customHeight="false" outlineLevel="0" collapsed="false">
      <c r="A21" s="0" t="s">
        <v>16</v>
      </c>
      <c r="B21" s="0" t="n">
        <f aca="false">MODE(B5:B18)</f>
        <v>1.93</v>
      </c>
    </row>
    <row r="22" customFormat="false" ht="15" hidden="false" customHeight="false" outlineLevel="0" collapsed="false">
      <c r="A22" s="0" t="s">
        <v>17</v>
      </c>
      <c r="B22" s="0" t="n">
        <f aca="false">MEDIAN(B5:B18)</f>
        <v>2.005</v>
      </c>
    </row>
    <row r="23" customFormat="false" ht="15" hidden="false" customHeight="false" outlineLevel="0" collapsed="false">
      <c r="A23" s="0" t="s">
        <v>18</v>
      </c>
      <c r="B23" s="0" t="n">
        <f aca="false">AVERAGE(B5:B18)</f>
        <v>2.01</v>
      </c>
    </row>
    <row r="24" customFormat="false" ht="15" hidden="false" customHeight="false" outlineLevel="0" collapsed="false">
      <c r="A24" s="0" t="s">
        <v>19</v>
      </c>
      <c r="B24" s="0" t="n">
        <f aca="false">_xlfn.VAR.S(B5:B18)</f>
        <v>0.0274769230769231</v>
      </c>
      <c r="D24" s="0" t="n">
        <f aca="false">D20/13</f>
        <v>0.0274769230769231</v>
      </c>
    </row>
    <row r="25" customFormat="false" ht="15" hidden="false" customHeight="false" outlineLevel="0" collapsed="false">
      <c r="A25" s="0" t="s">
        <v>20</v>
      </c>
      <c r="B25" s="0" t="n">
        <f aca="false">_xlfn.STDEV.S(B5:B18)</f>
        <v>0.165761645373479</v>
      </c>
    </row>
    <row r="26" customFormat="false" ht="15" hidden="false" customHeight="false" outlineLevel="0" collapsed="false">
      <c r="A26" s="0" t="s">
        <v>21</v>
      </c>
      <c r="B26" s="0" t="n">
        <f aca="false">B18-B5</f>
        <v>0.58</v>
      </c>
    </row>
    <row r="27" customFormat="false" ht="15" hidden="false" customHeight="false" outlineLevel="0" collapsed="false">
      <c r="A27" s="0" t="s">
        <v>22</v>
      </c>
      <c r="B27" s="0" t="n">
        <f aca="false">SKEW(B5:B18)</f>
        <v>0.460952076820259</v>
      </c>
    </row>
    <row r="28" customFormat="false" ht="15" hidden="false" customHeight="false" outlineLevel="0" collapsed="false">
      <c r="A28" s="0" t="s">
        <v>23</v>
      </c>
      <c r="B28" s="0" t="n">
        <v>3</v>
      </c>
    </row>
    <row r="29" customFormat="false" ht="15" hidden="false" customHeight="false" outlineLevel="0" collapsed="false">
      <c r="A29" s="0" t="s">
        <v>24</v>
      </c>
      <c r="B29" s="0" t="n">
        <f aca="false">1-(1/B28^2)</f>
        <v>0.888888888888889</v>
      </c>
    </row>
    <row r="30" customFormat="false" ht="15" hidden="false" customHeight="false" outlineLevel="0" collapsed="false">
      <c r="A30" s="0" t="s">
        <v>25</v>
      </c>
      <c r="B30" s="0" t="n">
        <v>14</v>
      </c>
    </row>
    <row r="39" customFormat="false" ht="15" hidden="false" customHeight="false" outlineLevel="0" collapsed="false">
      <c r="A39" s="1" t="s">
        <v>26</v>
      </c>
    </row>
    <row r="40" customFormat="false" ht="15" hidden="false" customHeight="false" outlineLevel="0" collapsed="false">
      <c r="A40" s="2" t="s">
        <v>27</v>
      </c>
      <c r="B40" s="2" t="s">
        <v>28</v>
      </c>
      <c r="C40" s="2" t="s">
        <v>5</v>
      </c>
      <c r="D40" s="2"/>
      <c r="E40" s="2" t="s">
        <v>29</v>
      </c>
      <c r="F40" s="2" t="s">
        <v>7</v>
      </c>
    </row>
    <row r="41" customFormat="false" ht="13.8" hidden="false" customHeight="false" outlineLevel="0" collapsed="false">
      <c r="A41" s="0" t="n">
        <v>5.2</v>
      </c>
      <c r="B41" s="0" t="n">
        <v>1.1</v>
      </c>
      <c r="C41" s="0" t="n">
        <f aca="false">(B41-$B$57)/$B$62</f>
        <v>-1.53031369225531</v>
      </c>
      <c r="E41" s="0" t="s">
        <v>30</v>
      </c>
      <c r="F41" s="0" t="n">
        <v>3</v>
      </c>
    </row>
    <row r="42" customFormat="false" ht="13.8" hidden="false" customHeight="false" outlineLevel="0" collapsed="false">
      <c r="A42" s="0" t="n">
        <v>2.9</v>
      </c>
      <c r="B42" s="0" t="n">
        <v>1.7</v>
      </c>
      <c r="C42" s="0" t="n">
        <f aca="false">(B42-$B$57)/$B$62</f>
        <v>-1.12153126761177</v>
      </c>
      <c r="E42" s="0" t="s">
        <v>31</v>
      </c>
      <c r="F42" s="0" t="n">
        <v>4</v>
      </c>
    </row>
    <row r="43" customFormat="false" ht="13.8" hidden="false" customHeight="false" outlineLevel="0" collapsed="false">
      <c r="A43" s="0" t="n">
        <v>3.7</v>
      </c>
      <c r="B43" s="0" t="n">
        <v>1.7</v>
      </c>
      <c r="C43" s="0" t="n">
        <f aca="false">(B43-$B$57)/$B$62</f>
        <v>-1.12153126761177</v>
      </c>
      <c r="E43" s="0" t="s">
        <v>32</v>
      </c>
      <c r="F43" s="0" t="n">
        <v>3</v>
      </c>
    </row>
    <row r="44" customFormat="false" ht="13.8" hidden="false" customHeight="false" outlineLevel="0" collapsed="false">
      <c r="A44" s="0" t="n">
        <v>4.9</v>
      </c>
      <c r="B44" s="0" t="n">
        <v>2.4</v>
      </c>
      <c r="C44" s="0" t="n">
        <f aca="false">(B44-$B$57)/$B$62</f>
        <v>-0.64461843886097</v>
      </c>
      <c r="E44" s="0" t="s">
        <v>33</v>
      </c>
      <c r="F44" s="0" t="n">
        <v>3</v>
      </c>
    </row>
    <row r="45" customFormat="false" ht="13.8" hidden="false" customHeight="false" outlineLevel="0" collapsed="false">
      <c r="A45" s="0" t="n">
        <v>1.7</v>
      </c>
      <c r="B45" s="0" t="n">
        <v>2.6</v>
      </c>
      <c r="C45" s="0" t="n">
        <f aca="false">(B45-$B$57)/$B$62</f>
        <v>-0.508357630646456</v>
      </c>
    </row>
    <row r="46" customFormat="false" ht="13.8" hidden="false" customHeight="false" outlineLevel="0" collapsed="false">
      <c r="A46" s="0" t="n">
        <v>3.9</v>
      </c>
      <c r="B46" s="0" t="n">
        <v>2.9</v>
      </c>
      <c r="C46" s="0" t="n">
        <f aca="false">(B46-$B$57)/$B$62</f>
        <v>-0.303966418324685</v>
      </c>
      <c r="F46" s="0" t="n">
        <f aca="false">SUM(F41:F44)</f>
        <v>13</v>
      </c>
    </row>
    <row r="47" customFormat="false" ht="13.8" hidden="false" customHeight="false" outlineLevel="0" collapsed="false">
      <c r="A47" s="0" t="n">
        <v>1.7</v>
      </c>
      <c r="B47" s="0" t="n">
        <v>3.2</v>
      </c>
      <c r="C47" s="0" t="n">
        <f aca="false">(B47-$B$57)/$B$62</f>
        <v>-0.099575206002914</v>
      </c>
    </row>
    <row r="48" customFormat="false" ht="13.8" hidden="false" customHeight="false" outlineLevel="0" collapsed="false">
      <c r="A48" s="0" t="n">
        <v>2.4</v>
      </c>
      <c r="B48" s="0" t="n">
        <v>3.7</v>
      </c>
      <c r="C48" s="0" t="n">
        <f aca="false">(B48-$B$57)/$B$62</f>
        <v>0.241076814533371</v>
      </c>
    </row>
    <row r="49" customFormat="false" ht="13.8" hidden="false" customHeight="false" outlineLevel="0" collapsed="false">
      <c r="A49" s="0" t="n">
        <v>2.6</v>
      </c>
      <c r="B49" s="0" t="n">
        <v>3.9</v>
      </c>
      <c r="C49" s="0" t="n">
        <f aca="false">(B49-$B$57)/$B$62</f>
        <v>0.377337622747885</v>
      </c>
      <c r="E49" s="0" t="s">
        <v>34</v>
      </c>
      <c r="F49" s="0" t="n">
        <v>4</v>
      </c>
    </row>
    <row r="50" customFormat="false" ht="13.8" hidden="false" customHeight="false" outlineLevel="0" collapsed="false">
      <c r="A50" s="0" t="n">
        <v>3.2</v>
      </c>
      <c r="B50" s="0" t="n">
        <v>4.3</v>
      </c>
      <c r="C50" s="0" t="n">
        <f aca="false">(B50-$B$57)/$B$62</f>
        <v>0.649859239176913</v>
      </c>
      <c r="E50" s="0" t="s">
        <v>35</v>
      </c>
      <c r="F50" s="0" t="n">
        <f aca="false">B60/F49</f>
        <v>1.2</v>
      </c>
    </row>
    <row r="51" customFormat="false" ht="13.8" hidden="false" customHeight="false" outlineLevel="0" collapsed="false">
      <c r="A51" s="0" t="n">
        <v>1.1</v>
      </c>
      <c r="B51" s="0" t="n">
        <v>4.9</v>
      </c>
      <c r="C51" s="0" t="n">
        <f aca="false">(B51-$B$57)/$B$62</f>
        <v>1.05864166382045</v>
      </c>
      <c r="E51" s="0" t="s">
        <v>36</v>
      </c>
      <c r="F51" s="0" t="n">
        <v>1.3</v>
      </c>
    </row>
    <row r="52" customFormat="false" ht="13.8" hidden="false" customHeight="false" outlineLevel="0" collapsed="false">
      <c r="A52" s="0" t="n">
        <v>4.3</v>
      </c>
      <c r="B52" s="0" t="n">
        <v>5.2</v>
      </c>
      <c r="C52" s="0" t="n">
        <f aca="false">(B52-$B$57)/$B$62</f>
        <v>1.26303287614223</v>
      </c>
    </row>
    <row r="53" customFormat="false" ht="13.8" hidden="false" customHeight="false" outlineLevel="0" collapsed="false">
      <c r="A53" s="0" t="n">
        <v>5.9</v>
      </c>
      <c r="B53" s="0" t="n">
        <v>5.9</v>
      </c>
      <c r="C53" s="0" t="n">
        <f aca="false">(B53-$B$57)/$B$62</f>
        <v>1.73994570489302</v>
      </c>
    </row>
    <row r="54" customFormat="false" ht="13.8" hidden="false" customHeight="false" outlineLevel="0" collapsed="false">
      <c r="D54" s="0" t="s">
        <v>15</v>
      </c>
    </row>
    <row r="55" customFormat="false" ht="13.8" hidden="false" customHeight="false" outlineLevel="0" collapsed="false"/>
    <row r="57" customFormat="false" ht="13.8" hidden="false" customHeight="false" outlineLevel="0" collapsed="false">
      <c r="A57" s="0" t="s">
        <v>37</v>
      </c>
      <c r="B57" s="0" t="n">
        <f aca="false">AVERAGE(B41:B53)</f>
        <v>3.34615384615385</v>
      </c>
    </row>
    <row r="58" customFormat="false" ht="15" hidden="false" customHeight="false" outlineLevel="0" collapsed="false">
      <c r="A58" s="0" t="s">
        <v>17</v>
      </c>
      <c r="B58" s="0" t="n">
        <f aca="false">MEDIAN(B41:B53)</f>
        <v>3.2</v>
      </c>
    </row>
    <row r="59" customFormat="false" ht="13.8" hidden="false" customHeight="false" outlineLevel="0" collapsed="false">
      <c r="A59" s="0" t="s">
        <v>16</v>
      </c>
      <c r="B59" s="0" t="n">
        <f aca="false">MODE(B41:B53)</f>
        <v>1.7</v>
      </c>
    </row>
    <row r="60" customFormat="false" ht="13.8" hidden="false" customHeight="false" outlineLevel="0" collapsed="false">
      <c r="A60" s="0" t="s">
        <v>21</v>
      </c>
      <c r="B60" s="0" t="n">
        <f aca="false">B53-B41</f>
        <v>4.8</v>
      </c>
    </row>
    <row r="61" customFormat="false" ht="13.8" hidden="false" customHeight="false" outlineLevel="0" collapsed="false">
      <c r="A61" s="0" t="s">
        <v>19</v>
      </c>
      <c r="B61" s="0" t="n">
        <f aca="false">_xlfn.VAR.S(B41:B53)</f>
        <v>2.15435897435897</v>
      </c>
    </row>
    <row r="62" customFormat="false" ht="13.8" hidden="false" customHeight="false" outlineLevel="0" collapsed="false">
      <c r="A62" s="0" t="s">
        <v>20</v>
      </c>
      <c r="B62" s="0" t="n">
        <f aca="false">_xlfn.STDEV.S(B41:B53)</f>
        <v>1.46777347515173</v>
      </c>
    </row>
    <row r="63" customFormat="false" ht="13.8" hidden="false" customHeight="false" outlineLevel="0" collapsed="false">
      <c r="A63" s="0" t="s">
        <v>22</v>
      </c>
      <c r="B63" s="0" t="n">
        <f aca="false">SKEW(B41:B53)</f>
        <v>0.194756814489222</v>
      </c>
    </row>
    <row r="64" customFormat="false" ht="13.8" hidden="false" customHeight="false" outlineLevel="0" collapsed="false">
      <c r="A64" s="0" t="s">
        <v>25</v>
      </c>
      <c r="B64" s="0" t="n">
        <v>13</v>
      </c>
    </row>
    <row r="76" customFormat="false" ht="15" hidden="false" customHeight="false" outlineLevel="0" collapsed="false">
      <c r="A76" s="1" t="s">
        <v>38</v>
      </c>
    </row>
    <row r="78" customFormat="false" ht="15" hidden="false" customHeight="false" outlineLevel="0" collapsed="false">
      <c r="A78" s="0" t="s">
        <v>39</v>
      </c>
      <c r="B78" s="0" t="n">
        <v>10</v>
      </c>
      <c r="D78" s="0" t="n">
        <f aca="false">RANDBETWEEN($B$78,$B$79)</f>
        <v>478</v>
      </c>
      <c r="E78" s="0" t="n">
        <f aca="false">RANDBETWEEN($B$78,$B$79)</f>
        <v>361</v>
      </c>
      <c r="F78" s="0" t="n">
        <f aca="false">RANDBETWEEN($B$78,$B$79)</f>
        <v>675</v>
      </c>
      <c r="G78" s="0" t="n">
        <f aca="false">RANDBETWEEN($B$78,$B$79)</f>
        <v>924</v>
      </c>
      <c r="H78" s="0" t="n">
        <f aca="false">RANDBETWEEN($B$78,$B$79)</f>
        <v>897</v>
      </c>
      <c r="I78" s="0" t="n">
        <f aca="false">RANDBETWEEN($B$78,$B$79)</f>
        <v>529</v>
      </c>
      <c r="J78" s="0" t="n">
        <f aca="false">RANDBETWEEN($B$78,$B$79)</f>
        <v>812</v>
      </c>
      <c r="K78" s="0" t="n">
        <f aca="false">RANDBETWEEN($B$78,$B$79)</f>
        <v>575</v>
      </c>
      <c r="L78" s="0" t="n">
        <f aca="false">RANDBETWEEN($B$78,$B$79)</f>
        <v>745</v>
      </c>
    </row>
    <row r="79" customFormat="false" ht="15" hidden="false" customHeight="false" outlineLevel="0" collapsed="false">
      <c r="A79" s="0" t="s">
        <v>40</v>
      </c>
      <c r="B79" s="0" t="n">
        <v>1000</v>
      </c>
      <c r="D79" s="0" t="n">
        <f aca="false">RANDBETWEEN($B$78,$B$79)</f>
        <v>751</v>
      </c>
      <c r="E79" s="0" t="n">
        <f aca="false">RANDBETWEEN($B$78,$B$79)</f>
        <v>309</v>
      </c>
      <c r="F79" s="0" t="n">
        <f aca="false">RANDBETWEEN($B$78,$B$79)</f>
        <v>316</v>
      </c>
      <c r="G79" s="0" t="n">
        <f aca="false">RANDBETWEEN($B$78,$B$79)</f>
        <v>258</v>
      </c>
      <c r="H79" s="0" t="n">
        <f aca="false">RANDBETWEEN($B$78,$B$79)</f>
        <v>825</v>
      </c>
      <c r="I79" s="0" t="n">
        <f aca="false">RANDBETWEEN($B$78,$B$79)</f>
        <v>218</v>
      </c>
      <c r="J79" s="0" t="n">
        <f aca="false">RANDBETWEEN($B$78,$B$79)</f>
        <v>258</v>
      </c>
      <c r="K79" s="0" t="n">
        <f aca="false">RANDBETWEEN($B$78,$B$79)</f>
        <v>102</v>
      </c>
      <c r="L79" s="0" t="n">
        <f aca="false">RANDBETWEEN($B$78,$B$79)</f>
        <v>566</v>
      </c>
    </row>
    <row r="80" customFormat="false" ht="15" hidden="false" customHeight="false" outlineLevel="0" collapsed="false">
      <c r="D80" s="0" t="n">
        <f aca="false">RANDBETWEEN($B$78,$B$79)</f>
        <v>834</v>
      </c>
      <c r="E80" s="0" t="n">
        <f aca="false">RANDBETWEEN($B$78,$B$79)</f>
        <v>164</v>
      </c>
      <c r="F80" s="0" t="n">
        <f aca="false">RANDBETWEEN($B$78,$B$79)</f>
        <v>663</v>
      </c>
      <c r="G80" s="0" t="n">
        <f aca="false">RANDBETWEEN($B$78,$B$79)</f>
        <v>797</v>
      </c>
      <c r="H80" s="0" t="n">
        <f aca="false">RANDBETWEEN($B$78,$B$79)</f>
        <v>524</v>
      </c>
      <c r="I80" s="0" t="n">
        <f aca="false">RANDBETWEEN($B$78,$B$79)</f>
        <v>979</v>
      </c>
      <c r="J80" s="0" t="n">
        <f aca="false">RANDBETWEEN($B$78,$B$79)</f>
        <v>887</v>
      </c>
      <c r="K80" s="0" t="n">
        <f aca="false">RANDBETWEEN($B$78,$B$79)</f>
        <v>629</v>
      </c>
      <c r="L80" s="0" t="n">
        <f aca="false">RANDBETWEEN($B$78,$B$79)</f>
        <v>893</v>
      </c>
    </row>
    <row r="81" customFormat="false" ht="15" hidden="false" customHeight="false" outlineLevel="0" collapsed="false">
      <c r="D81" s="0" t="n">
        <f aca="false">RANDBETWEEN($B$78,$B$79)</f>
        <v>768</v>
      </c>
      <c r="E81" s="0" t="n">
        <f aca="false">RANDBETWEEN($B$78,$B$79)</f>
        <v>697</v>
      </c>
      <c r="F81" s="0" t="n">
        <f aca="false">RANDBETWEEN($B$78,$B$79)</f>
        <v>601</v>
      </c>
      <c r="G81" s="0" t="n">
        <f aca="false">RANDBETWEEN($B$78,$B$79)</f>
        <v>555</v>
      </c>
      <c r="H81" s="0" t="n">
        <f aca="false">RANDBETWEEN($B$78,$B$79)</f>
        <v>200</v>
      </c>
      <c r="I81" s="0" t="n">
        <f aca="false">RANDBETWEEN($B$78,$B$79)</f>
        <v>248</v>
      </c>
      <c r="J81" s="0" t="n">
        <f aca="false">RANDBETWEEN($B$78,$B$79)</f>
        <v>985</v>
      </c>
      <c r="K81" s="0" t="n">
        <f aca="false">RANDBETWEEN($B$78,$B$79)</f>
        <v>559</v>
      </c>
      <c r="L81" s="0" t="n">
        <f aca="false">RANDBETWEEN($B$78,$B$79)</f>
        <v>632</v>
      </c>
    </row>
    <row r="82" customFormat="false" ht="15" hidden="false" customHeight="false" outlineLevel="0" collapsed="false">
      <c r="D82" s="0" t="n">
        <f aca="false">RANDBETWEEN($B$78,$B$79)</f>
        <v>152</v>
      </c>
      <c r="E82" s="0" t="n">
        <f aca="false">RANDBETWEEN($B$78,$B$79)</f>
        <v>693</v>
      </c>
      <c r="F82" s="0" t="n">
        <f aca="false">RANDBETWEEN($B$78,$B$79)</f>
        <v>937</v>
      </c>
      <c r="G82" s="0" t="n">
        <f aca="false">RANDBETWEEN($B$78,$B$79)</f>
        <v>146</v>
      </c>
      <c r="H82" s="0" t="n">
        <f aca="false">RANDBETWEEN($B$78,$B$79)</f>
        <v>772</v>
      </c>
      <c r="I82" s="0" t="n">
        <f aca="false">RANDBETWEEN($B$78,$B$79)</f>
        <v>177</v>
      </c>
      <c r="J82" s="0" t="n">
        <f aca="false">RANDBETWEEN($B$78,$B$79)</f>
        <v>187</v>
      </c>
      <c r="K82" s="0" t="n">
        <f aca="false">RANDBETWEEN($B$78,$B$79)</f>
        <v>76</v>
      </c>
      <c r="L82" s="0" t="n">
        <f aca="false">RANDBETWEEN($B$78,$B$79)</f>
        <v>913</v>
      </c>
    </row>
    <row r="83" customFormat="false" ht="15" hidden="false" customHeight="false" outlineLevel="0" collapsed="false">
      <c r="D83" s="0" t="n">
        <f aca="false">RANDBETWEEN($B$78,$B$79)</f>
        <v>25</v>
      </c>
      <c r="E83" s="0" t="n">
        <f aca="false">RANDBETWEEN($B$78,$B$79)</f>
        <v>297</v>
      </c>
      <c r="F83" s="0" t="n">
        <f aca="false">RANDBETWEEN($B$78,$B$79)</f>
        <v>641</v>
      </c>
      <c r="G83" s="0" t="n">
        <f aca="false">RANDBETWEEN($B$78,$B$79)</f>
        <v>93</v>
      </c>
      <c r="H83" s="0" t="n">
        <f aca="false">RANDBETWEEN($B$78,$B$79)</f>
        <v>488</v>
      </c>
      <c r="I83" s="0" t="n">
        <f aca="false">RANDBETWEEN($B$78,$B$79)</f>
        <v>198</v>
      </c>
      <c r="J83" s="0" t="n">
        <f aca="false">RANDBETWEEN($B$78,$B$79)</f>
        <v>243</v>
      </c>
      <c r="K83" s="0" t="n">
        <f aca="false">RANDBETWEEN($B$78,$B$79)</f>
        <v>189</v>
      </c>
      <c r="L83" s="0" t="n">
        <f aca="false">RANDBETWEEN($B$78,$B$79)</f>
        <v>156</v>
      </c>
    </row>
    <row r="84" customFormat="false" ht="15" hidden="false" customHeight="false" outlineLevel="0" collapsed="false">
      <c r="D84" s="0" t="n">
        <f aca="false">RANDBETWEEN($B$78,$B$79)</f>
        <v>844</v>
      </c>
      <c r="E84" s="0" t="n">
        <f aca="false">RANDBETWEEN($B$78,$B$79)</f>
        <v>398</v>
      </c>
      <c r="F84" s="0" t="n">
        <f aca="false">RANDBETWEEN($B$78,$B$79)</f>
        <v>657</v>
      </c>
      <c r="G84" s="0" t="n">
        <f aca="false">RANDBETWEEN($B$78,$B$79)</f>
        <v>254</v>
      </c>
      <c r="H84" s="0" t="n">
        <f aca="false">RANDBETWEEN($B$78,$B$79)</f>
        <v>939</v>
      </c>
      <c r="I84" s="0" t="n">
        <f aca="false">RANDBETWEEN($B$78,$B$79)</f>
        <v>218</v>
      </c>
      <c r="J84" s="0" t="n">
        <f aca="false">RANDBETWEEN($B$78,$B$79)</f>
        <v>780</v>
      </c>
      <c r="K84" s="0" t="n">
        <f aca="false">RANDBETWEEN($B$78,$B$79)</f>
        <v>708</v>
      </c>
      <c r="L84" s="0" t="n">
        <f aca="false">RANDBETWEEN($B$78,$B$79)</f>
        <v>135</v>
      </c>
    </row>
    <row r="85" customFormat="false" ht="15" hidden="false" customHeight="false" outlineLevel="0" collapsed="false">
      <c r="D85" s="0" t="n">
        <f aca="false">RANDBETWEEN($B$78,$B$79)</f>
        <v>881</v>
      </c>
      <c r="E85" s="0" t="n">
        <f aca="false">RANDBETWEEN($B$78,$B$79)</f>
        <v>86</v>
      </c>
      <c r="F85" s="0" t="n">
        <f aca="false">RANDBETWEEN($B$78,$B$79)</f>
        <v>934</v>
      </c>
      <c r="G85" s="0" t="n">
        <f aca="false">RANDBETWEEN($B$78,$B$79)</f>
        <v>709</v>
      </c>
      <c r="H85" s="0" t="n">
        <f aca="false">RANDBETWEEN($B$78,$B$79)</f>
        <v>650</v>
      </c>
      <c r="I85" s="0" t="n">
        <f aca="false">RANDBETWEEN($B$78,$B$79)</f>
        <v>179</v>
      </c>
      <c r="J85" s="0" t="n">
        <f aca="false">RANDBETWEEN($B$78,$B$79)</f>
        <v>751</v>
      </c>
      <c r="K85" s="0" t="n">
        <f aca="false">RANDBETWEEN($B$78,$B$79)</f>
        <v>304</v>
      </c>
      <c r="L85" s="0" t="n">
        <f aca="false">RANDBETWEEN($B$78,$B$79)</f>
        <v>63</v>
      </c>
    </row>
    <row r="93" customFormat="false" ht="13.8" hidden="false" customHeight="false" outlineLevel="0" collapsed="false">
      <c r="A93" s="1" t="s">
        <v>41</v>
      </c>
    </row>
    <row r="94" customFormat="false" ht="13.8" hidden="false" customHeight="false" outlineLevel="0" collapsed="false"/>
    <row r="95" customFormat="false" ht="13.8" hidden="false" customHeight="false" outlineLevel="0" collapsed="false">
      <c r="A95" s="2" t="s">
        <v>1</v>
      </c>
      <c r="B95" s="2" t="s">
        <v>2</v>
      </c>
      <c r="C95" s="2" t="s">
        <v>3</v>
      </c>
      <c r="D95" s="2" t="s">
        <v>4</v>
      </c>
      <c r="E95" s="2"/>
      <c r="F95" s="2"/>
      <c r="G95" s="2" t="s">
        <v>5</v>
      </c>
      <c r="H95" s="2"/>
      <c r="I95" s="2"/>
      <c r="J95" s="2" t="s">
        <v>6</v>
      </c>
      <c r="K95" s="2" t="s">
        <v>7</v>
      </c>
    </row>
    <row r="96" customFormat="false" ht="13.8" hidden="false" customHeight="false" outlineLevel="0" collapsed="false">
      <c r="A96" s="0" t="n">
        <v>83</v>
      </c>
      <c r="B96" s="0" t="n">
        <v>51</v>
      </c>
      <c r="C96" s="0" t="n">
        <f aca="false">B96-$B$111</f>
        <v>-22.9090909090909</v>
      </c>
      <c r="D96" s="0" t="n">
        <f aca="false">C96^2</f>
        <v>524.826446280992</v>
      </c>
      <c r="G96" s="0" t="n">
        <f aca="false">C96/$B$113</f>
        <v>-1.74532646600194</v>
      </c>
      <c r="J96" s="0" t="s">
        <v>42</v>
      </c>
      <c r="K96" s="0" t="n">
        <v>2</v>
      </c>
    </row>
    <row r="97" customFormat="false" ht="13.8" hidden="false" customHeight="false" outlineLevel="0" collapsed="false">
      <c r="A97" s="0" t="n">
        <v>64</v>
      </c>
      <c r="B97" s="0" t="n">
        <v>57</v>
      </c>
      <c r="C97" s="0" t="n">
        <f aca="false">B97-$B$111</f>
        <v>-16.9090909090909</v>
      </c>
      <c r="D97" s="0" t="n">
        <f aca="false">C97^2</f>
        <v>285.917355371901</v>
      </c>
      <c r="G97" s="0" t="n">
        <f aca="false">C97/$B$113</f>
        <v>-1.28821715347762</v>
      </c>
      <c r="J97" s="0" t="s">
        <v>43</v>
      </c>
      <c r="K97" s="0" t="n">
        <v>2</v>
      </c>
    </row>
    <row r="98" customFormat="false" ht="13.8" hidden="false" customHeight="false" outlineLevel="0" collapsed="false">
      <c r="A98" s="0" t="n">
        <v>75</v>
      </c>
      <c r="B98" s="0" t="n">
        <v>64</v>
      </c>
      <c r="C98" s="0" t="n">
        <f aca="false">B98-$B$111</f>
        <v>-9.90909090909091</v>
      </c>
      <c r="D98" s="0" t="n">
        <f aca="false">C98^2</f>
        <v>98.1900826446281</v>
      </c>
      <c r="G98" s="0" t="n">
        <f aca="false">C98/$B$113</f>
        <v>-0.754922955532585</v>
      </c>
      <c r="J98" s="0" t="s">
        <v>44</v>
      </c>
      <c r="K98" s="0" t="n">
        <v>3</v>
      </c>
    </row>
    <row r="99" customFormat="false" ht="13.8" hidden="false" customHeight="false" outlineLevel="0" collapsed="false">
      <c r="A99" s="0" t="n">
        <v>72</v>
      </c>
      <c r="B99" s="0" t="n">
        <v>68</v>
      </c>
      <c r="C99" s="0" t="n">
        <f aca="false">B99-$B$111</f>
        <v>-5.90909090909091</v>
      </c>
      <c r="D99" s="0" t="n">
        <f aca="false">C99^2</f>
        <v>34.9173553719008</v>
      </c>
      <c r="G99" s="0" t="n">
        <f aca="false">C99/$B$113</f>
        <v>-0.450183413849706</v>
      </c>
      <c r="J99" s="0" t="s">
        <v>45</v>
      </c>
      <c r="K99" s="0" t="n">
        <v>4</v>
      </c>
    </row>
    <row r="100" customFormat="false" ht="13.8" hidden="false" customHeight="false" outlineLevel="0" collapsed="false">
      <c r="A100" s="0" t="n">
        <v>78</v>
      </c>
      <c r="B100" s="0" t="n">
        <v>72</v>
      </c>
      <c r="C100" s="0" t="n">
        <f aca="false">B100-$B$111</f>
        <v>-1.90909090909091</v>
      </c>
      <c r="D100" s="0" t="n">
        <f aca="false">C100^2</f>
        <v>3.64462809917354</v>
      </c>
      <c r="G100" s="0" t="n">
        <f aca="false">C100/$B$113</f>
        <v>-0.145443872166828</v>
      </c>
    </row>
    <row r="101" customFormat="false" ht="13.8" hidden="false" customHeight="false" outlineLevel="0" collapsed="false">
      <c r="A101" s="0" t="n">
        <v>83</v>
      </c>
      <c r="B101" s="0" t="n">
        <v>75</v>
      </c>
      <c r="C101" s="0" t="n">
        <f aca="false">B101-$B$111</f>
        <v>1.09090909090909</v>
      </c>
      <c r="D101" s="0" t="n">
        <f aca="false">C101^2</f>
        <v>1.1900826446281</v>
      </c>
      <c r="G101" s="0" t="n">
        <f aca="false">C101/$B$113</f>
        <v>0.0831107840953307</v>
      </c>
      <c r="J101" s="0" t="s">
        <v>12</v>
      </c>
      <c r="K101" s="0" t="n">
        <v>4</v>
      </c>
    </row>
    <row r="102" customFormat="false" ht="13.8" hidden="false" customHeight="false" outlineLevel="0" collapsed="false">
      <c r="A102" s="0" t="n">
        <v>57</v>
      </c>
      <c r="B102" s="0" t="n">
        <v>78</v>
      </c>
      <c r="C102" s="0" t="n">
        <f aca="false">B102-$B$111</f>
        <v>4.09090909090909</v>
      </c>
      <c r="D102" s="0" t="n">
        <f aca="false">C102^2</f>
        <v>16.7355371900827</v>
      </c>
      <c r="G102" s="0" t="n">
        <f aca="false">C102/$B$113</f>
        <v>0.311665440357489</v>
      </c>
      <c r="J102" s="0" t="s">
        <v>13</v>
      </c>
      <c r="K102" s="0" t="n">
        <f aca="false">B114/K101</f>
        <v>10.5</v>
      </c>
    </row>
    <row r="103" customFormat="false" ht="13.8" hidden="false" customHeight="false" outlineLevel="0" collapsed="false">
      <c r="A103" s="0" t="n">
        <v>93</v>
      </c>
      <c r="B103" s="0" t="n">
        <v>83</v>
      </c>
      <c r="C103" s="0" t="n">
        <f aca="false">B103-$B$111</f>
        <v>9.09090909090909</v>
      </c>
      <c r="D103" s="0" t="n">
        <f aca="false">C103^2</f>
        <v>82.6446280991736</v>
      </c>
      <c r="G103" s="0" t="n">
        <f aca="false">C103/$B$113</f>
        <v>0.692589867461087</v>
      </c>
      <c r="J103" s="0" t="s">
        <v>14</v>
      </c>
      <c r="K103" s="0" t="n">
        <v>11</v>
      </c>
    </row>
    <row r="104" customFormat="false" ht="13.8" hidden="false" customHeight="false" outlineLevel="0" collapsed="false">
      <c r="A104" s="0" t="n">
        <v>51</v>
      </c>
      <c r="B104" s="0" t="n">
        <v>83</v>
      </c>
      <c r="C104" s="0" t="n">
        <f aca="false">B104-$B$111</f>
        <v>9.09090909090909</v>
      </c>
      <c r="D104" s="0" t="n">
        <f aca="false">C104^2</f>
        <v>82.6446280991736</v>
      </c>
      <c r="G104" s="0" t="n">
        <f aca="false">C104/$B$113</f>
        <v>0.692589867461087</v>
      </c>
    </row>
    <row r="105" customFormat="false" ht="13.8" hidden="false" customHeight="false" outlineLevel="0" collapsed="false">
      <c r="A105" s="0" t="n">
        <v>68</v>
      </c>
      <c r="B105" s="0" t="n">
        <v>89</v>
      </c>
      <c r="C105" s="0" t="n">
        <f aca="false">B105-$B$111</f>
        <v>15.0909090909091</v>
      </c>
      <c r="D105" s="0" t="n">
        <f aca="false">C105^2</f>
        <v>227.735537190083</v>
      </c>
      <c r="G105" s="0" t="n">
        <f aca="false">C105/$B$113</f>
        <v>1.1496991799854</v>
      </c>
    </row>
    <row r="106" customFormat="false" ht="13.8" hidden="false" customHeight="false" outlineLevel="0" collapsed="false">
      <c r="A106" s="0" t="n">
        <v>89</v>
      </c>
      <c r="B106" s="0" t="n">
        <v>93</v>
      </c>
      <c r="C106" s="0" t="n">
        <f aca="false">B106-$B$111</f>
        <v>19.0909090909091</v>
      </c>
      <c r="D106" s="0" t="n">
        <f aca="false">C106^2</f>
        <v>364.462809917355</v>
      </c>
      <c r="G106" s="0" t="n">
        <f aca="false">C106/$B$113</f>
        <v>1.45443872166828</v>
      </c>
    </row>
    <row r="107" customFormat="false" ht="13.8" hidden="false" customHeight="false" outlineLevel="0" collapsed="false"/>
    <row r="108" customFormat="false" ht="13.8" hidden="false" customHeight="false" outlineLevel="0" collapsed="false">
      <c r="D108" s="0" t="n">
        <f aca="false">SUM(D96:D106)</f>
        <v>1722.90909090909</v>
      </c>
      <c r="G108" s="0" t="s">
        <v>15</v>
      </c>
    </row>
    <row r="109" customFormat="false" ht="13.8" hidden="false" customHeight="false" outlineLevel="0" collapsed="false">
      <c r="A109" s="0" t="s">
        <v>16</v>
      </c>
      <c r="B109" s="0" t="n">
        <f aca="false">MODE(B96:B106)</f>
        <v>83</v>
      </c>
    </row>
    <row r="110" customFormat="false" ht="13.8" hidden="false" customHeight="false" outlineLevel="0" collapsed="false">
      <c r="A110" s="0" t="s">
        <v>17</v>
      </c>
      <c r="B110" s="0" t="n">
        <f aca="false">MEDIAN(B96:B106)</f>
        <v>75</v>
      </c>
    </row>
    <row r="111" customFormat="false" ht="13.8" hidden="false" customHeight="false" outlineLevel="0" collapsed="false">
      <c r="A111" s="0" t="s">
        <v>18</v>
      </c>
      <c r="B111" s="0" t="n">
        <f aca="false">AVERAGE(B96:B106)</f>
        <v>73.9090909090909</v>
      </c>
    </row>
    <row r="112" customFormat="false" ht="13.8" hidden="false" customHeight="false" outlineLevel="0" collapsed="false">
      <c r="A112" s="0" t="s">
        <v>19</v>
      </c>
      <c r="B112" s="0" t="n">
        <f aca="false">_xlfn.VAR.S(B96:B106)</f>
        <v>172.290909090909</v>
      </c>
      <c r="D112" s="0" t="n">
        <f aca="false">D108/10</f>
        <v>172.290909090909</v>
      </c>
    </row>
    <row r="113" customFormat="false" ht="13.8" hidden="false" customHeight="false" outlineLevel="0" collapsed="false">
      <c r="A113" s="0" t="s">
        <v>20</v>
      </c>
      <c r="B113" s="0" t="n">
        <f aca="false">_xlfn.STDEV.S(B96:B106)</f>
        <v>13.1259631681225</v>
      </c>
    </row>
    <row r="114" customFormat="false" ht="13.8" hidden="false" customHeight="false" outlineLevel="0" collapsed="false">
      <c r="A114" s="0" t="s">
        <v>21</v>
      </c>
      <c r="B114" s="0" t="n">
        <f aca="false">B106-B96</f>
        <v>42</v>
      </c>
    </row>
    <row r="115" customFormat="false" ht="13.8" hidden="false" customHeight="false" outlineLevel="0" collapsed="false">
      <c r="A115" s="0" t="s">
        <v>22</v>
      </c>
      <c r="B115" s="0" t="n">
        <f aca="false">SKEW(B96:B106)</f>
        <v>-0.328438111465325</v>
      </c>
    </row>
    <row r="116" customFormat="false" ht="13.8" hidden="false" customHeight="false" outlineLevel="0" collapsed="false">
      <c r="A116" s="0" t="s">
        <v>23</v>
      </c>
      <c r="B116" s="0" t="n">
        <v>2</v>
      </c>
    </row>
    <row r="117" customFormat="false" ht="13.8" hidden="false" customHeight="false" outlineLevel="0" collapsed="false">
      <c r="A117" s="0" t="s">
        <v>24</v>
      </c>
      <c r="B117" s="0" t="n">
        <f aca="false">1-(1/B116^2)</f>
        <v>0.75</v>
      </c>
    </row>
    <row r="118" customFormat="false" ht="13.8" hidden="false" customHeight="false" outlineLevel="0" collapsed="false">
      <c r="A118" s="0" t="s">
        <v>25</v>
      </c>
      <c r="B118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5.71"/>
    <col collapsed="false" customWidth="true" hidden="false" outlineLevel="0" max="3" min="3" style="0" width="9.71"/>
    <col collapsed="false" customWidth="true" hidden="false" outlineLevel="0" max="6" min="6" style="0" width="12.29"/>
  </cols>
  <sheetData>
    <row r="2" customFormat="false" ht="15" hidden="false" customHeight="false" outlineLevel="0" collapsed="false">
      <c r="A2" s="1" t="s">
        <v>46</v>
      </c>
    </row>
    <row r="3" customFormat="false" ht="15" hidden="false" customHeight="false" outlineLevel="0" collapsed="false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</row>
    <row r="4" customFormat="false" ht="15" hidden="false" customHeight="false" outlineLevel="0" collapsed="false">
      <c r="A4" s="0" t="n">
        <v>1000</v>
      </c>
      <c r="B4" s="0" t="n">
        <v>0.5</v>
      </c>
      <c r="C4" s="0" t="n">
        <f aca="false">A4*B4</f>
        <v>500</v>
      </c>
      <c r="D4" s="0" t="n">
        <f aca="false">A4-$C$9</f>
        <v>-164.4</v>
      </c>
      <c r="E4" s="0" t="n">
        <f aca="false">D4^2</f>
        <v>27027.36</v>
      </c>
      <c r="F4" s="0" t="n">
        <f aca="false">E4*B4</f>
        <v>13513.68</v>
      </c>
    </row>
    <row r="5" customFormat="false" ht="15" hidden="false" customHeight="false" outlineLevel="0" collapsed="false">
      <c r="A5" s="0" t="n">
        <v>1250</v>
      </c>
      <c r="B5" s="0" t="n">
        <v>0.23</v>
      </c>
      <c r="C5" s="0" t="n">
        <f aca="false">A5*B5</f>
        <v>287.5</v>
      </c>
      <c r="D5" s="0" t="n">
        <f aca="false">A5-$C$9</f>
        <v>85.5999999999999</v>
      </c>
      <c r="E5" s="0" t="n">
        <f aca="false">D5^2</f>
        <v>7327.35999999998</v>
      </c>
      <c r="F5" s="0" t="n">
        <f aca="false">E5*B5</f>
        <v>1685.2928</v>
      </c>
    </row>
    <row r="6" customFormat="false" ht="15" hidden="false" customHeight="false" outlineLevel="0" collapsed="false">
      <c r="A6" s="0" t="n">
        <v>1370</v>
      </c>
      <c r="B6" s="0" t="n">
        <v>0.17</v>
      </c>
      <c r="C6" s="0" t="n">
        <f aca="false">A6*B6</f>
        <v>232.9</v>
      </c>
      <c r="D6" s="0" t="n">
        <f aca="false">A6-$C$9</f>
        <v>205.6</v>
      </c>
      <c r="E6" s="0" t="n">
        <f aca="false">D6^2</f>
        <v>42271.36</v>
      </c>
      <c r="F6" s="0" t="n">
        <f aca="false">E6*B6</f>
        <v>7186.13119999999</v>
      </c>
    </row>
    <row r="7" customFormat="false" ht="15" hidden="false" customHeight="false" outlineLevel="0" collapsed="false">
      <c r="A7" s="0" t="n">
        <v>1440</v>
      </c>
      <c r="B7" s="0" t="n">
        <v>0.1</v>
      </c>
      <c r="C7" s="0" t="n">
        <f aca="false">A7*B7</f>
        <v>144</v>
      </c>
      <c r="D7" s="0" t="n">
        <f aca="false">A7-$C$9</f>
        <v>275.6</v>
      </c>
      <c r="E7" s="0" t="n">
        <f aca="false">D7^2</f>
        <v>75955.36</v>
      </c>
      <c r="F7" s="0" t="n">
        <f aca="false">E7*B7</f>
        <v>7595.536</v>
      </c>
    </row>
    <row r="9" customFormat="false" ht="15" hidden="false" customHeight="false" outlineLevel="0" collapsed="false">
      <c r="B9" s="0" t="n">
        <f aca="false">SUM(B4:B7)</f>
        <v>1</v>
      </c>
      <c r="C9" s="0" t="n">
        <f aca="false">SUM(C4:C7)</f>
        <v>1164.4</v>
      </c>
      <c r="F9" s="0" t="n">
        <f aca="false">SUM(F4:F7)</f>
        <v>29980.64</v>
      </c>
      <c r="G9" s="0" t="n">
        <f aca="false">SQRT(F9)</f>
        <v>173.149184231402</v>
      </c>
    </row>
    <row r="10" customFormat="false" ht="15" hidden="false" customHeight="false" outlineLevel="0" collapsed="false">
      <c r="C10" s="0" t="s">
        <v>53</v>
      </c>
      <c r="F10" s="0" t="s">
        <v>54</v>
      </c>
      <c r="G10" s="0" t="s">
        <v>55</v>
      </c>
    </row>
    <row r="15" customFormat="false" ht="15" hidden="false" customHeight="false" outlineLevel="0" collapsed="false">
      <c r="A15" s="1" t="s">
        <v>56</v>
      </c>
    </row>
    <row r="16" customFormat="false" ht="15" hidden="false" customHeight="false" outlineLevel="0" collapsed="false">
      <c r="A16" s="0" t="s">
        <v>57</v>
      </c>
      <c r="B16" s="0" t="n">
        <f aca="false">COMBIN(5,3)</f>
        <v>10</v>
      </c>
      <c r="C16" s="0" t="n">
        <f aca="false">COMBIN(50,3)</f>
        <v>19600</v>
      </c>
    </row>
    <row r="17" customFormat="false" ht="15" hidden="false" customHeight="false" outlineLevel="0" collapsed="false">
      <c r="A17" s="0" t="s">
        <v>58</v>
      </c>
      <c r="B17" s="0" t="n">
        <f aca="false">PERMUT(5,3)</f>
        <v>60</v>
      </c>
      <c r="C17" s="0" t="n">
        <f aca="false">PERMUT(50,3)</f>
        <v>117600</v>
      </c>
    </row>
    <row r="18" customFormat="false" ht="15" hidden="false" customHeight="false" outlineLevel="0" collapsed="false">
      <c r="A18" s="0" t="s">
        <v>59</v>
      </c>
      <c r="B18" s="0" t="n">
        <f aca="false">FACT(10)</f>
        <v>3628800</v>
      </c>
    </row>
    <row r="19" customFormat="false" ht="15" hidden="false" customHeight="false" outlineLevel="0" collapsed="false">
      <c r="C19" s="0" t="n">
        <f aca="false">C17-C16</f>
        <v>98000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LibreOffice/7.0.6.2$Linux_X86_64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2021-04-05T15:28:14Z</dcterms:created>
  <dc:creator>ewok</dc:creator>
  <dc:description/>
  <dc:language>en-CA</dc:language>
  <cp:lastModifiedBy/>
  <dcterms:modified xsi:type="dcterms:W3CDTF">2022-03-21T11:51:01Z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