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's Pharmacy\Inventory\A'S PHARMACY\"/>
    </mc:Choice>
  </mc:AlternateContent>
  <xr:revisionPtr revIDLastSave="0" documentId="13_ncr:1_{DC63463B-2C16-47BF-90DE-3CB73CBFD5FD}" xr6:coauthVersionLast="45" xr6:coauthVersionMax="45" xr10:uidLastSave="{00000000-0000-0000-0000-000000000000}"/>
  <bookViews>
    <workbookView xWindow="-120" yWindow="-120" windowWidth="20730" windowHeight="11160" tabRatio="773" activeTab="1" xr2:uid="{00000000-000D-0000-FFFF-FFFF00000000}"/>
  </bookViews>
  <sheets>
    <sheet name="Tablets and Capsules" sheetId="1" r:id="rId1"/>
    <sheet name="Syrup and Suspension" sheetId="2" r:id="rId2"/>
    <sheet name="Branded" sheetId="4" r:id="rId3"/>
    <sheet name="Branded Cosmetics" sheetId="5" r:id="rId4"/>
    <sheet name="Loose Tabs" sheetId="6" r:id="rId5"/>
  </sheets>
  <calcPr calcId="191029"/>
</workbook>
</file>

<file path=xl/calcChain.xml><?xml version="1.0" encoding="utf-8"?>
<calcChain xmlns="http://schemas.openxmlformats.org/spreadsheetml/2006/main">
  <c r="B3" i="6" l="1"/>
  <c r="C3" i="6" s="1"/>
  <c r="D3" i="6" s="1"/>
  <c r="L3" i="6"/>
  <c r="N3" i="6" s="1"/>
  <c r="P3" i="6" s="1"/>
  <c r="B4" i="6"/>
  <c r="C4" i="6" s="1"/>
  <c r="D4" i="6" s="1"/>
  <c r="L4" i="6"/>
  <c r="N4" i="6" s="1"/>
  <c r="P4" i="6" s="1"/>
  <c r="B5" i="6"/>
  <c r="C5" i="6" s="1"/>
  <c r="D5" i="6" s="1"/>
  <c r="L5" i="6"/>
  <c r="N5" i="6" s="1"/>
  <c r="P5" i="6" s="1"/>
  <c r="Q5" i="6" s="1"/>
  <c r="V5" i="6"/>
  <c r="B6" i="6"/>
  <c r="C6" i="6" s="1"/>
  <c r="D6" i="6" s="1"/>
  <c r="L6" i="6"/>
  <c r="T6" i="6" s="1"/>
  <c r="B7" i="6"/>
  <c r="C7" i="6" s="1"/>
  <c r="D7" i="6" s="1"/>
  <c r="L7" i="6"/>
  <c r="N7" i="6" s="1"/>
  <c r="P7" i="6" s="1"/>
  <c r="B8" i="6"/>
  <c r="C8" i="6" s="1"/>
  <c r="D8" i="6" s="1"/>
  <c r="L8" i="6"/>
  <c r="N8" i="6" s="1"/>
  <c r="P8" i="6" s="1"/>
  <c r="B9" i="6"/>
  <c r="C9" i="6" s="1"/>
  <c r="D9" i="6" s="1"/>
  <c r="L9" i="6"/>
  <c r="N9" i="6" s="1"/>
  <c r="P9" i="6" s="1"/>
  <c r="Q9" i="6" s="1"/>
  <c r="B10" i="6"/>
  <c r="C10" i="6" s="1"/>
  <c r="D10" i="6" s="1"/>
  <c r="L10" i="6"/>
  <c r="T10" i="6" s="1"/>
  <c r="B11" i="6"/>
  <c r="C11" i="6" s="1"/>
  <c r="D11" i="6" s="1"/>
  <c r="L11" i="6"/>
  <c r="N11" i="6" s="1"/>
  <c r="P11" i="6" s="1"/>
  <c r="B12" i="6"/>
  <c r="C12" i="6" s="1"/>
  <c r="D12" i="6" s="1"/>
  <c r="L12" i="6"/>
  <c r="N12" i="6" s="1"/>
  <c r="P12" i="6" s="1"/>
  <c r="B13" i="6"/>
  <c r="C13" i="6" s="1"/>
  <c r="L13" i="6"/>
  <c r="T13" i="6" s="1"/>
  <c r="B14" i="6"/>
  <c r="C14" i="6" s="1"/>
  <c r="D14" i="6" s="1"/>
  <c r="L14" i="6"/>
  <c r="T14" i="6" s="1"/>
  <c r="B15" i="6"/>
  <c r="C15" i="6" s="1"/>
  <c r="D15" i="6" s="1"/>
  <c r="L15" i="6"/>
  <c r="N15" i="6" s="1"/>
  <c r="P15" i="6" s="1"/>
  <c r="B16" i="6"/>
  <c r="C16" i="6" s="1"/>
  <c r="D16" i="6" s="1"/>
  <c r="L16" i="6"/>
  <c r="N16" i="6" s="1"/>
  <c r="P16" i="6" s="1"/>
  <c r="B17" i="6"/>
  <c r="C17" i="6" s="1"/>
  <c r="D17" i="6" s="1"/>
  <c r="L17" i="6"/>
  <c r="V17" i="6" s="1"/>
  <c r="B18" i="6"/>
  <c r="C18" i="6" s="1"/>
  <c r="D18" i="6" s="1"/>
  <c r="L18" i="6"/>
  <c r="T18" i="6" s="1"/>
  <c r="V18" i="6"/>
  <c r="L2" i="6"/>
  <c r="N2" i="6" s="1"/>
  <c r="P2" i="6" s="1"/>
  <c r="B2" i="6"/>
  <c r="C2" i="6" s="1"/>
  <c r="D2" i="6" s="1"/>
  <c r="T17" i="6" l="1"/>
  <c r="N17" i="6"/>
  <c r="P17" i="6" s="1"/>
  <c r="Q17" i="6" s="1"/>
  <c r="R16" i="6"/>
  <c r="V16" i="6"/>
  <c r="T16" i="6"/>
  <c r="V15" i="6"/>
  <c r="V14" i="6"/>
  <c r="N13" i="6"/>
  <c r="P13" i="6" s="1"/>
  <c r="Q13" i="6" s="1"/>
  <c r="V13" i="6"/>
  <c r="R12" i="6"/>
  <c r="T12" i="6"/>
  <c r="V10" i="6"/>
  <c r="V9" i="6"/>
  <c r="R8" i="6"/>
  <c r="V8" i="6"/>
  <c r="T8" i="6"/>
  <c r="V6" i="6"/>
  <c r="R4" i="6"/>
  <c r="V4" i="6"/>
  <c r="T4" i="6"/>
  <c r="T2" i="6"/>
  <c r="N10" i="6"/>
  <c r="P10" i="6" s="1"/>
  <c r="Q10" i="6" s="1"/>
  <c r="T9" i="6"/>
  <c r="V7" i="6"/>
  <c r="N6" i="6"/>
  <c r="P6" i="6" s="1"/>
  <c r="Q6" i="6" s="1"/>
  <c r="T5" i="6"/>
  <c r="V3" i="6"/>
  <c r="V11" i="6"/>
  <c r="V12" i="6"/>
  <c r="N14" i="6"/>
  <c r="P14" i="6" s="1"/>
  <c r="Q14" i="6" s="1"/>
  <c r="N18" i="6"/>
  <c r="P18" i="6" s="1"/>
  <c r="U18" i="6" s="1"/>
  <c r="Q18" i="6"/>
  <c r="R17" i="6"/>
  <c r="S17" i="6"/>
  <c r="Q12" i="6"/>
  <c r="W12" i="6"/>
  <c r="U12" i="6"/>
  <c r="R5" i="6"/>
  <c r="S5" i="6"/>
  <c r="U16" i="6"/>
  <c r="W16" i="6"/>
  <c r="Q16" i="6"/>
  <c r="S13" i="6"/>
  <c r="R13" i="6"/>
  <c r="R9" i="6"/>
  <c r="S9" i="6"/>
  <c r="U8" i="6"/>
  <c r="W8" i="6"/>
  <c r="Q8" i="6"/>
  <c r="Q4" i="6"/>
  <c r="U4" i="6"/>
  <c r="W4" i="6"/>
  <c r="W15" i="6"/>
  <c r="Q15" i="6"/>
  <c r="U15" i="6"/>
  <c r="W11" i="6"/>
  <c r="Q11" i="6"/>
  <c r="U11" i="6"/>
  <c r="W7" i="6"/>
  <c r="Q7" i="6"/>
  <c r="U7" i="6"/>
  <c r="W3" i="6"/>
  <c r="Q3" i="6"/>
  <c r="U3" i="6"/>
  <c r="R18" i="6"/>
  <c r="S18" i="6"/>
  <c r="S15" i="6"/>
  <c r="R15" i="6"/>
  <c r="R14" i="6"/>
  <c r="S11" i="6"/>
  <c r="R11" i="6"/>
  <c r="R10" i="6"/>
  <c r="S7" i="6"/>
  <c r="R7" i="6"/>
  <c r="R6" i="6"/>
  <c r="S3" i="6"/>
  <c r="R3" i="6"/>
  <c r="W17" i="6"/>
  <c r="W13" i="6"/>
  <c r="W9" i="6"/>
  <c r="W5" i="6"/>
  <c r="S16" i="6"/>
  <c r="T15" i="6"/>
  <c r="S12" i="6"/>
  <c r="T11" i="6"/>
  <c r="S8" i="6"/>
  <c r="T7" i="6"/>
  <c r="S4" i="6"/>
  <c r="T3" i="6"/>
  <c r="U17" i="6"/>
  <c r="U13" i="6"/>
  <c r="U9" i="6"/>
  <c r="U5" i="6"/>
  <c r="S2" i="6"/>
  <c r="R2" i="6"/>
  <c r="W2" i="6"/>
  <c r="U2" i="6"/>
  <c r="Q2" i="6"/>
  <c r="V2" i="6"/>
  <c r="L5" i="5"/>
  <c r="L6" i="5"/>
  <c r="L7" i="5"/>
  <c r="V7" i="5" s="1"/>
  <c r="L8" i="5"/>
  <c r="P3" i="5"/>
  <c r="P17" i="5"/>
  <c r="P60" i="5"/>
  <c r="P82" i="5"/>
  <c r="U82" i="5" s="1"/>
  <c r="N3" i="5"/>
  <c r="N5" i="5"/>
  <c r="P5" i="5" s="1"/>
  <c r="N9" i="5"/>
  <c r="P9" i="5" s="1"/>
  <c r="N17" i="5"/>
  <c r="N22" i="5"/>
  <c r="P22" i="5" s="1"/>
  <c r="N23" i="5"/>
  <c r="P23" i="5" s="1"/>
  <c r="N26" i="5"/>
  <c r="P26" i="5" s="1"/>
  <c r="Q26" i="5" s="1"/>
  <c r="N32" i="5"/>
  <c r="P32" i="5" s="1"/>
  <c r="N82" i="5"/>
  <c r="N2" i="5"/>
  <c r="Q3" i="5"/>
  <c r="P2" i="5"/>
  <c r="W2" i="5" s="1"/>
  <c r="P3" i="4"/>
  <c r="B154" i="5"/>
  <c r="C154" i="5" s="1"/>
  <c r="D154" i="5" s="1"/>
  <c r="L154" i="5"/>
  <c r="N154" i="5" s="1"/>
  <c r="P154" i="5" s="1"/>
  <c r="B37" i="5"/>
  <c r="C37" i="5" s="1"/>
  <c r="D37" i="5" s="1"/>
  <c r="L37" i="5"/>
  <c r="N37" i="5" s="1"/>
  <c r="P37" i="5" s="1"/>
  <c r="B38" i="5"/>
  <c r="C38" i="5" s="1"/>
  <c r="D38" i="5" s="1"/>
  <c r="L38" i="5"/>
  <c r="N38" i="5" s="1"/>
  <c r="P38" i="5" s="1"/>
  <c r="B39" i="5"/>
  <c r="C39" i="5" s="1"/>
  <c r="D39" i="5" s="1"/>
  <c r="L39" i="5"/>
  <c r="N39" i="5" s="1"/>
  <c r="P39" i="5" s="1"/>
  <c r="B134" i="5"/>
  <c r="C134" i="5" s="1"/>
  <c r="D134" i="5" s="1"/>
  <c r="L134" i="5"/>
  <c r="N134" i="5" s="1"/>
  <c r="P134" i="5" s="1"/>
  <c r="B135" i="5"/>
  <c r="C135" i="5" s="1"/>
  <c r="D135" i="5" s="1"/>
  <c r="L135" i="5"/>
  <c r="N135" i="5" s="1"/>
  <c r="P135" i="5" s="1"/>
  <c r="B136" i="5"/>
  <c r="C136" i="5" s="1"/>
  <c r="D136" i="5" s="1"/>
  <c r="L136" i="5"/>
  <c r="N136" i="5" s="1"/>
  <c r="P136" i="5" s="1"/>
  <c r="B137" i="5"/>
  <c r="C137" i="5" s="1"/>
  <c r="D137" i="5" s="1"/>
  <c r="L137" i="5"/>
  <c r="N137" i="5" s="1"/>
  <c r="P137" i="5" s="1"/>
  <c r="B138" i="5"/>
  <c r="C138" i="5" s="1"/>
  <c r="D138" i="5" s="1"/>
  <c r="L138" i="5"/>
  <c r="N138" i="5" s="1"/>
  <c r="P138" i="5" s="1"/>
  <c r="B139" i="5"/>
  <c r="C139" i="5" s="1"/>
  <c r="D139" i="5" s="1"/>
  <c r="L139" i="5"/>
  <c r="N139" i="5" s="1"/>
  <c r="P139" i="5" s="1"/>
  <c r="B140" i="5"/>
  <c r="C140" i="5" s="1"/>
  <c r="D140" i="5" s="1"/>
  <c r="L140" i="5"/>
  <c r="N140" i="5" s="1"/>
  <c r="P140" i="5" s="1"/>
  <c r="B141" i="5"/>
  <c r="C141" i="5" s="1"/>
  <c r="D141" i="5" s="1"/>
  <c r="L141" i="5"/>
  <c r="N141" i="5" s="1"/>
  <c r="P141" i="5" s="1"/>
  <c r="B142" i="5"/>
  <c r="C142" i="5" s="1"/>
  <c r="D142" i="5" s="1"/>
  <c r="L142" i="5"/>
  <c r="N142" i="5" s="1"/>
  <c r="P142" i="5" s="1"/>
  <c r="B143" i="5"/>
  <c r="C143" i="5" s="1"/>
  <c r="D143" i="5" s="1"/>
  <c r="L143" i="5"/>
  <c r="N143" i="5" s="1"/>
  <c r="P143" i="5" s="1"/>
  <c r="B144" i="5"/>
  <c r="C144" i="5" s="1"/>
  <c r="D144" i="5" s="1"/>
  <c r="L144" i="5"/>
  <c r="N144" i="5" s="1"/>
  <c r="P144" i="5" s="1"/>
  <c r="B145" i="5"/>
  <c r="C145" i="5" s="1"/>
  <c r="D145" i="5" s="1"/>
  <c r="L145" i="5"/>
  <c r="N145" i="5" s="1"/>
  <c r="P145" i="5" s="1"/>
  <c r="B146" i="5"/>
  <c r="C146" i="5" s="1"/>
  <c r="D146" i="5" s="1"/>
  <c r="L146" i="5"/>
  <c r="N146" i="5" s="1"/>
  <c r="P146" i="5" s="1"/>
  <c r="B147" i="5"/>
  <c r="C147" i="5" s="1"/>
  <c r="D147" i="5" s="1"/>
  <c r="L147" i="5"/>
  <c r="N147" i="5" s="1"/>
  <c r="P147" i="5" s="1"/>
  <c r="B148" i="5"/>
  <c r="C148" i="5" s="1"/>
  <c r="D148" i="5" s="1"/>
  <c r="L148" i="5"/>
  <c r="N148" i="5" s="1"/>
  <c r="P148" i="5" s="1"/>
  <c r="B149" i="5"/>
  <c r="C149" i="5" s="1"/>
  <c r="D149" i="5" s="1"/>
  <c r="L149" i="5"/>
  <c r="N149" i="5" s="1"/>
  <c r="P149" i="5" s="1"/>
  <c r="B150" i="5"/>
  <c r="C150" i="5" s="1"/>
  <c r="D150" i="5" s="1"/>
  <c r="L150" i="5"/>
  <c r="N150" i="5" s="1"/>
  <c r="P150" i="5" s="1"/>
  <c r="B151" i="5"/>
  <c r="C151" i="5" s="1"/>
  <c r="D151" i="5" s="1"/>
  <c r="L151" i="5"/>
  <c r="N151" i="5" s="1"/>
  <c r="P151" i="5" s="1"/>
  <c r="B152" i="5"/>
  <c r="C152" i="5" s="1"/>
  <c r="D152" i="5" s="1"/>
  <c r="L152" i="5"/>
  <c r="N152" i="5" s="1"/>
  <c r="P152" i="5" s="1"/>
  <c r="B153" i="5"/>
  <c r="C153" i="5" s="1"/>
  <c r="D153" i="5" s="1"/>
  <c r="L153" i="5"/>
  <c r="N153" i="5" s="1"/>
  <c r="P153" i="5" s="1"/>
  <c r="B155" i="5"/>
  <c r="C155" i="5" s="1"/>
  <c r="D155" i="5" s="1"/>
  <c r="L155" i="5"/>
  <c r="N155" i="5" s="1"/>
  <c r="P155" i="5" s="1"/>
  <c r="B156" i="5"/>
  <c r="C156" i="5" s="1"/>
  <c r="D156" i="5" s="1"/>
  <c r="L156" i="5"/>
  <c r="N156" i="5" s="1"/>
  <c r="P156" i="5" s="1"/>
  <c r="B157" i="5"/>
  <c r="C157" i="5" s="1"/>
  <c r="D157" i="5" s="1"/>
  <c r="L157" i="5"/>
  <c r="N157" i="5" s="1"/>
  <c r="P157" i="5" s="1"/>
  <c r="B158" i="5"/>
  <c r="C158" i="5" s="1"/>
  <c r="D158" i="5" s="1"/>
  <c r="L158" i="5"/>
  <c r="N158" i="5" s="1"/>
  <c r="P158" i="5" s="1"/>
  <c r="B159" i="5"/>
  <c r="C159" i="5" s="1"/>
  <c r="D159" i="5" s="1"/>
  <c r="L159" i="5"/>
  <c r="N159" i="5" s="1"/>
  <c r="P159" i="5" s="1"/>
  <c r="B160" i="5"/>
  <c r="C160" i="5" s="1"/>
  <c r="D160" i="5" s="1"/>
  <c r="L160" i="5"/>
  <c r="N160" i="5" s="1"/>
  <c r="P160" i="5" s="1"/>
  <c r="B161" i="5"/>
  <c r="C161" i="5" s="1"/>
  <c r="D161" i="5" s="1"/>
  <c r="L161" i="5"/>
  <c r="N161" i="5" s="1"/>
  <c r="P161" i="5" s="1"/>
  <c r="B162" i="5"/>
  <c r="C162" i="5" s="1"/>
  <c r="D162" i="5" s="1"/>
  <c r="L162" i="5"/>
  <c r="N162" i="5" s="1"/>
  <c r="P162" i="5" s="1"/>
  <c r="B163" i="5"/>
  <c r="C163" i="5" s="1"/>
  <c r="D163" i="5" s="1"/>
  <c r="L163" i="5"/>
  <c r="N163" i="5" s="1"/>
  <c r="P163" i="5" s="1"/>
  <c r="B164" i="5"/>
  <c r="C164" i="5" s="1"/>
  <c r="D164" i="5" s="1"/>
  <c r="L164" i="5"/>
  <c r="N164" i="5" s="1"/>
  <c r="P164" i="5" s="1"/>
  <c r="B3" i="5"/>
  <c r="C3" i="5" s="1"/>
  <c r="D3" i="5" s="1"/>
  <c r="L3" i="5"/>
  <c r="V3" i="5" s="1"/>
  <c r="W3" i="5"/>
  <c r="B4" i="5"/>
  <c r="C4" i="5" s="1"/>
  <c r="D4" i="5" s="1"/>
  <c r="L4" i="5"/>
  <c r="V4" i="5" s="1"/>
  <c r="B5" i="5"/>
  <c r="C5" i="5"/>
  <c r="D5" i="5" s="1"/>
  <c r="T5" i="5"/>
  <c r="B6" i="5"/>
  <c r="C6" i="5" s="1"/>
  <c r="D6" i="5" s="1"/>
  <c r="V6" i="5"/>
  <c r="T6" i="5"/>
  <c r="B7" i="5"/>
  <c r="C7" i="5" s="1"/>
  <c r="D7" i="5" s="1"/>
  <c r="B8" i="5"/>
  <c r="C8" i="5" s="1"/>
  <c r="D8" i="5" s="1"/>
  <c r="N8" i="5"/>
  <c r="P8" i="5" s="1"/>
  <c r="B9" i="5"/>
  <c r="C9" i="5" s="1"/>
  <c r="D9" i="5" s="1"/>
  <c r="L9" i="5"/>
  <c r="T9" i="5" s="1"/>
  <c r="V9" i="5"/>
  <c r="B10" i="5"/>
  <c r="C10" i="5"/>
  <c r="D10" i="5" s="1"/>
  <c r="L10" i="5"/>
  <c r="N10" i="5" s="1"/>
  <c r="P10" i="5" s="1"/>
  <c r="U10" i="5" s="1"/>
  <c r="B11" i="5"/>
  <c r="C11" i="5" s="1"/>
  <c r="D11" i="5" s="1"/>
  <c r="L11" i="5"/>
  <c r="V11" i="5" s="1"/>
  <c r="B12" i="5"/>
  <c r="C12" i="5" s="1"/>
  <c r="D12" i="5" s="1"/>
  <c r="L12" i="5"/>
  <c r="V12" i="5" s="1"/>
  <c r="B13" i="5"/>
  <c r="C13" i="5" s="1"/>
  <c r="D13" i="5" s="1"/>
  <c r="L13" i="5"/>
  <c r="T13" i="5" s="1"/>
  <c r="V13" i="5"/>
  <c r="B14" i="5"/>
  <c r="C14" i="5"/>
  <c r="D14" i="5" s="1"/>
  <c r="L14" i="5"/>
  <c r="N14" i="5" s="1"/>
  <c r="P14" i="5" s="1"/>
  <c r="Q14" i="5" s="1"/>
  <c r="B15" i="5"/>
  <c r="C15" i="5" s="1"/>
  <c r="D15" i="5" s="1"/>
  <c r="L15" i="5"/>
  <c r="V15" i="5" s="1"/>
  <c r="B16" i="5"/>
  <c r="C16" i="5" s="1"/>
  <c r="D16" i="5" s="1"/>
  <c r="L16" i="5"/>
  <c r="N16" i="5" s="1"/>
  <c r="P16" i="5" s="1"/>
  <c r="B17" i="5"/>
  <c r="C17" i="5" s="1"/>
  <c r="D17" i="5" s="1"/>
  <c r="L17" i="5"/>
  <c r="T17" i="5" s="1"/>
  <c r="Q17" i="5"/>
  <c r="U17" i="5"/>
  <c r="V17" i="5"/>
  <c r="W17" i="5"/>
  <c r="B18" i="5"/>
  <c r="C18" i="5" s="1"/>
  <c r="D18" i="5" s="1"/>
  <c r="L18" i="5"/>
  <c r="N18" i="5" s="1"/>
  <c r="P18" i="5" s="1"/>
  <c r="Q18" i="5" s="1"/>
  <c r="B19" i="5"/>
  <c r="C19" i="5" s="1"/>
  <c r="D19" i="5" s="1"/>
  <c r="L19" i="5"/>
  <c r="V19" i="5" s="1"/>
  <c r="B20" i="5"/>
  <c r="C20" i="5" s="1"/>
  <c r="D20" i="5" s="1"/>
  <c r="L20" i="5"/>
  <c r="V20" i="5" s="1"/>
  <c r="B21" i="5"/>
  <c r="C21" i="5"/>
  <c r="D21" i="5" s="1"/>
  <c r="L21" i="5"/>
  <c r="T21" i="5" s="1"/>
  <c r="B22" i="5"/>
  <c r="C22" i="5" s="1"/>
  <c r="D22" i="5" s="1"/>
  <c r="L22" i="5"/>
  <c r="T22" i="5" s="1"/>
  <c r="V22" i="5"/>
  <c r="B23" i="5"/>
  <c r="C23" i="5" s="1"/>
  <c r="D23" i="5" s="1"/>
  <c r="L23" i="5"/>
  <c r="V23" i="5" s="1"/>
  <c r="B24" i="5"/>
  <c r="C24" i="5" s="1"/>
  <c r="D24" i="5" s="1"/>
  <c r="L24" i="5"/>
  <c r="N24" i="5" s="1"/>
  <c r="P24" i="5" s="1"/>
  <c r="B25" i="5"/>
  <c r="C25" i="5" s="1"/>
  <c r="D25" i="5" s="1"/>
  <c r="L25" i="5"/>
  <c r="T25" i="5" s="1"/>
  <c r="B26" i="5"/>
  <c r="C26" i="5"/>
  <c r="D26" i="5" s="1"/>
  <c r="R26" i="5" s="1"/>
  <c r="L26" i="5"/>
  <c r="V26" i="5" s="1"/>
  <c r="T26" i="5"/>
  <c r="B27" i="5"/>
  <c r="C27" i="5" s="1"/>
  <c r="D27" i="5" s="1"/>
  <c r="L27" i="5"/>
  <c r="V27" i="5" s="1"/>
  <c r="B28" i="5"/>
  <c r="C28" i="5" s="1"/>
  <c r="D28" i="5" s="1"/>
  <c r="L28" i="5"/>
  <c r="V28" i="5" s="1"/>
  <c r="B29" i="5"/>
  <c r="C29" i="5" s="1"/>
  <c r="D29" i="5" s="1"/>
  <c r="L29" i="5"/>
  <c r="N29" i="5" s="1"/>
  <c r="P29" i="5" s="1"/>
  <c r="V29" i="5"/>
  <c r="B30" i="5"/>
  <c r="C30" i="5"/>
  <c r="D30" i="5" s="1"/>
  <c r="L30" i="5"/>
  <c r="N30" i="5" s="1"/>
  <c r="P30" i="5" s="1"/>
  <c r="U30" i="5" s="1"/>
  <c r="B31" i="5"/>
  <c r="C31" i="5" s="1"/>
  <c r="D31" i="5" s="1"/>
  <c r="L31" i="5"/>
  <c r="V31" i="5" s="1"/>
  <c r="B32" i="5"/>
  <c r="C32" i="5" s="1"/>
  <c r="D32" i="5" s="1"/>
  <c r="L32" i="5"/>
  <c r="B33" i="5"/>
  <c r="C33" i="5" s="1"/>
  <c r="D33" i="5" s="1"/>
  <c r="L33" i="5"/>
  <c r="N33" i="5" s="1"/>
  <c r="P33" i="5" s="1"/>
  <c r="B34" i="5"/>
  <c r="C34" i="5"/>
  <c r="D34" i="5" s="1"/>
  <c r="L34" i="5"/>
  <c r="T34" i="5" s="1"/>
  <c r="B35" i="5"/>
  <c r="C35" i="5" s="1"/>
  <c r="D35" i="5" s="1"/>
  <c r="L35" i="5"/>
  <c r="V35" i="5" s="1"/>
  <c r="B36" i="5"/>
  <c r="C36" i="5" s="1"/>
  <c r="D36" i="5" s="1"/>
  <c r="L36" i="5"/>
  <c r="V36" i="5" s="1"/>
  <c r="B40" i="5"/>
  <c r="C40" i="5"/>
  <c r="D40" i="5" s="1"/>
  <c r="L40" i="5"/>
  <c r="T40" i="5" s="1"/>
  <c r="B41" i="5"/>
  <c r="C41" i="5"/>
  <c r="D41" i="5" s="1"/>
  <c r="L41" i="5"/>
  <c r="N41" i="5" s="1"/>
  <c r="P41" i="5" s="1"/>
  <c r="B42" i="5"/>
  <c r="C42" i="5" s="1"/>
  <c r="D42" i="5" s="1"/>
  <c r="L42" i="5"/>
  <c r="V42" i="5" s="1"/>
  <c r="T42" i="5"/>
  <c r="B43" i="5"/>
  <c r="C43" i="5" s="1"/>
  <c r="D43" i="5" s="1"/>
  <c r="L43" i="5"/>
  <c r="V43" i="5" s="1"/>
  <c r="B44" i="5"/>
  <c r="C44" i="5" s="1"/>
  <c r="D44" i="5" s="1"/>
  <c r="L44" i="5"/>
  <c r="N44" i="5" s="1"/>
  <c r="P44" i="5" s="1"/>
  <c r="V44" i="5"/>
  <c r="B45" i="5"/>
  <c r="C45" i="5"/>
  <c r="D45" i="5" s="1"/>
  <c r="L45" i="5"/>
  <c r="N45" i="5" s="1"/>
  <c r="P45" i="5" s="1"/>
  <c r="V45" i="5"/>
  <c r="B46" i="5"/>
  <c r="C46" i="5" s="1"/>
  <c r="D46" i="5" s="1"/>
  <c r="L46" i="5"/>
  <c r="N46" i="5" s="1"/>
  <c r="P46" i="5" s="1"/>
  <c r="B47" i="5"/>
  <c r="C47" i="5" s="1"/>
  <c r="D47" i="5" s="1"/>
  <c r="L47" i="5"/>
  <c r="N47" i="5" s="1"/>
  <c r="P47" i="5" s="1"/>
  <c r="B48" i="5"/>
  <c r="C48" i="5"/>
  <c r="D48" i="5" s="1"/>
  <c r="L48" i="5"/>
  <c r="N48" i="5" s="1"/>
  <c r="P48" i="5" s="1"/>
  <c r="V48" i="5"/>
  <c r="B49" i="5"/>
  <c r="C49" i="5" s="1"/>
  <c r="D49" i="5" s="1"/>
  <c r="L49" i="5"/>
  <c r="V49" i="5" s="1"/>
  <c r="B50" i="5"/>
  <c r="C50" i="5" s="1"/>
  <c r="D50" i="5" s="1"/>
  <c r="L50" i="5"/>
  <c r="V50" i="5" s="1"/>
  <c r="B51" i="5"/>
  <c r="C51" i="5" s="1"/>
  <c r="D51" i="5" s="1"/>
  <c r="L51" i="5"/>
  <c r="T51" i="5" s="1"/>
  <c r="B52" i="5"/>
  <c r="C52" i="5"/>
  <c r="D52" i="5" s="1"/>
  <c r="L52" i="5"/>
  <c r="N52" i="5" s="1"/>
  <c r="P52" i="5" s="1"/>
  <c r="B53" i="5"/>
  <c r="C53" i="5"/>
  <c r="D53" i="5" s="1"/>
  <c r="L53" i="5"/>
  <c r="V53" i="5" s="1"/>
  <c r="B54" i="5"/>
  <c r="C54" i="5" s="1"/>
  <c r="D54" i="5" s="1"/>
  <c r="R54" i="5" s="1"/>
  <c r="L54" i="5"/>
  <c r="V54" i="5" s="1"/>
  <c r="B55" i="5"/>
  <c r="C55" i="5" s="1"/>
  <c r="D55" i="5" s="1"/>
  <c r="L55" i="5"/>
  <c r="N55" i="5" s="1"/>
  <c r="P55" i="5" s="1"/>
  <c r="T55" i="5"/>
  <c r="B56" i="5"/>
  <c r="C56" i="5" s="1"/>
  <c r="D56" i="5" s="1"/>
  <c r="L56" i="5"/>
  <c r="T56" i="5" s="1"/>
  <c r="V56" i="5"/>
  <c r="B57" i="5"/>
  <c r="C57" i="5" s="1"/>
  <c r="D57" i="5" s="1"/>
  <c r="L57" i="5"/>
  <c r="N57" i="5" s="1"/>
  <c r="P57" i="5" s="1"/>
  <c r="V57" i="5"/>
  <c r="B58" i="5"/>
  <c r="C58" i="5" s="1"/>
  <c r="D58" i="5"/>
  <c r="L58" i="5"/>
  <c r="V58" i="5" s="1"/>
  <c r="B59" i="5"/>
  <c r="C59" i="5" s="1"/>
  <c r="D59" i="5" s="1"/>
  <c r="L59" i="5"/>
  <c r="V59" i="5" s="1"/>
  <c r="B60" i="5"/>
  <c r="C60" i="5" s="1"/>
  <c r="D60" i="5" s="1"/>
  <c r="L60" i="5"/>
  <c r="N60" i="5" s="1"/>
  <c r="Q60" i="5"/>
  <c r="U60" i="5"/>
  <c r="V60" i="5"/>
  <c r="W60" i="5"/>
  <c r="B61" i="5"/>
  <c r="C61" i="5"/>
  <c r="D61" i="5" s="1"/>
  <c r="L61" i="5"/>
  <c r="N61" i="5" s="1"/>
  <c r="P61" i="5" s="1"/>
  <c r="T61" i="5"/>
  <c r="B62" i="5"/>
  <c r="C62" i="5" s="1"/>
  <c r="D62" i="5" s="1"/>
  <c r="L62" i="5"/>
  <c r="N62" i="5" s="1"/>
  <c r="P62" i="5" s="1"/>
  <c r="B63" i="5"/>
  <c r="C63" i="5" s="1"/>
  <c r="D63" i="5" s="1"/>
  <c r="L63" i="5"/>
  <c r="N63" i="5" s="1"/>
  <c r="P63" i="5" s="1"/>
  <c r="B64" i="5"/>
  <c r="C64" i="5"/>
  <c r="D64" i="5" s="1"/>
  <c r="L64" i="5"/>
  <c r="N64" i="5" s="1"/>
  <c r="P64" i="5" s="1"/>
  <c r="V64" i="5"/>
  <c r="B65" i="5"/>
  <c r="C65" i="5" s="1"/>
  <c r="D65" i="5" s="1"/>
  <c r="L65" i="5"/>
  <c r="V65" i="5" s="1"/>
  <c r="B66" i="5"/>
  <c r="C66" i="5" s="1"/>
  <c r="D66" i="5" s="1"/>
  <c r="L66" i="5"/>
  <c r="V66" i="5" s="1"/>
  <c r="B67" i="5"/>
  <c r="C67" i="5" s="1"/>
  <c r="D67" i="5" s="1"/>
  <c r="L67" i="5"/>
  <c r="N67" i="5" s="1"/>
  <c r="P67" i="5" s="1"/>
  <c r="B68" i="5"/>
  <c r="C68" i="5" s="1"/>
  <c r="D68" i="5" s="1"/>
  <c r="L68" i="5"/>
  <c r="N68" i="5" s="1"/>
  <c r="P68" i="5" s="1"/>
  <c r="B69" i="5"/>
  <c r="C69" i="5" s="1"/>
  <c r="D69" i="5" s="1"/>
  <c r="L69" i="5"/>
  <c r="V69" i="5" s="1"/>
  <c r="B70" i="5"/>
  <c r="C70" i="5" s="1"/>
  <c r="D70" i="5" s="1"/>
  <c r="L70" i="5"/>
  <c r="V70" i="5" s="1"/>
  <c r="B71" i="5"/>
  <c r="C71" i="5" s="1"/>
  <c r="D71" i="5" s="1"/>
  <c r="L71" i="5"/>
  <c r="V71" i="5" s="1"/>
  <c r="B72" i="5"/>
  <c r="C72" i="5" s="1"/>
  <c r="D72" i="5" s="1"/>
  <c r="L72" i="5"/>
  <c r="V72" i="5" s="1"/>
  <c r="B73" i="5"/>
  <c r="C73" i="5" s="1"/>
  <c r="D73" i="5" s="1"/>
  <c r="L73" i="5"/>
  <c r="T73" i="5" s="1"/>
  <c r="B74" i="5"/>
  <c r="C74" i="5" s="1"/>
  <c r="D74" i="5" s="1"/>
  <c r="L74" i="5"/>
  <c r="T74" i="5" s="1"/>
  <c r="B75" i="5"/>
  <c r="C75" i="5" s="1"/>
  <c r="D75" i="5" s="1"/>
  <c r="L75" i="5"/>
  <c r="V75" i="5" s="1"/>
  <c r="B76" i="5"/>
  <c r="C76" i="5" s="1"/>
  <c r="D76" i="5" s="1"/>
  <c r="L76" i="5"/>
  <c r="V76" i="5" s="1"/>
  <c r="B77" i="5"/>
  <c r="C77" i="5" s="1"/>
  <c r="D77" i="5" s="1"/>
  <c r="L77" i="5"/>
  <c r="N77" i="5" s="1"/>
  <c r="P77" i="5" s="1"/>
  <c r="V77" i="5"/>
  <c r="B78" i="5"/>
  <c r="C78" i="5" s="1"/>
  <c r="D78" i="5" s="1"/>
  <c r="L78" i="5"/>
  <c r="N78" i="5" s="1"/>
  <c r="P78" i="5" s="1"/>
  <c r="Q78" i="5" s="1"/>
  <c r="B79" i="5"/>
  <c r="C79" i="5" s="1"/>
  <c r="D79" i="5" s="1"/>
  <c r="L79" i="5"/>
  <c r="V79" i="5" s="1"/>
  <c r="B80" i="5"/>
  <c r="C80" i="5" s="1"/>
  <c r="D80" i="5" s="1"/>
  <c r="L80" i="5"/>
  <c r="V80" i="5" s="1"/>
  <c r="B81" i="5"/>
  <c r="C81" i="5"/>
  <c r="D81" i="5" s="1"/>
  <c r="L81" i="5"/>
  <c r="N81" i="5" s="1"/>
  <c r="P81" i="5" s="1"/>
  <c r="B82" i="5"/>
  <c r="C82" i="5"/>
  <c r="D82" i="5" s="1"/>
  <c r="T82" i="5"/>
  <c r="V82" i="5"/>
  <c r="B83" i="5"/>
  <c r="C83" i="5" s="1"/>
  <c r="D83" i="5" s="1"/>
  <c r="L83" i="5"/>
  <c r="V83" i="5" s="1"/>
  <c r="B84" i="5"/>
  <c r="C84" i="5" s="1"/>
  <c r="D84" i="5" s="1"/>
  <c r="L84" i="5"/>
  <c r="V84" i="5" s="1"/>
  <c r="B85" i="5"/>
  <c r="C85" i="5" s="1"/>
  <c r="D85" i="5" s="1"/>
  <c r="L85" i="5"/>
  <c r="T85" i="5" s="1"/>
  <c r="B86" i="5"/>
  <c r="C86" i="5"/>
  <c r="D86" i="5" s="1"/>
  <c r="L86" i="5"/>
  <c r="N86" i="5" s="1"/>
  <c r="P86" i="5" s="1"/>
  <c r="Q86" i="5" s="1"/>
  <c r="B87" i="5"/>
  <c r="C87" i="5" s="1"/>
  <c r="D87" i="5" s="1"/>
  <c r="L87" i="5"/>
  <c r="V87" i="5" s="1"/>
  <c r="B88" i="5"/>
  <c r="C88" i="5" s="1"/>
  <c r="D88" i="5" s="1"/>
  <c r="L88" i="5"/>
  <c r="V88" i="5" s="1"/>
  <c r="B89" i="5"/>
  <c r="C89" i="5" s="1"/>
  <c r="D89" i="5" s="1"/>
  <c r="L89" i="5"/>
  <c r="N89" i="5" s="1"/>
  <c r="P89" i="5" s="1"/>
  <c r="B90" i="5"/>
  <c r="C90" i="5" s="1"/>
  <c r="D90" i="5" s="1"/>
  <c r="L90" i="5"/>
  <c r="N90" i="5" s="1"/>
  <c r="P90" i="5" s="1"/>
  <c r="B91" i="5"/>
  <c r="C91" i="5" s="1"/>
  <c r="D91" i="5" s="1"/>
  <c r="L91" i="5"/>
  <c r="V91" i="5" s="1"/>
  <c r="B92" i="5"/>
  <c r="C92" i="5" s="1"/>
  <c r="D92" i="5" s="1"/>
  <c r="L92" i="5"/>
  <c r="V92" i="5" s="1"/>
  <c r="B93" i="5"/>
  <c r="C93" i="5" s="1"/>
  <c r="D93" i="5" s="1"/>
  <c r="L93" i="5"/>
  <c r="N93" i="5" s="1"/>
  <c r="P93" i="5" s="1"/>
  <c r="B94" i="5"/>
  <c r="C94" i="5"/>
  <c r="D94" i="5" s="1"/>
  <c r="L94" i="5"/>
  <c r="V94" i="5" s="1"/>
  <c r="B95" i="5"/>
  <c r="C95" i="5" s="1"/>
  <c r="D95" i="5" s="1"/>
  <c r="L95" i="5"/>
  <c r="V95" i="5" s="1"/>
  <c r="B96" i="5"/>
  <c r="C96" i="5" s="1"/>
  <c r="D96" i="5" s="1"/>
  <c r="L96" i="5"/>
  <c r="T96" i="5" s="1"/>
  <c r="B97" i="5"/>
  <c r="C97" i="5" s="1"/>
  <c r="D97" i="5" s="1"/>
  <c r="L97" i="5"/>
  <c r="N97" i="5" s="1"/>
  <c r="P97" i="5" s="1"/>
  <c r="B98" i="5"/>
  <c r="C98" i="5"/>
  <c r="D98" i="5" s="1"/>
  <c r="L98" i="5"/>
  <c r="V98" i="5" s="1"/>
  <c r="T98" i="5"/>
  <c r="B99" i="5"/>
  <c r="C99" i="5" s="1"/>
  <c r="D99" i="5" s="1"/>
  <c r="L99" i="5"/>
  <c r="V99" i="5" s="1"/>
  <c r="B100" i="5"/>
  <c r="C100" i="5" s="1"/>
  <c r="D100" i="5" s="1"/>
  <c r="L100" i="5"/>
  <c r="N100" i="5" s="1"/>
  <c r="P100" i="5" s="1"/>
  <c r="B101" i="5"/>
  <c r="C101" i="5" s="1"/>
  <c r="D101" i="5" s="1"/>
  <c r="L101" i="5"/>
  <c r="N101" i="5" s="1"/>
  <c r="P101" i="5" s="1"/>
  <c r="B102" i="5"/>
  <c r="C102" i="5" s="1"/>
  <c r="D102" i="5" s="1"/>
  <c r="L102" i="5"/>
  <c r="V102" i="5" s="1"/>
  <c r="B103" i="5"/>
  <c r="C103" i="5" s="1"/>
  <c r="D103" i="5" s="1"/>
  <c r="L103" i="5"/>
  <c r="V103" i="5" s="1"/>
  <c r="B104" i="5"/>
  <c r="C104" i="5"/>
  <c r="D104" i="5" s="1"/>
  <c r="L104" i="5"/>
  <c r="V104" i="5" s="1"/>
  <c r="B105" i="5"/>
  <c r="C105" i="5" s="1"/>
  <c r="D105" i="5" s="1"/>
  <c r="L105" i="5"/>
  <c r="T105" i="5" s="1"/>
  <c r="V105" i="5"/>
  <c r="B106" i="5"/>
  <c r="C106" i="5" s="1"/>
  <c r="D106" i="5" s="1"/>
  <c r="L106" i="5"/>
  <c r="N106" i="5" s="1"/>
  <c r="P106" i="5" s="1"/>
  <c r="Q106" i="5" s="1"/>
  <c r="B107" i="5"/>
  <c r="C107" i="5" s="1"/>
  <c r="D107" i="5" s="1"/>
  <c r="L107" i="5"/>
  <c r="V107" i="5" s="1"/>
  <c r="B108" i="5"/>
  <c r="C108" i="5" s="1"/>
  <c r="D108" i="5" s="1"/>
  <c r="L108" i="5"/>
  <c r="T108" i="5" s="1"/>
  <c r="B109" i="5"/>
  <c r="C109" i="5" s="1"/>
  <c r="D109" i="5" s="1"/>
  <c r="L109" i="5"/>
  <c r="N109" i="5" s="1"/>
  <c r="P109" i="5" s="1"/>
  <c r="B110" i="5"/>
  <c r="C110" i="5"/>
  <c r="D110" i="5" s="1"/>
  <c r="L110" i="5"/>
  <c r="V110" i="5" s="1"/>
  <c r="B111" i="5"/>
  <c r="C111" i="5" s="1"/>
  <c r="D111" i="5" s="1"/>
  <c r="L111" i="5"/>
  <c r="T111" i="5" s="1"/>
  <c r="B112" i="5"/>
  <c r="C112" i="5" s="1"/>
  <c r="D112" i="5" s="1"/>
  <c r="L112" i="5"/>
  <c r="V112" i="5" s="1"/>
  <c r="B113" i="5"/>
  <c r="C113" i="5" s="1"/>
  <c r="D113" i="5" s="1"/>
  <c r="L113" i="5"/>
  <c r="V113" i="5" s="1"/>
  <c r="B114" i="5"/>
  <c r="C114" i="5"/>
  <c r="D114" i="5" s="1"/>
  <c r="L114" i="5"/>
  <c r="N114" i="5" s="1"/>
  <c r="P114" i="5" s="1"/>
  <c r="U114" i="5" s="1"/>
  <c r="V114" i="5"/>
  <c r="B115" i="5"/>
  <c r="C115" i="5"/>
  <c r="D115" i="5" s="1"/>
  <c r="R115" i="5" s="1"/>
  <c r="L115" i="5"/>
  <c r="T115" i="5" s="1"/>
  <c r="B116" i="5"/>
  <c r="C116" i="5" s="1"/>
  <c r="D116" i="5" s="1"/>
  <c r="L116" i="5"/>
  <c r="V116" i="5" s="1"/>
  <c r="B117" i="5"/>
  <c r="C117" i="5" s="1"/>
  <c r="D117" i="5" s="1"/>
  <c r="L117" i="5"/>
  <c r="V117" i="5" s="1"/>
  <c r="B118" i="5"/>
  <c r="C118" i="5" s="1"/>
  <c r="D118" i="5" s="1"/>
  <c r="L118" i="5"/>
  <c r="N118" i="5" s="1"/>
  <c r="P118" i="5" s="1"/>
  <c r="V118" i="5"/>
  <c r="B119" i="5"/>
  <c r="C119" i="5" s="1"/>
  <c r="D119" i="5" s="1"/>
  <c r="R119" i="5" s="1"/>
  <c r="L119" i="5"/>
  <c r="N119" i="5" s="1"/>
  <c r="P119" i="5" s="1"/>
  <c r="V119" i="5"/>
  <c r="B120" i="5"/>
  <c r="C120" i="5" s="1"/>
  <c r="D120" i="5" s="1"/>
  <c r="L120" i="5"/>
  <c r="V120" i="5" s="1"/>
  <c r="B121" i="5"/>
  <c r="C121" i="5" s="1"/>
  <c r="D121" i="5" s="1"/>
  <c r="L121" i="5"/>
  <c r="V121" i="5" s="1"/>
  <c r="B122" i="5"/>
  <c r="C122" i="5" s="1"/>
  <c r="D122" i="5" s="1"/>
  <c r="L122" i="5"/>
  <c r="N122" i="5" s="1"/>
  <c r="P122" i="5" s="1"/>
  <c r="U122" i="5" s="1"/>
  <c r="B123" i="5"/>
  <c r="C123" i="5"/>
  <c r="D123" i="5" s="1"/>
  <c r="R123" i="5" s="1"/>
  <c r="L123" i="5"/>
  <c r="T123" i="5" s="1"/>
  <c r="V123" i="5"/>
  <c r="B124" i="5"/>
  <c r="C124" i="5" s="1"/>
  <c r="D124" i="5" s="1"/>
  <c r="L124" i="5"/>
  <c r="V124" i="5" s="1"/>
  <c r="B125" i="5"/>
  <c r="C125" i="5" s="1"/>
  <c r="D125" i="5" s="1"/>
  <c r="L125" i="5"/>
  <c r="V125" i="5" s="1"/>
  <c r="B126" i="5"/>
  <c r="C126" i="5"/>
  <c r="D126" i="5" s="1"/>
  <c r="L126" i="5"/>
  <c r="N126" i="5" s="1"/>
  <c r="P126" i="5" s="1"/>
  <c r="Q126" i="5" s="1"/>
  <c r="B127" i="5"/>
  <c r="C127" i="5" s="1"/>
  <c r="D127" i="5" s="1"/>
  <c r="R127" i="5" s="1"/>
  <c r="L127" i="5"/>
  <c r="N127" i="5" s="1"/>
  <c r="P127" i="5" s="1"/>
  <c r="T127" i="5"/>
  <c r="B128" i="5"/>
  <c r="C128" i="5" s="1"/>
  <c r="D128" i="5" s="1"/>
  <c r="L128" i="5"/>
  <c r="V128" i="5" s="1"/>
  <c r="B129" i="5"/>
  <c r="C129" i="5" s="1"/>
  <c r="D129" i="5" s="1"/>
  <c r="L129" i="5"/>
  <c r="V129" i="5" s="1"/>
  <c r="B130" i="5"/>
  <c r="C130" i="5" s="1"/>
  <c r="D130" i="5" s="1"/>
  <c r="L130" i="5"/>
  <c r="N130" i="5" s="1"/>
  <c r="P130" i="5" s="1"/>
  <c r="U130" i="5" s="1"/>
  <c r="B131" i="5"/>
  <c r="C131" i="5"/>
  <c r="D131" i="5" s="1"/>
  <c r="R131" i="5" s="1"/>
  <c r="L131" i="5"/>
  <c r="N131" i="5" s="1"/>
  <c r="P131" i="5" s="1"/>
  <c r="B132" i="5"/>
  <c r="C132" i="5" s="1"/>
  <c r="D132" i="5" s="1"/>
  <c r="L132" i="5"/>
  <c r="V132" i="5" s="1"/>
  <c r="B133" i="5"/>
  <c r="C133" i="5" s="1"/>
  <c r="D133" i="5" s="1"/>
  <c r="L133" i="5"/>
  <c r="V133" i="5" s="1"/>
  <c r="L2" i="5"/>
  <c r="T2" i="5" s="1"/>
  <c r="B2" i="5"/>
  <c r="C2" i="5" s="1"/>
  <c r="D2" i="5" s="1"/>
  <c r="W18" i="6" l="1"/>
  <c r="S10" i="6"/>
  <c r="W10" i="6"/>
  <c r="W14" i="6"/>
  <c r="S14" i="6"/>
  <c r="U14" i="6"/>
  <c r="U10" i="6"/>
  <c r="S6" i="6"/>
  <c r="W6" i="6"/>
  <c r="U6" i="6"/>
  <c r="V127" i="5"/>
  <c r="T126" i="5"/>
  <c r="N115" i="5"/>
  <c r="P115" i="5" s="1"/>
  <c r="V115" i="5"/>
  <c r="T110" i="5"/>
  <c r="V109" i="5"/>
  <c r="V108" i="5"/>
  <c r="N107" i="5"/>
  <c r="P107" i="5" s="1"/>
  <c r="W107" i="5" s="1"/>
  <c r="V106" i="5"/>
  <c r="T102" i="5"/>
  <c r="V101" i="5"/>
  <c r="V100" i="5"/>
  <c r="R99" i="5"/>
  <c r="V97" i="5"/>
  <c r="V96" i="5"/>
  <c r="T94" i="5"/>
  <c r="R94" i="5"/>
  <c r="V93" i="5"/>
  <c r="T93" i="5"/>
  <c r="N91" i="5"/>
  <c r="P91" i="5" s="1"/>
  <c r="V90" i="5"/>
  <c r="T90" i="5"/>
  <c r="V89" i="5"/>
  <c r="T78" i="5"/>
  <c r="N76" i="5"/>
  <c r="P76" i="5" s="1"/>
  <c r="R75" i="5"/>
  <c r="V73" i="5"/>
  <c r="V68" i="5"/>
  <c r="V67" i="5"/>
  <c r="R65" i="5"/>
  <c r="T65" i="5"/>
  <c r="V61" i="5"/>
  <c r="T58" i="5"/>
  <c r="V55" i="5"/>
  <c r="N50" i="5"/>
  <c r="P50" i="5" s="1"/>
  <c r="Q50" i="5" s="1"/>
  <c r="T43" i="5"/>
  <c r="N43" i="5"/>
  <c r="P43" i="5" s="1"/>
  <c r="V40" i="5"/>
  <c r="T36" i="5"/>
  <c r="N36" i="5"/>
  <c r="P36" i="5" s="1"/>
  <c r="V33" i="5"/>
  <c r="T28" i="5"/>
  <c r="N28" i="5"/>
  <c r="P28" i="5" s="1"/>
  <c r="N27" i="5"/>
  <c r="P27" i="5" s="1"/>
  <c r="V25" i="5"/>
  <c r="N25" i="5"/>
  <c r="P25" i="5" s="1"/>
  <c r="U24" i="5"/>
  <c r="W24" i="5"/>
  <c r="Q24" i="5"/>
  <c r="U23" i="5"/>
  <c r="W23" i="5"/>
  <c r="Q23" i="5"/>
  <c r="T23" i="5"/>
  <c r="Q22" i="5"/>
  <c r="W22" i="5"/>
  <c r="V21" i="5"/>
  <c r="T18" i="5"/>
  <c r="R18" i="5"/>
  <c r="V18" i="5"/>
  <c r="Q16" i="5"/>
  <c r="U16" i="5"/>
  <c r="W16" i="5"/>
  <c r="N15" i="5"/>
  <c r="P15" i="5" s="1"/>
  <c r="T15" i="5"/>
  <c r="V14" i="5"/>
  <c r="T14" i="5"/>
  <c r="N13" i="5"/>
  <c r="P13" i="5" s="1"/>
  <c r="N12" i="5"/>
  <c r="P12" i="5" s="1"/>
  <c r="N11" i="5"/>
  <c r="P11" i="5" s="1"/>
  <c r="T11" i="5"/>
  <c r="T10" i="5"/>
  <c r="R10" i="5"/>
  <c r="V10" i="5"/>
  <c r="Q9" i="5"/>
  <c r="W9" i="5"/>
  <c r="U9" i="5"/>
  <c r="T7" i="5"/>
  <c r="W8" i="5"/>
  <c r="Q8" i="5"/>
  <c r="U8" i="5"/>
  <c r="N7" i="5"/>
  <c r="P7" i="5" s="1"/>
  <c r="S7" i="5" s="1"/>
  <c r="N6" i="5"/>
  <c r="P6" i="5" s="1"/>
  <c r="Q6" i="5" s="1"/>
  <c r="Q5" i="5"/>
  <c r="U5" i="5"/>
  <c r="W5" i="5"/>
  <c r="V5" i="5"/>
  <c r="N4" i="5"/>
  <c r="P4" i="5" s="1"/>
  <c r="T133" i="5"/>
  <c r="N133" i="5"/>
  <c r="P133" i="5" s="1"/>
  <c r="N132" i="5"/>
  <c r="P132" i="5" s="1"/>
  <c r="Q131" i="5"/>
  <c r="U131" i="5"/>
  <c r="W131" i="5"/>
  <c r="V131" i="5"/>
  <c r="T131" i="5"/>
  <c r="V130" i="5"/>
  <c r="T130" i="5"/>
  <c r="T129" i="5"/>
  <c r="N129" i="5"/>
  <c r="P129" i="5" s="1"/>
  <c r="N128" i="5"/>
  <c r="P128" i="5" s="1"/>
  <c r="S128" i="5" s="1"/>
  <c r="T128" i="5"/>
  <c r="U127" i="5"/>
  <c r="Q127" i="5"/>
  <c r="W127" i="5"/>
  <c r="V126" i="5"/>
  <c r="N125" i="5"/>
  <c r="P125" i="5" s="1"/>
  <c r="S125" i="5" s="1"/>
  <c r="N124" i="5"/>
  <c r="P124" i="5" s="1"/>
  <c r="N123" i="5"/>
  <c r="P123" i="5" s="1"/>
  <c r="T122" i="5"/>
  <c r="V122" i="5"/>
  <c r="T121" i="5"/>
  <c r="N121" i="5"/>
  <c r="P121" i="5" s="1"/>
  <c r="N120" i="5"/>
  <c r="P120" i="5" s="1"/>
  <c r="U119" i="5"/>
  <c r="Q119" i="5"/>
  <c r="W119" i="5"/>
  <c r="T119" i="5"/>
  <c r="Q118" i="5"/>
  <c r="U118" i="5"/>
  <c r="T118" i="5"/>
  <c r="T117" i="5"/>
  <c r="N117" i="5"/>
  <c r="P117" i="5" s="1"/>
  <c r="S117" i="5" s="1"/>
  <c r="T116" i="5"/>
  <c r="N116" i="5"/>
  <c r="P116" i="5" s="1"/>
  <c r="Q100" i="5"/>
  <c r="W100" i="5"/>
  <c r="U100" i="5"/>
  <c r="Q109" i="5"/>
  <c r="W109" i="5"/>
  <c r="U109" i="5"/>
  <c r="Q101" i="5"/>
  <c r="W101" i="5"/>
  <c r="U101" i="5"/>
  <c r="W115" i="5"/>
  <c r="U115" i="5"/>
  <c r="Q115" i="5"/>
  <c r="U107" i="5"/>
  <c r="N111" i="5"/>
  <c r="P111" i="5" s="1"/>
  <c r="N103" i="5"/>
  <c r="P103" i="5" s="1"/>
  <c r="S103" i="5" s="1"/>
  <c r="T114" i="5"/>
  <c r="T109" i="5"/>
  <c r="T106" i="5"/>
  <c r="T100" i="5"/>
  <c r="N110" i="5"/>
  <c r="P110" i="5" s="1"/>
  <c r="U110" i="5" s="1"/>
  <c r="N102" i="5"/>
  <c r="P102" i="5" s="1"/>
  <c r="U102" i="5" s="1"/>
  <c r="T101" i="5"/>
  <c r="N113" i="5"/>
  <c r="P113" i="5" s="1"/>
  <c r="S113" i="5" s="1"/>
  <c r="N105" i="5"/>
  <c r="P105" i="5" s="1"/>
  <c r="S105" i="5" s="1"/>
  <c r="V111" i="5"/>
  <c r="S100" i="5"/>
  <c r="R106" i="5"/>
  <c r="S104" i="5"/>
  <c r="N112" i="5"/>
  <c r="P112" i="5" s="1"/>
  <c r="N108" i="5"/>
  <c r="P108" i="5" s="1"/>
  <c r="S108" i="5" s="1"/>
  <c r="N104" i="5"/>
  <c r="P104" i="5" s="1"/>
  <c r="T99" i="5"/>
  <c r="N99" i="5"/>
  <c r="P99" i="5" s="1"/>
  <c r="S99" i="5" s="1"/>
  <c r="N98" i="5"/>
  <c r="P98" i="5" s="1"/>
  <c r="S98" i="5" s="1"/>
  <c r="Q97" i="5"/>
  <c r="W97" i="5"/>
  <c r="U97" i="5"/>
  <c r="T97" i="5"/>
  <c r="N96" i="5"/>
  <c r="P96" i="5" s="1"/>
  <c r="N95" i="5"/>
  <c r="P95" i="5" s="1"/>
  <c r="N94" i="5"/>
  <c r="P94" i="5" s="1"/>
  <c r="U94" i="5" s="1"/>
  <c r="Q93" i="5"/>
  <c r="W93" i="5"/>
  <c r="U93" i="5"/>
  <c r="N92" i="5"/>
  <c r="P92" i="5" s="1"/>
  <c r="S92" i="5" s="1"/>
  <c r="U91" i="5"/>
  <c r="W91" i="5"/>
  <c r="Q91" i="5"/>
  <c r="Q90" i="5"/>
  <c r="U90" i="5"/>
  <c r="Q89" i="5"/>
  <c r="W89" i="5"/>
  <c r="U89" i="5"/>
  <c r="S89" i="5"/>
  <c r="T89" i="5"/>
  <c r="N88" i="5"/>
  <c r="P88" i="5" s="1"/>
  <c r="T88" i="5"/>
  <c r="N87" i="5"/>
  <c r="P87" i="5" s="1"/>
  <c r="V86" i="5"/>
  <c r="T86" i="5"/>
  <c r="V85" i="5"/>
  <c r="N85" i="5"/>
  <c r="P85" i="5" s="1"/>
  <c r="N84" i="5"/>
  <c r="P84" i="5" s="1"/>
  <c r="N83" i="5"/>
  <c r="P83" i="5" s="1"/>
  <c r="S83" i="5" s="1"/>
  <c r="Q81" i="5"/>
  <c r="W81" i="5"/>
  <c r="U81" i="5"/>
  <c r="S81" i="5"/>
  <c r="T81" i="5"/>
  <c r="V81" i="5"/>
  <c r="T80" i="5"/>
  <c r="N80" i="5"/>
  <c r="P80" i="5" s="1"/>
  <c r="N79" i="5"/>
  <c r="P79" i="5" s="1"/>
  <c r="S79" i="5" s="1"/>
  <c r="V78" i="5"/>
  <c r="Q77" i="5"/>
  <c r="U77" i="5"/>
  <c r="W77" i="5"/>
  <c r="T77" i="5"/>
  <c r="U76" i="5"/>
  <c r="W76" i="5"/>
  <c r="Q76" i="5"/>
  <c r="T76" i="5"/>
  <c r="T75" i="5"/>
  <c r="N75" i="5"/>
  <c r="P75" i="5" s="1"/>
  <c r="V74" i="5"/>
  <c r="N74" i="5"/>
  <c r="P74" i="5" s="1"/>
  <c r="U74" i="5" s="1"/>
  <c r="N73" i="5"/>
  <c r="P73" i="5" s="1"/>
  <c r="N72" i="5"/>
  <c r="P72" i="5" s="1"/>
  <c r="N71" i="5"/>
  <c r="P71" i="5" s="1"/>
  <c r="T71" i="5"/>
  <c r="T70" i="5"/>
  <c r="N70" i="5"/>
  <c r="P70" i="5" s="1"/>
  <c r="U70" i="5" s="1"/>
  <c r="R70" i="5"/>
  <c r="N69" i="5"/>
  <c r="P69" i="5" s="1"/>
  <c r="Q68" i="5"/>
  <c r="W68" i="5"/>
  <c r="U68" i="5"/>
  <c r="T68" i="5"/>
  <c r="Q67" i="5"/>
  <c r="W67" i="5"/>
  <c r="U67" i="5"/>
  <c r="T67" i="5"/>
  <c r="N66" i="5"/>
  <c r="P66" i="5" s="1"/>
  <c r="Q66" i="5" s="1"/>
  <c r="T66" i="5"/>
  <c r="N65" i="5"/>
  <c r="P65" i="5" s="1"/>
  <c r="U64" i="5"/>
  <c r="Q64" i="5"/>
  <c r="W64" i="5"/>
  <c r="S64" i="5"/>
  <c r="T64" i="5"/>
  <c r="Q63" i="5"/>
  <c r="U63" i="5"/>
  <c r="W63" i="5"/>
  <c r="Q62" i="5"/>
  <c r="W62" i="5"/>
  <c r="Q61" i="5"/>
  <c r="W61" i="5"/>
  <c r="U61" i="5"/>
  <c r="S61" i="5"/>
  <c r="T59" i="5"/>
  <c r="N59" i="5"/>
  <c r="P59" i="5" s="1"/>
  <c r="N58" i="5"/>
  <c r="P58" i="5" s="1"/>
  <c r="W58" i="5" s="1"/>
  <c r="Q57" i="5"/>
  <c r="W57" i="5"/>
  <c r="U57" i="5"/>
  <c r="T57" i="5"/>
  <c r="N56" i="5"/>
  <c r="P56" i="5" s="1"/>
  <c r="S56" i="5" s="1"/>
  <c r="U55" i="5"/>
  <c r="Q55" i="5"/>
  <c r="W55" i="5"/>
  <c r="S55" i="5"/>
  <c r="T54" i="5"/>
  <c r="N54" i="5"/>
  <c r="P54" i="5" s="1"/>
  <c r="V52" i="5"/>
  <c r="Q48" i="5"/>
  <c r="W48" i="5"/>
  <c r="U48" i="5"/>
  <c r="Q45" i="5"/>
  <c r="W45" i="5"/>
  <c r="U45" i="5"/>
  <c r="Q44" i="5"/>
  <c r="W44" i="5"/>
  <c r="U44" i="5"/>
  <c r="W47" i="5"/>
  <c r="Q47" i="5"/>
  <c r="U47" i="5"/>
  <c r="Q46" i="5"/>
  <c r="W46" i="5"/>
  <c r="U43" i="5"/>
  <c r="W43" i="5"/>
  <c r="Q43" i="5"/>
  <c r="U52" i="5"/>
  <c r="Q52" i="5"/>
  <c r="W52" i="5"/>
  <c r="N51" i="5"/>
  <c r="P51" i="5" s="1"/>
  <c r="V51" i="5"/>
  <c r="S48" i="5"/>
  <c r="S45" i="5"/>
  <c r="W50" i="5"/>
  <c r="T48" i="5"/>
  <c r="T45" i="5"/>
  <c r="T44" i="5"/>
  <c r="N53" i="5"/>
  <c r="P53" i="5" s="1"/>
  <c r="N49" i="5"/>
  <c r="P49" i="5" s="1"/>
  <c r="T53" i="5"/>
  <c r="T52" i="5"/>
  <c r="T49" i="5"/>
  <c r="Q29" i="5"/>
  <c r="W29" i="5"/>
  <c r="U29" i="5"/>
  <c r="W36" i="5"/>
  <c r="U36" i="5"/>
  <c r="Q36" i="5"/>
  <c r="U32" i="5"/>
  <c r="W32" i="5"/>
  <c r="Q32" i="5"/>
  <c r="Q41" i="5"/>
  <c r="W41" i="5"/>
  <c r="U41" i="5"/>
  <c r="Q33" i="5"/>
  <c r="W33" i="5"/>
  <c r="U33" i="5"/>
  <c r="U28" i="5"/>
  <c r="W28" i="5"/>
  <c r="Q28" i="5"/>
  <c r="V41" i="5"/>
  <c r="N40" i="5"/>
  <c r="P40" i="5" s="1"/>
  <c r="R34" i="5"/>
  <c r="T31" i="5"/>
  <c r="V30" i="5"/>
  <c r="T29" i="5"/>
  <c r="N35" i="5"/>
  <c r="P35" i="5" s="1"/>
  <c r="N31" i="5"/>
  <c r="P31" i="5" s="1"/>
  <c r="T41" i="5"/>
  <c r="V34" i="5"/>
  <c r="T33" i="5"/>
  <c r="T30" i="5"/>
  <c r="N42" i="5"/>
  <c r="P42" i="5" s="1"/>
  <c r="U42" i="5" s="1"/>
  <c r="N34" i="5"/>
  <c r="P34" i="5" s="1"/>
  <c r="Q34" i="5" s="1"/>
  <c r="W27" i="5"/>
  <c r="Q27" i="5"/>
  <c r="U27" i="5"/>
  <c r="W130" i="5"/>
  <c r="Q130" i="5"/>
  <c r="U126" i="5"/>
  <c r="S126" i="5"/>
  <c r="W122" i="5"/>
  <c r="Q122" i="5"/>
  <c r="W114" i="5"/>
  <c r="Q114" i="5"/>
  <c r="U106" i="5"/>
  <c r="W102" i="5"/>
  <c r="U98" i="5"/>
  <c r="U86" i="5"/>
  <c r="W82" i="5"/>
  <c r="Q82" i="5"/>
  <c r="U78" i="5"/>
  <c r="S78" i="5"/>
  <c r="W74" i="5"/>
  <c r="Q74" i="5"/>
  <c r="Q70" i="5"/>
  <c r="U62" i="5"/>
  <c r="U50" i="5"/>
  <c r="U46" i="5"/>
  <c r="Q42" i="5"/>
  <c r="W30" i="5"/>
  <c r="Q30" i="5"/>
  <c r="U26" i="5"/>
  <c r="U18" i="5"/>
  <c r="U14" i="5"/>
  <c r="W10" i="5"/>
  <c r="Q10" i="5"/>
  <c r="W118" i="5"/>
  <c r="W90" i="5"/>
  <c r="W70" i="5"/>
  <c r="W42" i="5"/>
  <c r="U22" i="5"/>
  <c r="W126" i="5"/>
  <c r="S122" i="5"/>
  <c r="S114" i="5"/>
  <c r="W106" i="5"/>
  <c r="W86" i="5"/>
  <c r="W78" i="5"/>
  <c r="W26" i="5"/>
  <c r="W18" i="5"/>
  <c r="W14" i="5"/>
  <c r="W6" i="5"/>
  <c r="T60" i="5"/>
  <c r="N21" i="5"/>
  <c r="P21" i="5" s="1"/>
  <c r="N20" i="5"/>
  <c r="P20" i="5" s="1"/>
  <c r="N19" i="5"/>
  <c r="P19" i="5" s="1"/>
  <c r="U3" i="5"/>
  <c r="T3" i="5"/>
  <c r="Q2" i="5"/>
  <c r="U2" i="5"/>
  <c r="S130" i="5"/>
  <c r="R130" i="5"/>
  <c r="S118" i="5"/>
  <c r="R118" i="5"/>
  <c r="R110" i="5"/>
  <c r="R109" i="5"/>
  <c r="S109" i="5"/>
  <c r="R98" i="5"/>
  <c r="R97" i="5"/>
  <c r="S97" i="5"/>
  <c r="R86" i="5"/>
  <c r="S86" i="5"/>
  <c r="R53" i="5"/>
  <c r="R52" i="5"/>
  <c r="S52" i="5"/>
  <c r="R49" i="5"/>
  <c r="R45" i="5"/>
  <c r="T20" i="5"/>
  <c r="T19" i="5"/>
  <c r="T12" i="5"/>
  <c r="T4" i="5"/>
  <c r="R128" i="5"/>
  <c r="R95" i="5"/>
  <c r="S95" i="5"/>
  <c r="S127" i="5"/>
  <c r="R122" i="5"/>
  <c r="R111" i="5"/>
  <c r="S82" i="5"/>
  <c r="R82" i="5"/>
  <c r="R125" i="5"/>
  <c r="R116" i="5"/>
  <c r="S116" i="5"/>
  <c r="S93" i="5"/>
  <c r="R93" i="5"/>
  <c r="S132" i="5"/>
  <c r="R132" i="5"/>
  <c r="S120" i="5"/>
  <c r="R120" i="5"/>
  <c r="R129" i="5"/>
  <c r="S129" i="5"/>
  <c r="R68" i="5"/>
  <c r="S68" i="5"/>
  <c r="R113" i="5"/>
  <c r="S115" i="5"/>
  <c r="T132" i="5"/>
  <c r="S131" i="5"/>
  <c r="R124" i="5"/>
  <c r="S124" i="5"/>
  <c r="T120" i="5"/>
  <c r="S119" i="5"/>
  <c r="R117" i="5"/>
  <c r="S112" i="5"/>
  <c r="R112" i="5"/>
  <c r="R108" i="5"/>
  <c r="S90" i="5"/>
  <c r="R90" i="5"/>
  <c r="R87" i="5"/>
  <c r="S87" i="5"/>
  <c r="R133" i="5"/>
  <c r="S133" i="5"/>
  <c r="R126" i="5"/>
  <c r="T124" i="5"/>
  <c r="S123" i="5"/>
  <c r="R121" i="5"/>
  <c r="S121" i="5"/>
  <c r="R114" i="5"/>
  <c r="T112" i="5"/>
  <c r="R107" i="5"/>
  <c r="S107" i="5"/>
  <c r="R105" i="5"/>
  <c r="R102" i="5"/>
  <c r="R101" i="5"/>
  <c r="S101" i="5"/>
  <c r="S96" i="5"/>
  <c r="R96" i="5"/>
  <c r="S85" i="5"/>
  <c r="R85" i="5"/>
  <c r="S106" i="5"/>
  <c r="R80" i="5"/>
  <c r="R73" i="5"/>
  <c r="S73" i="5"/>
  <c r="S63" i="5"/>
  <c r="R63" i="5"/>
  <c r="V62" i="5"/>
  <c r="T62" i="5"/>
  <c r="R41" i="5"/>
  <c r="S41" i="5"/>
  <c r="R40" i="5"/>
  <c r="R35" i="5"/>
  <c r="S35" i="5"/>
  <c r="R31" i="5"/>
  <c r="S31" i="5"/>
  <c r="S29" i="5"/>
  <c r="R29" i="5"/>
  <c r="R27" i="5"/>
  <c r="S27" i="5"/>
  <c r="R22" i="5"/>
  <c r="S22" i="5"/>
  <c r="S21" i="5"/>
  <c r="R21" i="5"/>
  <c r="T125" i="5"/>
  <c r="T113" i="5"/>
  <c r="R103" i="5"/>
  <c r="T91" i="5"/>
  <c r="R91" i="5"/>
  <c r="T83" i="5"/>
  <c r="R83" i="5"/>
  <c r="R77" i="5"/>
  <c r="S77" i="5"/>
  <c r="S70" i="5"/>
  <c r="S65" i="5"/>
  <c r="R62" i="5"/>
  <c r="S62" i="5"/>
  <c r="R60" i="5"/>
  <c r="S60" i="5"/>
  <c r="R48" i="5"/>
  <c r="V47" i="5"/>
  <c r="T47" i="5"/>
  <c r="S43" i="5"/>
  <c r="R43" i="5"/>
  <c r="S34" i="5"/>
  <c r="S33" i="5"/>
  <c r="R33" i="5"/>
  <c r="V32" i="5"/>
  <c r="T32" i="5"/>
  <c r="S26" i="5"/>
  <c r="S25" i="5"/>
  <c r="R25" i="5"/>
  <c r="V24" i="5"/>
  <c r="T24" i="5"/>
  <c r="R19" i="5"/>
  <c r="S19" i="5"/>
  <c r="R15" i="5"/>
  <c r="S15" i="5"/>
  <c r="R14" i="5"/>
  <c r="S14" i="5"/>
  <c r="S13" i="5"/>
  <c r="R13" i="5"/>
  <c r="T107" i="5"/>
  <c r="R104" i="5"/>
  <c r="R92" i="5"/>
  <c r="S91" i="5"/>
  <c r="R89" i="5"/>
  <c r="R84" i="5"/>
  <c r="S84" i="5"/>
  <c r="R81" i="5"/>
  <c r="R78" i="5"/>
  <c r="R72" i="5"/>
  <c r="S72" i="5"/>
  <c r="R71" i="5"/>
  <c r="R69" i="5"/>
  <c r="S69" i="5"/>
  <c r="R61" i="5"/>
  <c r="R58" i="5"/>
  <c r="R57" i="5"/>
  <c r="S57" i="5"/>
  <c r="R56" i="5"/>
  <c r="S54" i="5"/>
  <c r="S51" i="5"/>
  <c r="R51" i="5"/>
  <c r="S47" i="5"/>
  <c r="R47" i="5"/>
  <c r="V46" i="5"/>
  <c r="T46" i="5"/>
  <c r="S18" i="5"/>
  <c r="S17" i="5"/>
  <c r="R17" i="5"/>
  <c r="V16" i="5"/>
  <c r="T16" i="5"/>
  <c r="R11" i="5"/>
  <c r="S11" i="5"/>
  <c r="R7" i="5"/>
  <c r="R6" i="5"/>
  <c r="S6" i="5"/>
  <c r="S5" i="5"/>
  <c r="R5" i="5"/>
  <c r="R88" i="5"/>
  <c r="S88" i="5"/>
  <c r="R42" i="5"/>
  <c r="S42" i="5"/>
  <c r="R30" i="5"/>
  <c r="S30" i="5"/>
  <c r="R23" i="5"/>
  <c r="S23" i="5"/>
  <c r="T104" i="5"/>
  <c r="T103" i="5"/>
  <c r="R100" i="5"/>
  <c r="R74" i="5"/>
  <c r="R66" i="5"/>
  <c r="T95" i="5"/>
  <c r="T92" i="5"/>
  <c r="T87" i="5"/>
  <c r="T84" i="5"/>
  <c r="T79" i="5"/>
  <c r="R79" i="5"/>
  <c r="R76" i="5"/>
  <c r="S76" i="5"/>
  <c r="S75" i="5"/>
  <c r="T72" i="5"/>
  <c r="T69" i="5"/>
  <c r="S67" i="5"/>
  <c r="R67" i="5"/>
  <c r="R64" i="5"/>
  <c r="V63" i="5"/>
  <c r="T63" i="5"/>
  <c r="S59" i="5"/>
  <c r="R59" i="5"/>
  <c r="R55" i="5"/>
  <c r="R50" i="5"/>
  <c r="S50" i="5"/>
  <c r="R46" i="5"/>
  <c r="S46" i="5"/>
  <c r="R44" i="5"/>
  <c r="S44" i="5"/>
  <c r="S10" i="5"/>
  <c r="S9" i="5"/>
  <c r="R9" i="5"/>
  <c r="V8" i="5"/>
  <c r="T8" i="5"/>
  <c r="R3" i="5"/>
  <c r="S3" i="5"/>
  <c r="R32" i="5"/>
  <c r="S32" i="5"/>
  <c r="R24" i="5"/>
  <c r="S24" i="5"/>
  <c r="R16" i="5"/>
  <c r="S16" i="5"/>
  <c r="R8" i="5"/>
  <c r="S8" i="5"/>
  <c r="T50" i="5"/>
  <c r="T35" i="5"/>
  <c r="T27" i="5"/>
  <c r="R36" i="5"/>
  <c r="S36" i="5"/>
  <c r="R28" i="5"/>
  <c r="S28" i="5"/>
  <c r="R20" i="5"/>
  <c r="S20" i="5"/>
  <c r="R12" i="5"/>
  <c r="S12" i="5"/>
  <c r="R4" i="5"/>
  <c r="S4" i="5"/>
  <c r="S2" i="5"/>
  <c r="R2" i="5"/>
  <c r="V2" i="5"/>
  <c r="B30" i="4"/>
  <c r="C30" i="4" s="1"/>
  <c r="D30" i="4" s="1"/>
  <c r="L30" i="4"/>
  <c r="N30" i="4" s="1"/>
  <c r="P30" i="4" s="1"/>
  <c r="B24" i="4"/>
  <c r="C24" i="4" s="1"/>
  <c r="D24" i="4" s="1"/>
  <c r="L24" i="4"/>
  <c r="N24" i="4" s="1"/>
  <c r="P24" i="4" s="1"/>
  <c r="B22" i="4"/>
  <c r="C22" i="4" s="1"/>
  <c r="D22" i="4" s="1"/>
  <c r="L22" i="4"/>
  <c r="N22" i="4" s="1"/>
  <c r="P22" i="4" s="1"/>
  <c r="B2" i="4"/>
  <c r="C2" i="4" s="1"/>
  <c r="D2" i="4" s="1"/>
  <c r="L2" i="4"/>
  <c r="B3" i="4"/>
  <c r="C3" i="4" s="1"/>
  <c r="D3" i="4" s="1"/>
  <c r="L3" i="4"/>
  <c r="N3" i="4" s="1"/>
  <c r="B4" i="4"/>
  <c r="C4" i="4" s="1"/>
  <c r="D4" i="4" s="1"/>
  <c r="L4" i="4"/>
  <c r="N4" i="4" s="1"/>
  <c r="P4" i="4" s="1"/>
  <c r="B5" i="4"/>
  <c r="C5" i="4" s="1"/>
  <c r="D5" i="4" s="1"/>
  <c r="L5" i="4"/>
  <c r="N5" i="4" s="1"/>
  <c r="P5" i="4" s="1"/>
  <c r="B6" i="4"/>
  <c r="C6" i="4" s="1"/>
  <c r="D6" i="4" s="1"/>
  <c r="L6" i="4"/>
  <c r="N6" i="4" s="1"/>
  <c r="P6" i="4" s="1"/>
  <c r="B7" i="4"/>
  <c r="C7" i="4" s="1"/>
  <c r="D7" i="4" s="1"/>
  <c r="L7" i="4"/>
  <c r="N7" i="4" s="1"/>
  <c r="P7" i="4" s="1"/>
  <c r="B8" i="4"/>
  <c r="C8" i="4" s="1"/>
  <c r="D8" i="4" s="1"/>
  <c r="L8" i="4"/>
  <c r="N8" i="4" s="1"/>
  <c r="P8" i="4" s="1"/>
  <c r="B9" i="4"/>
  <c r="C9" i="4" s="1"/>
  <c r="D9" i="4" s="1"/>
  <c r="L9" i="4"/>
  <c r="N9" i="4" s="1"/>
  <c r="P9" i="4" s="1"/>
  <c r="B10" i="4"/>
  <c r="C10" i="4" s="1"/>
  <c r="D10" i="4" s="1"/>
  <c r="L10" i="4"/>
  <c r="N10" i="4" s="1"/>
  <c r="P10" i="4" s="1"/>
  <c r="B11" i="4"/>
  <c r="C11" i="4" s="1"/>
  <c r="D11" i="4" s="1"/>
  <c r="L11" i="4"/>
  <c r="N11" i="4" s="1"/>
  <c r="P11" i="4" s="1"/>
  <c r="B12" i="4"/>
  <c r="C12" i="4" s="1"/>
  <c r="D12" i="4" s="1"/>
  <c r="L12" i="4"/>
  <c r="N12" i="4" s="1"/>
  <c r="P12" i="4" s="1"/>
  <c r="B13" i="4"/>
  <c r="C13" i="4" s="1"/>
  <c r="D13" i="4" s="1"/>
  <c r="L13" i="4"/>
  <c r="N13" i="4" s="1"/>
  <c r="P13" i="4" s="1"/>
  <c r="B14" i="4"/>
  <c r="C14" i="4" s="1"/>
  <c r="D14" i="4" s="1"/>
  <c r="L14" i="4"/>
  <c r="N14" i="4" s="1"/>
  <c r="P14" i="4" s="1"/>
  <c r="B15" i="4"/>
  <c r="C15" i="4" s="1"/>
  <c r="D15" i="4" s="1"/>
  <c r="L15" i="4"/>
  <c r="N15" i="4" s="1"/>
  <c r="P15" i="4" s="1"/>
  <c r="B16" i="4"/>
  <c r="C16" i="4" s="1"/>
  <c r="D16" i="4" s="1"/>
  <c r="L16" i="4"/>
  <c r="N16" i="4" s="1"/>
  <c r="P16" i="4" s="1"/>
  <c r="B17" i="4"/>
  <c r="C17" i="4" s="1"/>
  <c r="D17" i="4" s="1"/>
  <c r="L17" i="4"/>
  <c r="N17" i="4" s="1"/>
  <c r="P17" i="4" s="1"/>
  <c r="B18" i="4"/>
  <c r="C18" i="4" s="1"/>
  <c r="D18" i="4" s="1"/>
  <c r="L18" i="4"/>
  <c r="N18" i="4" s="1"/>
  <c r="P18" i="4" s="1"/>
  <c r="B19" i="4"/>
  <c r="C19" i="4" s="1"/>
  <c r="D19" i="4" s="1"/>
  <c r="L19" i="4"/>
  <c r="N19" i="4" s="1"/>
  <c r="P19" i="4" s="1"/>
  <c r="B20" i="4"/>
  <c r="C20" i="4" s="1"/>
  <c r="D20" i="4" s="1"/>
  <c r="L20" i="4"/>
  <c r="N20" i="4" s="1"/>
  <c r="P20" i="4" s="1"/>
  <c r="B21" i="4"/>
  <c r="C21" i="4" s="1"/>
  <c r="D21" i="4" s="1"/>
  <c r="L21" i="4"/>
  <c r="N21" i="4" s="1"/>
  <c r="P21" i="4" s="1"/>
  <c r="B23" i="4"/>
  <c r="C23" i="4" s="1"/>
  <c r="D23" i="4" s="1"/>
  <c r="L23" i="4"/>
  <c r="N23" i="4" s="1"/>
  <c r="P23" i="4" s="1"/>
  <c r="B25" i="4"/>
  <c r="C25" i="4" s="1"/>
  <c r="D25" i="4" s="1"/>
  <c r="L25" i="4"/>
  <c r="N25" i="4" s="1"/>
  <c r="P25" i="4" s="1"/>
  <c r="B26" i="4"/>
  <c r="C26" i="4" s="1"/>
  <c r="D26" i="4" s="1"/>
  <c r="L26" i="4"/>
  <c r="N26" i="4" s="1"/>
  <c r="P26" i="4" s="1"/>
  <c r="B27" i="4"/>
  <c r="C27" i="4" s="1"/>
  <c r="D27" i="4" s="1"/>
  <c r="L27" i="4"/>
  <c r="N27" i="4" s="1"/>
  <c r="P27" i="4" s="1"/>
  <c r="B28" i="4"/>
  <c r="C28" i="4" s="1"/>
  <c r="D28" i="4" s="1"/>
  <c r="L28" i="4"/>
  <c r="N28" i="4" s="1"/>
  <c r="P28" i="4" s="1"/>
  <c r="B29" i="4"/>
  <c r="C29" i="4" s="1"/>
  <c r="D29" i="4" s="1"/>
  <c r="L29" i="4"/>
  <c r="N29" i="4" s="1"/>
  <c r="P29" i="4" s="1"/>
  <c r="B31" i="4"/>
  <c r="C31" i="4" s="1"/>
  <c r="D31" i="4" s="1"/>
  <c r="L31" i="4"/>
  <c r="N31" i="4" s="1"/>
  <c r="P31" i="4" s="1"/>
  <c r="B32" i="4"/>
  <c r="C32" i="4" s="1"/>
  <c r="D32" i="4" s="1"/>
  <c r="L32" i="4"/>
  <c r="N32" i="4" s="1"/>
  <c r="P32" i="4" s="1"/>
  <c r="B33" i="4"/>
  <c r="C33" i="4" s="1"/>
  <c r="D33" i="4" s="1"/>
  <c r="L33" i="4"/>
  <c r="N33" i="4" s="1"/>
  <c r="P33" i="4" s="1"/>
  <c r="B34" i="4"/>
  <c r="C34" i="4" s="1"/>
  <c r="D34" i="4" s="1"/>
  <c r="L34" i="4"/>
  <c r="N34" i="4" s="1"/>
  <c r="P34" i="4" s="1"/>
  <c r="B35" i="4"/>
  <c r="C35" i="4" s="1"/>
  <c r="D35" i="4" s="1"/>
  <c r="L35" i="4"/>
  <c r="N35" i="4" s="1"/>
  <c r="P35" i="4" s="1"/>
  <c r="B36" i="4"/>
  <c r="C36" i="4" s="1"/>
  <c r="D36" i="4" s="1"/>
  <c r="L36" i="4"/>
  <c r="N36" i="4" s="1"/>
  <c r="P36" i="4" s="1"/>
  <c r="B37" i="4"/>
  <c r="C37" i="4" s="1"/>
  <c r="D37" i="4" s="1"/>
  <c r="L37" i="4"/>
  <c r="N37" i="4" s="1"/>
  <c r="P37" i="4" s="1"/>
  <c r="B38" i="4"/>
  <c r="C38" i="4" s="1"/>
  <c r="D38" i="4" s="1"/>
  <c r="L38" i="4"/>
  <c r="N38" i="4" s="1"/>
  <c r="P38" i="4" s="1"/>
  <c r="B39" i="4"/>
  <c r="C39" i="4" s="1"/>
  <c r="D39" i="4" s="1"/>
  <c r="L39" i="4"/>
  <c r="N39" i="4" s="1"/>
  <c r="P39" i="4" s="1"/>
  <c r="B40" i="4"/>
  <c r="C40" i="4" s="1"/>
  <c r="D40" i="4" s="1"/>
  <c r="L40" i="4"/>
  <c r="N40" i="4" s="1"/>
  <c r="P40" i="4" s="1"/>
  <c r="B41" i="4"/>
  <c r="C41" i="4" s="1"/>
  <c r="D41" i="4" s="1"/>
  <c r="L41" i="4"/>
  <c r="N41" i="4" s="1"/>
  <c r="P41" i="4" s="1"/>
  <c r="B42" i="4"/>
  <c r="C42" i="4" s="1"/>
  <c r="D42" i="4" s="1"/>
  <c r="L42" i="4"/>
  <c r="N42" i="4" s="1"/>
  <c r="P42" i="4" s="1"/>
  <c r="B43" i="4"/>
  <c r="C43" i="4" s="1"/>
  <c r="D43" i="4" s="1"/>
  <c r="L43" i="4"/>
  <c r="N43" i="4" s="1"/>
  <c r="P43" i="4" s="1"/>
  <c r="B44" i="4"/>
  <c r="C44" i="4" s="1"/>
  <c r="D44" i="4" s="1"/>
  <c r="L44" i="4"/>
  <c r="N44" i="4" s="1"/>
  <c r="P44" i="4" s="1"/>
  <c r="B45" i="4"/>
  <c r="C45" i="4" s="1"/>
  <c r="D45" i="4" s="1"/>
  <c r="L45" i="4"/>
  <c r="N45" i="4" s="1"/>
  <c r="P45" i="4" s="1"/>
  <c r="B46" i="4"/>
  <c r="C46" i="4" s="1"/>
  <c r="D46" i="4" s="1"/>
  <c r="L46" i="4"/>
  <c r="N46" i="4" s="1"/>
  <c r="P46" i="4" s="1"/>
  <c r="B47" i="4"/>
  <c r="C47" i="4" s="1"/>
  <c r="D47" i="4" s="1"/>
  <c r="L47" i="4"/>
  <c r="N47" i="4" s="1"/>
  <c r="P47" i="4" s="1"/>
  <c r="B48" i="4"/>
  <c r="C48" i="4" s="1"/>
  <c r="D48" i="4" s="1"/>
  <c r="L48" i="4"/>
  <c r="N48" i="4" s="1"/>
  <c r="P48" i="4" s="1"/>
  <c r="B49" i="4"/>
  <c r="C49" i="4" s="1"/>
  <c r="D49" i="4" s="1"/>
  <c r="L49" i="4"/>
  <c r="N49" i="4" s="1"/>
  <c r="P49" i="4" s="1"/>
  <c r="B50" i="4"/>
  <c r="C50" i="4" s="1"/>
  <c r="D50" i="4" s="1"/>
  <c r="L50" i="4"/>
  <c r="N50" i="4" s="1"/>
  <c r="P50" i="4" s="1"/>
  <c r="B51" i="4"/>
  <c r="C51" i="4" s="1"/>
  <c r="D51" i="4" s="1"/>
  <c r="L51" i="4"/>
  <c r="N51" i="4"/>
  <c r="P51" i="4" s="1"/>
  <c r="B52" i="4"/>
  <c r="C52" i="4" s="1"/>
  <c r="D52" i="4" s="1"/>
  <c r="L52" i="4"/>
  <c r="N52" i="4" s="1"/>
  <c r="P52" i="4" s="1"/>
  <c r="B53" i="4"/>
  <c r="C53" i="4" s="1"/>
  <c r="D53" i="4" s="1"/>
  <c r="L53" i="4"/>
  <c r="N53" i="4" s="1"/>
  <c r="P53" i="4" s="1"/>
  <c r="B54" i="4"/>
  <c r="C54" i="4" s="1"/>
  <c r="D54" i="4" s="1"/>
  <c r="L54" i="4"/>
  <c r="N54" i="4" s="1"/>
  <c r="P54" i="4" s="1"/>
  <c r="B55" i="4"/>
  <c r="C55" i="4"/>
  <c r="D55" i="4" s="1"/>
  <c r="L55" i="4"/>
  <c r="N55" i="4"/>
  <c r="P55" i="4" s="1"/>
  <c r="B56" i="4"/>
  <c r="C56" i="4" s="1"/>
  <c r="D56" i="4" s="1"/>
  <c r="L56" i="4"/>
  <c r="N56" i="4" s="1"/>
  <c r="P56" i="4" s="1"/>
  <c r="B57" i="4"/>
  <c r="C57" i="4" s="1"/>
  <c r="D57" i="4" s="1"/>
  <c r="L57" i="4"/>
  <c r="N57" i="4" s="1"/>
  <c r="P57" i="4" s="1"/>
  <c r="B58" i="4"/>
  <c r="C58" i="4" s="1"/>
  <c r="D58" i="4" s="1"/>
  <c r="L58" i="4"/>
  <c r="N58" i="4" s="1"/>
  <c r="P58" i="4" s="1"/>
  <c r="B59" i="4"/>
  <c r="C59" i="4"/>
  <c r="D59" i="4" s="1"/>
  <c r="L59" i="4"/>
  <c r="N59" i="4"/>
  <c r="P59" i="4" s="1"/>
  <c r="B60" i="4"/>
  <c r="C60" i="4" s="1"/>
  <c r="D60" i="4" s="1"/>
  <c r="L60" i="4"/>
  <c r="N60" i="4" s="1"/>
  <c r="P60" i="4" s="1"/>
  <c r="B61" i="4"/>
  <c r="C61" i="4" s="1"/>
  <c r="D61" i="4" s="1"/>
  <c r="L61" i="4"/>
  <c r="N61" i="4" s="1"/>
  <c r="P61" i="4" s="1"/>
  <c r="B62" i="4"/>
  <c r="C62" i="4" s="1"/>
  <c r="D62" i="4" s="1"/>
  <c r="L62" i="4"/>
  <c r="N62" i="4" s="1"/>
  <c r="P62" i="4" s="1"/>
  <c r="B63" i="4"/>
  <c r="C63" i="4" s="1"/>
  <c r="D63" i="4" s="1"/>
  <c r="L63" i="4"/>
  <c r="N63" i="4" s="1"/>
  <c r="P63" i="4" s="1"/>
  <c r="B64" i="4"/>
  <c r="C64" i="4" s="1"/>
  <c r="D64" i="4" s="1"/>
  <c r="L64" i="4"/>
  <c r="N64" i="4" s="1"/>
  <c r="P64" i="4" s="1"/>
  <c r="B65" i="4"/>
  <c r="C65" i="4" s="1"/>
  <c r="D65" i="4" s="1"/>
  <c r="L65" i="4"/>
  <c r="N65" i="4" s="1"/>
  <c r="P65" i="4" s="1"/>
  <c r="B66" i="4"/>
  <c r="C66" i="4" s="1"/>
  <c r="D66" i="4" s="1"/>
  <c r="L66" i="4"/>
  <c r="N66" i="4" s="1"/>
  <c r="P66" i="4" s="1"/>
  <c r="B67" i="4"/>
  <c r="C67" i="4" s="1"/>
  <c r="D67" i="4" s="1"/>
  <c r="L67" i="4"/>
  <c r="N67" i="4" s="1"/>
  <c r="P67" i="4" s="1"/>
  <c r="B68" i="4"/>
  <c r="C68" i="4" s="1"/>
  <c r="D68" i="4" s="1"/>
  <c r="L68" i="4"/>
  <c r="N68" i="4" s="1"/>
  <c r="P68" i="4" s="1"/>
  <c r="B69" i="4"/>
  <c r="C69" i="4"/>
  <c r="D69" i="4" s="1"/>
  <c r="L69" i="4"/>
  <c r="N69" i="4" s="1"/>
  <c r="P69" i="4" s="1"/>
  <c r="B70" i="4"/>
  <c r="C70" i="4" s="1"/>
  <c r="D70" i="4" s="1"/>
  <c r="L70" i="4"/>
  <c r="N70" i="4" s="1"/>
  <c r="P70" i="4" s="1"/>
  <c r="B71" i="4"/>
  <c r="C71" i="4" s="1"/>
  <c r="D71" i="4" s="1"/>
  <c r="L71" i="4"/>
  <c r="N71" i="4" s="1"/>
  <c r="P71" i="4" s="1"/>
  <c r="B72" i="4"/>
  <c r="C72" i="4" s="1"/>
  <c r="D72" i="4" s="1"/>
  <c r="L72" i="4"/>
  <c r="N72" i="4" s="1"/>
  <c r="P72" i="4" s="1"/>
  <c r="B73" i="4"/>
  <c r="C73" i="4"/>
  <c r="D73" i="4" s="1"/>
  <c r="L73" i="4"/>
  <c r="N73" i="4" s="1"/>
  <c r="P73" i="4" s="1"/>
  <c r="B74" i="4"/>
  <c r="C74" i="4" s="1"/>
  <c r="D74" i="4" s="1"/>
  <c r="L74" i="4"/>
  <c r="N74" i="4" s="1"/>
  <c r="P74" i="4" s="1"/>
  <c r="B75" i="4"/>
  <c r="C75" i="4"/>
  <c r="D75" i="4" s="1"/>
  <c r="L75" i="4"/>
  <c r="N75" i="4"/>
  <c r="P75" i="4" s="1"/>
  <c r="B76" i="4"/>
  <c r="C76" i="4" s="1"/>
  <c r="D76" i="4" s="1"/>
  <c r="L76" i="4"/>
  <c r="N76" i="4" s="1"/>
  <c r="P76" i="4" s="1"/>
  <c r="B77" i="4"/>
  <c r="C77" i="4" s="1"/>
  <c r="D77" i="4"/>
  <c r="L77" i="4"/>
  <c r="N77" i="4" s="1"/>
  <c r="P77" i="4" s="1"/>
  <c r="B78" i="4"/>
  <c r="C78" i="4" s="1"/>
  <c r="D78" i="4" s="1"/>
  <c r="L78" i="4"/>
  <c r="N78" i="4" s="1"/>
  <c r="P78" i="4" s="1"/>
  <c r="B79" i="4"/>
  <c r="C79" i="4" s="1"/>
  <c r="D79" i="4" s="1"/>
  <c r="L79" i="4"/>
  <c r="N79" i="4" s="1"/>
  <c r="P79" i="4" s="1"/>
  <c r="B80" i="4"/>
  <c r="C80" i="4" s="1"/>
  <c r="D80" i="4" s="1"/>
  <c r="L80" i="4"/>
  <c r="N80" i="4" s="1"/>
  <c r="P80" i="4" s="1"/>
  <c r="B81" i="4"/>
  <c r="C81" i="4" s="1"/>
  <c r="D81" i="4" s="1"/>
  <c r="L81" i="4"/>
  <c r="N81" i="4" s="1"/>
  <c r="P81" i="4" s="1"/>
  <c r="B82" i="4"/>
  <c r="C82" i="4" s="1"/>
  <c r="D82" i="4" s="1"/>
  <c r="L82" i="4"/>
  <c r="N82" i="4" s="1"/>
  <c r="P82" i="4" s="1"/>
  <c r="B83" i="4"/>
  <c r="C83" i="4" s="1"/>
  <c r="D83" i="4" s="1"/>
  <c r="L83" i="4"/>
  <c r="N83" i="4" s="1"/>
  <c r="P83" i="4" s="1"/>
  <c r="B84" i="4"/>
  <c r="C84" i="4" s="1"/>
  <c r="D84" i="4" s="1"/>
  <c r="L84" i="4"/>
  <c r="N84" i="4" s="1"/>
  <c r="P84" i="4" s="1"/>
  <c r="B85" i="4"/>
  <c r="C85" i="4" s="1"/>
  <c r="D85" i="4" s="1"/>
  <c r="L85" i="4"/>
  <c r="N85" i="4" s="1"/>
  <c r="P85" i="4" s="1"/>
  <c r="B86" i="4"/>
  <c r="C86" i="4" s="1"/>
  <c r="D86" i="4" s="1"/>
  <c r="L86" i="4"/>
  <c r="N86" i="4" s="1"/>
  <c r="P86" i="4" s="1"/>
  <c r="B87" i="4"/>
  <c r="C87" i="4" s="1"/>
  <c r="D87" i="4" s="1"/>
  <c r="L87" i="4"/>
  <c r="N87" i="4" s="1"/>
  <c r="P87" i="4" s="1"/>
  <c r="B88" i="4"/>
  <c r="C88" i="4" s="1"/>
  <c r="D88" i="4" s="1"/>
  <c r="L88" i="4"/>
  <c r="N88" i="4" s="1"/>
  <c r="P88" i="4" s="1"/>
  <c r="B89" i="4"/>
  <c r="C89" i="4" s="1"/>
  <c r="D89" i="4" s="1"/>
  <c r="L89" i="4"/>
  <c r="N89" i="4" s="1"/>
  <c r="P89" i="4" s="1"/>
  <c r="B90" i="4"/>
  <c r="C90" i="4" s="1"/>
  <c r="D90" i="4" s="1"/>
  <c r="L90" i="4"/>
  <c r="N90" i="4" s="1"/>
  <c r="P90" i="4" s="1"/>
  <c r="B91" i="4"/>
  <c r="C91" i="4" s="1"/>
  <c r="D91" i="4" s="1"/>
  <c r="L91" i="4"/>
  <c r="N91" i="4" s="1"/>
  <c r="P91" i="4" s="1"/>
  <c r="B92" i="4"/>
  <c r="C92" i="4" s="1"/>
  <c r="D92" i="4" s="1"/>
  <c r="L92" i="4"/>
  <c r="N92" i="4" s="1"/>
  <c r="P92" i="4" s="1"/>
  <c r="B93" i="4"/>
  <c r="C93" i="4" s="1"/>
  <c r="D93" i="4" s="1"/>
  <c r="L93" i="4"/>
  <c r="N93" i="4" s="1"/>
  <c r="P93" i="4" s="1"/>
  <c r="B94" i="4"/>
  <c r="C94" i="4" s="1"/>
  <c r="D94" i="4" s="1"/>
  <c r="L94" i="4"/>
  <c r="N94" i="4" s="1"/>
  <c r="P94" i="4" s="1"/>
  <c r="B95" i="4"/>
  <c r="C95" i="4" s="1"/>
  <c r="D95" i="4" s="1"/>
  <c r="L95" i="4"/>
  <c r="N95" i="4" s="1"/>
  <c r="P95" i="4" s="1"/>
  <c r="B96" i="4"/>
  <c r="C96" i="4"/>
  <c r="D96" i="4" s="1"/>
  <c r="L96" i="4"/>
  <c r="N96" i="4" s="1"/>
  <c r="P96" i="4" s="1"/>
  <c r="B97" i="4"/>
  <c r="C97" i="4" s="1"/>
  <c r="D97" i="4" s="1"/>
  <c r="L97" i="4"/>
  <c r="N97" i="4" s="1"/>
  <c r="P97" i="4" s="1"/>
  <c r="B98" i="4"/>
  <c r="C98" i="4" s="1"/>
  <c r="D98" i="4" s="1"/>
  <c r="L98" i="4"/>
  <c r="N98" i="4" s="1"/>
  <c r="P98" i="4" s="1"/>
  <c r="B99" i="4"/>
  <c r="C99" i="4" s="1"/>
  <c r="D99" i="4" s="1"/>
  <c r="L99" i="4"/>
  <c r="N99" i="4" s="1"/>
  <c r="P99" i="4" s="1"/>
  <c r="B100" i="4"/>
  <c r="C100" i="4" s="1"/>
  <c r="D100" i="4" s="1"/>
  <c r="L100" i="4"/>
  <c r="N100" i="4" s="1"/>
  <c r="P100" i="4" s="1"/>
  <c r="B101" i="4"/>
  <c r="C101" i="4" s="1"/>
  <c r="D101" i="4" s="1"/>
  <c r="L101" i="4"/>
  <c r="N101" i="4" s="1"/>
  <c r="P101" i="4" s="1"/>
  <c r="B102" i="4"/>
  <c r="C102" i="4" s="1"/>
  <c r="D102" i="4" s="1"/>
  <c r="L102" i="4"/>
  <c r="N102" i="4" s="1"/>
  <c r="P102" i="4" s="1"/>
  <c r="B103" i="4"/>
  <c r="C103" i="4" s="1"/>
  <c r="D103" i="4" s="1"/>
  <c r="L103" i="4"/>
  <c r="N103" i="4" s="1"/>
  <c r="P103" i="4" s="1"/>
  <c r="B104" i="4"/>
  <c r="C104" i="4" s="1"/>
  <c r="D104" i="4" s="1"/>
  <c r="L104" i="4"/>
  <c r="N104" i="4" s="1"/>
  <c r="P104" i="4" s="1"/>
  <c r="B105" i="4"/>
  <c r="C105" i="4" s="1"/>
  <c r="D105" i="4" s="1"/>
  <c r="L105" i="4"/>
  <c r="N105" i="4" s="1"/>
  <c r="P105" i="4" s="1"/>
  <c r="B106" i="4"/>
  <c r="C106" i="4" s="1"/>
  <c r="D106" i="4" s="1"/>
  <c r="L106" i="4"/>
  <c r="N106" i="4" s="1"/>
  <c r="P106" i="4" s="1"/>
  <c r="B107" i="4"/>
  <c r="C107" i="4" s="1"/>
  <c r="D107" i="4" s="1"/>
  <c r="L107" i="4"/>
  <c r="N107" i="4" s="1"/>
  <c r="P107" i="4" s="1"/>
  <c r="B108" i="4"/>
  <c r="C108" i="4" s="1"/>
  <c r="D108" i="4" s="1"/>
  <c r="L108" i="4"/>
  <c r="N108" i="4" s="1"/>
  <c r="P108" i="4" s="1"/>
  <c r="B109" i="4"/>
  <c r="C109" i="4" s="1"/>
  <c r="D109" i="4" s="1"/>
  <c r="L109" i="4"/>
  <c r="N109" i="4" s="1"/>
  <c r="P109" i="4" s="1"/>
  <c r="B110" i="4"/>
  <c r="C110" i="4" s="1"/>
  <c r="D110" i="4" s="1"/>
  <c r="L110" i="4"/>
  <c r="N110" i="4" s="1"/>
  <c r="P110" i="4" s="1"/>
  <c r="B111" i="4"/>
  <c r="C111" i="4" s="1"/>
  <c r="D111" i="4" s="1"/>
  <c r="L111" i="4"/>
  <c r="N111" i="4" s="1"/>
  <c r="P111" i="4" s="1"/>
  <c r="B112" i="4"/>
  <c r="C112" i="4"/>
  <c r="D112" i="4" s="1"/>
  <c r="L112" i="4"/>
  <c r="N112" i="4" s="1"/>
  <c r="P112" i="4" s="1"/>
  <c r="B113" i="4"/>
  <c r="C113" i="4" s="1"/>
  <c r="D113" i="4" s="1"/>
  <c r="L113" i="4"/>
  <c r="N113" i="4" s="1"/>
  <c r="P113" i="4" s="1"/>
  <c r="B114" i="4"/>
  <c r="C114" i="4" s="1"/>
  <c r="D114" i="4" s="1"/>
  <c r="L114" i="4"/>
  <c r="N114" i="4" s="1"/>
  <c r="P114" i="4" s="1"/>
  <c r="B115" i="4"/>
  <c r="C115" i="4" s="1"/>
  <c r="D115" i="4" s="1"/>
  <c r="L115" i="4"/>
  <c r="N115" i="4" s="1"/>
  <c r="P115" i="4" s="1"/>
  <c r="B116" i="4"/>
  <c r="C116" i="4" s="1"/>
  <c r="D116" i="4" s="1"/>
  <c r="L116" i="4"/>
  <c r="N116" i="4" s="1"/>
  <c r="P116" i="4" s="1"/>
  <c r="B117" i="4"/>
  <c r="C117" i="4" s="1"/>
  <c r="D117" i="4" s="1"/>
  <c r="L117" i="4"/>
  <c r="N117" i="4" s="1"/>
  <c r="P117" i="4" s="1"/>
  <c r="B118" i="4"/>
  <c r="C118" i="4" s="1"/>
  <c r="D118" i="4" s="1"/>
  <c r="L118" i="4"/>
  <c r="N118" i="4" s="1"/>
  <c r="P118" i="4" s="1"/>
  <c r="B119" i="4"/>
  <c r="C119" i="4" s="1"/>
  <c r="D119" i="4" s="1"/>
  <c r="L119" i="4"/>
  <c r="N119" i="4" s="1"/>
  <c r="P119" i="4" s="1"/>
  <c r="B120" i="4"/>
  <c r="C120" i="4" s="1"/>
  <c r="L120" i="4"/>
  <c r="N120" i="4" s="1"/>
  <c r="P120" i="4" s="1"/>
  <c r="B121" i="4"/>
  <c r="C121" i="4" s="1"/>
  <c r="D121" i="4" s="1"/>
  <c r="L121" i="4"/>
  <c r="N121" i="4" s="1"/>
  <c r="P121" i="4" s="1"/>
  <c r="S110" i="5" l="1"/>
  <c r="W110" i="5"/>
  <c r="Q110" i="5"/>
  <c r="Q107" i="5"/>
  <c r="Q102" i="5"/>
  <c r="S102" i="5"/>
  <c r="S94" i="5"/>
  <c r="Q94" i="5"/>
  <c r="W94" i="5"/>
  <c r="S74" i="5"/>
  <c r="S66" i="5"/>
  <c r="S58" i="5"/>
  <c r="W34" i="5"/>
  <c r="U25" i="5"/>
  <c r="Q25" i="5"/>
  <c r="W25" i="5"/>
  <c r="U21" i="5"/>
  <c r="W21" i="5"/>
  <c r="Q21" i="5"/>
  <c r="Q20" i="5"/>
  <c r="U20" i="5"/>
  <c r="W20" i="5"/>
  <c r="Q19" i="5"/>
  <c r="U19" i="5"/>
  <c r="W19" i="5"/>
  <c r="Q15" i="5"/>
  <c r="U15" i="5"/>
  <c r="W15" i="5"/>
  <c r="U13" i="5"/>
  <c r="Q13" i="5"/>
  <c r="W13" i="5"/>
  <c r="U12" i="5"/>
  <c r="W12" i="5"/>
  <c r="Q12" i="5"/>
  <c r="U11" i="5"/>
  <c r="W11" i="5"/>
  <c r="Q11" i="5"/>
  <c r="U6" i="5"/>
  <c r="W7" i="5"/>
  <c r="Q7" i="5"/>
  <c r="U7" i="5"/>
  <c r="Q4" i="5"/>
  <c r="U4" i="5"/>
  <c r="W4" i="5"/>
  <c r="U133" i="5"/>
  <c r="W133" i="5"/>
  <c r="Q133" i="5"/>
  <c r="Q132" i="5"/>
  <c r="W132" i="5"/>
  <c r="U132" i="5"/>
  <c r="Q129" i="5"/>
  <c r="U129" i="5"/>
  <c r="W129" i="5"/>
  <c r="W128" i="5"/>
  <c r="Q128" i="5"/>
  <c r="U128" i="5"/>
  <c r="Q125" i="5"/>
  <c r="U125" i="5"/>
  <c r="W125" i="5"/>
  <c r="Q124" i="5"/>
  <c r="U124" i="5"/>
  <c r="W124" i="5"/>
  <c r="W123" i="5"/>
  <c r="U123" i="5"/>
  <c r="Q123" i="5"/>
  <c r="U121" i="5"/>
  <c r="W121" i="5"/>
  <c r="Q121" i="5"/>
  <c r="W120" i="5"/>
  <c r="Q120" i="5"/>
  <c r="U120" i="5"/>
  <c r="W117" i="5"/>
  <c r="Q117" i="5"/>
  <c r="U117" i="5"/>
  <c r="W116" i="5"/>
  <c r="Q116" i="5"/>
  <c r="U116" i="5"/>
  <c r="Q111" i="5"/>
  <c r="W111" i="5"/>
  <c r="U111" i="5"/>
  <c r="U112" i="5"/>
  <c r="W112" i="5"/>
  <c r="Q112" i="5"/>
  <c r="U108" i="5"/>
  <c r="Q108" i="5"/>
  <c r="W108" i="5"/>
  <c r="S111" i="5"/>
  <c r="Q105" i="5"/>
  <c r="U105" i="5"/>
  <c r="W105" i="5"/>
  <c r="W104" i="5"/>
  <c r="U104" i="5"/>
  <c r="Q104" i="5"/>
  <c r="Q113" i="5"/>
  <c r="U113" i="5"/>
  <c r="W113" i="5"/>
  <c r="Q103" i="5"/>
  <c r="U103" i="5"/>
  <c r="W103" i="5"/>
  <c r="W99" i="5"/>
  <c r="Q99" i="5"/>
  <c r="U99" i="5"/>
  <c r="Q98" i="5"/>
  <c r="W98" i="5"/>
  <c r="W96" i="5"/>
  <c r="Q96" i="5"/>
  <c r="U96" i="5"/>
  <c r="Q95" i="5"/>
  <c r="U95" i="5"/>
  <c r="W95" i="5"/>
  <c r="Q92" i="5"/>
  <c r="W92" i="5"/>
  <c r="U92" i="5"/>
  <c r="Q88" i="5"/>
  <c r="U88" i="5"/>
  <c r="W88" i="5"/>
  <c r="Q87" i="5"/>
  <c r="U87" i="5"/>
  <c r="W87" i="5"/>
  <c r="Q85" i="5"/>
  <c r="W85" i="5"/>
  <c r="U85" i="5"/>
  <c r="Q84" i="5"/>
  <c r="U84" i="5"/>
  <c r="W84" i="5"/>
  <c r="Q83" i="5"/>
  <c r="U83" i="5"/>
  <c r="W83" i="5"/>
  <c r="U80" i="5"/>
  <c r="W80" i="5"/>
  <c r="Q80" i="5"/>
  <c r="S80" i="5"/>
  <c r="U79" i="5"/>
  <c r="W79" i="5"/>
  <c r="Q79" i="5"/>
  <c r="Q75" i="5"/>
  <c r="U75" i="5"/>
  <c r="W75" i="5"/>
  <c r="U73" i="5"/>
  <c r="Q73" i="5"/>
  <c r="W73" i="5"/>
  <c r="W72" i="5"/>
  <c r="Q72" i="5"/>
  <c r="U72" i="5"/>
  <c r="U71" i="5"/>
  <c r="W71" i="5"/>
  <c r="Q71" i="5"/>
  <c r="S71" i="5"/>
  <c r="U69" i="5"/>
  <c r="W69" i="5"/>
  <c r="Q69" i="5"/>
  <c r="W66" i="5"/>
  <c r="U66" i="5"/>
  <c r="Q65" i="5"/>
  <c r="U65" i="5"/>
  <c r="W65" i="5"/>
  <c r="W59" i="5"/>
  <c r="U59" i="5"/>
  <c r="Q59" i="5"/>
  <c r="U58" i="5"/>
  <c r="Q58" i="5"/>
  <c r="Q56" i="5"/>
  <c r="W56" i="5"/>
  <c r="U56" i="5"/>
  <c r="U54" i="5"/>
  <c r="Q54" i="5"/>
  <c r="W54" i="5"/>
  <c r="U49" i="5"/>
  <c r="W49" i="5"/>
  <c r="Q49" i="5"/>
  <c r="U53" i="5"/>
  <c r="W53" i="5"/>
  <c r="Q53" i="5"/>
  <c r="Q51" i="5"/>
  <c r="U51" i="5"/>
  <c r="W51" i="5"/>
  <c r="S49" i="5"/>
  <c r="S53" i="5"/>
  <c r="Q40" i="5"/>
  <c r="W40" i="5"/>
  <c r="U40" i="5"/>
  <c r="W31" i="5"/>
  <c r="Q31" i="5"/>
  <c r="U31" i="5"/>
  <c r="S40" i="5"/>
  <c r="U34" i="5"/>
  <c r="Q35" i="5"/>
  <c r="U35" i="5"/>
  <c r="W35" i="5"/>
  <c r="R3" i="4"/>
  <c r="V3" i="4"/>
  <c r="W4" i="4"/>
  <c r="V4" i="4"/>
  <c r="T5" i="4"/>
  <c r="V5" i="4"/>
  <c r="R6" i="4"/>
  <c r="W6" i="4"/>
  <c r="T6" i="4"/>
  <c r="V6" i="4"/>
  <c r="V7" i="4"/>
  <c r="W8" i="4"/>
  <c r="V8" i="4"/>
  <c r="T9" i="4"/>
  <c r="V9" i="4"/>
  <c r="R10" i="4"/>
  <c r="W10" i="4"/>
  <c r="T10" i="4"/>
  <c r="V10" i="4"/>
  <c r="T12" i="4"/>
  <c r="V12" i="4"/>
  <c r="T13" i="4"/>
  <c r="V13" i="4"/>
  <c r="R14" i="4"/>
  <c r="W14" i="4"/>
  <c r="T14" i="4"/>
  <c r="V14" i="4"/>
  <c r="V15" i="4"/>
  <c r="T16" i="4"/>
  <c r="W16" i="4"/>
  <c r="V16" i="4"/>
  <c r="T17" i="4"/>
  <c r="V17" i="4"/>
  <c r="V18" i="4"/>
  <c r="R19" i="4"/>
  <c r="V19" i="4"/>
  <c r="T20" i="4"/>
  <c r="W20" i="4"/>
  <c r="V20" i="4"/>
  <c r="T21" i="4"/>
  <c r="R22" i="4"/>
  <c r="T22" i="4"/>
  <c r="W22" i="4"/>
  <c r="V22" i="4"/>
  <c r="R25" i="4"/>
  <c r="T26" i="4"/>
  <c r="V26" i="4"/>
  <c r="V27" i="4"/>
  <c r="V28" i="4"/>
  <c r="V29" i="4"/>
  <c r="T31" i="4"/>
  <c r="W31" i="4"/>
  <c r="V31" i="4"/>
  <c r="T32" i="4"/>
  <c r="V32" i="4"/>
  <c r="R33" i="4"/>
  <c r="W33" i="4"/>
  <c r="T33" i="4"/>
  <c r="V33" i="4"/>
  <c r="S34" i="4"/>
  <c r="T35" i="4"/>
  <c r="Q36" i="4"/>
  <c r="T36" i="4"/>
  <c r="V36" i="4"/>
  <c r="R37" i="4"/>
  <c r="S38" i="4"/>
  <c r="W38" i="4"/>
  <c r="T38" i="4"/>
  <c r="V38" i="4"/>
  <c r="T39" i="4"/>
  <c r="V39" i="4"/>
  <c r="V40" i="4"/>
  <c r="T40" i="4"/>
  <c r="T41" i="4"/>
  <c r="V42" i="4"/>
  <c r="V44" i="4"/>
  <c r="T45" i="4"/>
  <c r="V45" i="4"/>
  <c r="T47" i="4"/>
  <c r="V47" i="4"/>
  <c r="T48" i="4"/>
  <c r="V48" i="4"/>
  <c r="T49" i="4"/>
  <c r="S35" i="4" l="1"/>
  <c r="W28" i="4"/>
  <c r="S28" i="4"/>
  <c r="W18" i="4"/>
  <c r="S18" i="4"/>
  <c r="V46" i="4"/>
  <c r="T44" i="4"/>
  <c r="V43" i="4"/>
  <c r="R38" i="4"/>
  <c r="U36" i="4"/>
  <c r="V34" i="4"/>
  <c r="T28" i="4"/>
  <c r="R28" i="4"/>
  <c r="T18" i="4"/>
  <c r="R18" i="4"/>
  <c r="Q16" i="4"/>
  <c r="U8" i="4"/>
  <c r="Q4" i="4"/>
  <c r="T43" i="4"/>
  <c r="V41" i="4"/>
  <c r="V37" i="4"/>
  <c r="T34" i="4"/>
  <c r="Q8" i="4"/>
  <c r="V50" i="4"/>
  <c r="V49" i="4"/>
  <c r="Q41" i="4"/>
  <c r="W36" i="4"/>
  <c r="V35" i="4"/>
  <c r="U31" i="4"/>
  <c r="T27" i="4"/>
  <c r="V21" i="4"/>
  <c r="S6" i="4"/>
  <c r="W43" i="4"/>
  <c r="Q43" i="4"/>
  <c r="U43" i="4"/>
  <c r="R16" i="4"/>
  <c r="S16" i="4"/>
  <c r="W50" i="4"/>
  <c r="Q50" i="4"/>
  <c r="U50" i="4"/>
  <c r="R45" i="4"/>
  <c r="S45" i="4"/>
  <c r="S42" i="4"/>
  <c r="R42" i="4"/>
  <c r="W39" i="4"/>
  <c r="U39" i="4"/>
  <c r="Q39" i="4"/>
  <c r="W37" i="4"/>
  <c r="Q37" i="4"/>
  <c r="U37" i="4"/>
  <c r="R26" i="4"/>
  <c r="S26" i="4"/>
  <c r="Q13" i="4"/>
  <c r="U13" i="4"/>
  <c r="W13" i="4"/>
  <c r="Q9" i="4"/>
  <c r="U9" i="4"/>
  <c r="W9" i="4"/>
  <c r="Q5" i="4"/>
  <c r="U5" i="4"/>
  <c r="W5" i="4"/>
  <c r="R44" i="4"/>
  <c r="U41" i="4"/>
  <c r="W41" i="4"/>
  <c r="R47" i="4"/>
  <c r="S47" i="4"/>
  <c r="R40" i="4"/>
  <c r="S50" i="4"/>
  <c r="R50" i="4"/>
  <c r="Q48" i="4"/>
  <c r="U48" i="4"/>
  <c r="W48" i="4"/>
  <c r="R43" i="4"/>
  <c r="S43" i="4"/>
  <c r="S41" i="4"/>
  <c r="R41" i="4"/>
  <c r="S46" i="4"/>
  <c r="R46" i="4"/>
  <c r="W42" i="4"/>
  <c r="Q42" i="4"/>
  <c r="U42" i="4"/>
  <c r="R8" i="4"/>
  <c r="S8" i="4"/>
  <c r="Q49" i="4"/>
  <c r="U49" i="4"/>
  <c r="W49" i="4"/>
  <c r="S49" i="4"/>
  <c r="R49" i="4"/>
  <c r="R48" i="4"/>
  <c r="S48" i="4"/>
  <c r="Q47" i="4"/>
  <c r="W47" i="4"/>
  <c r="U47" i="4"/>
  <c r="W46" i="4"/>
  <c r="Q46" i="4"/>
  <c r="U46" i="4"/>
  <c r="U45" i="4"/>
  <c r="Q45" i="4"/>
  <c r="W45" i="4"/>
  <c r="R39" i="4"/>
  <c r="S39" i="4"/>
  <c r="R36" i="4"/>
  <c r="S36" i="4"/>
  <c r="Q32" i="4"/>
  <c r="U32" i="4"/>
  <c r="W32" i="4"/>
  <c r="R4" i="4"/>
  <c r="S4" i="4"/>
  <c r="Q27" i="4"/>
  <c r="U27" i="4"/>
  <c r="W27" i="4"/>
  <c r="R17" i="4"/>
  <c r="S17" i="4"/>
  <c r="R12" i="4"/>
  <c r="S12" i="4"/>
  <c r="R5" i="4"/>
  <c r="S5" i="4"/>
  <c r="S44" i="4"/>
  <c r="U38" i="4"/>
  <c r="Q38" i="4"/>
  <c r="R35" i="4"/>
  <c r="R34" i="4"/>
  <c r="S33" i="4"/>
  <c r="R32" i="4"/>
  <c r="S32" i="4"/>
  <c r="Q31" i="4"/>
  <c r="T25" i="4"/>
  <c r="Q21" i="4"/>
  <c r="U21" i="4"/>
  <c r="W21" i="4"/>
  <c r="Q18" i="4"/>
  <c r="U18" i="4"/>
  <c r="S14" i="4"/>
  <c r="R13" i="4"/>
  <c r="S13" i="4"/>
  <c r="S10" i="4"/>
  <c r="R9" i="4"/>
  <c r="S9" i="4"/>
  <c r="Q6" i="4"/>
  <c r="U6" i="4"/>
  <c r="R31" i="4"/>
  <c r="S31" i="4"/>
  <c r="Q22" i="4"/>
  <c r="U22" i="4"/>
  <c r="T11" i="4"/>
  <c r="Q35" i="4"/>
  <c r="U35" i="4"/>
  <c r="W35" i="4"/>
  <c r="W34" i="4"/>
  <c r="Q34" i="4"/>
  <c r="U34" i="4"/>
  <c r="Q33" i="4"/>
  <c r="U33" i="4"/>
  <c r="R27" i="4"/>
  <c r="S27" i="4"/>
  <c r="S25" i="4"/>
  <c r="U20" i="4"/>
  <c r="R20" i="4"/>
  <c r="S20" i="4"/>
  <c r="T19" i="4"/>
  <c r="Q17" i="4"/>
  <c r="U17" i="4"/>
  <c r="W17" i="4"/>
  <c r="R15" i="4"/>
  <c r="Q14" i="4"/>
  <c r="U14" i="4"/>
  <c r="V11" i="4"/>
  <c r="Q10" i="4"/>
  <c r="U10" i="4"/>
  <c r="R7" i="4"/>
  <c r="T3" i="4"/>
  <c r="S29" i="4"/>
  <c r="T29" i="4"/>
  <c r="T50" i="4"/>
  <c r="T46" i="4"/>
  <c r="T42" i="4"/>
  <c r="T37" i="4"/>
  <c r="S37" i="4"/>
  <c r="R29" i="4"/>
  <c r="Q28" i="4"/>
  <c r="U28" i="4"/>
  <c r="V25" i="4"/>
  <c r="S22" i="4"/>
  <c r="R21" i="4"/>
  <c r="S21" i="4"/>
  <c r="Q20" i="4"/>
  <c r="U16" i="4"/>
  <c r="T15" i="4"/>
  <c r="R11" i="4"/>
  <c r="T7" i="4"/>
  <c r="U4" i="4"/>
  <c r="T8" i="4"/>
  <c r="T4" i="4"/>
  <c r="S2" i="4"/>
  <c r="R2" i="4"/>
  <c r="W2" i="4"/>
  <c r="U2" i="4"/>
  <c r="Q2" i="4"/>
  <c r="T2" i="4"/>
  <c r="V2" i="4"/>
  <c r="L335" i="1"/>
  <c r="N335" i="1" s="1"/>
  <c r="P335" i="1" s="1"/>
  <c r="B335" i="1"/>
  <c r="C335" i="1" s="1"/>
  <c r="D335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D311" i="1" s="1"/>
  <c r="B312" i="1"/>
  <c r="C312" i="1" s="1"/>
  <c r="D312" i="1" s="1"/>
  <c r="B313" i="1"/>
  <c r="C313" i="1" s="1"/>
  <c r="D313" i="1" s="1"/>
  <c r="B314" i="1"/>
  <c r="C314" i="1" s="1"/>
  <c r="D314" i="1" s="1"/>
  <c r="B315" i="1"/>
  <c r="C315" i="1" s="1"/>
  <c r="D315" i="1" s="1"/>
  <c r="B316" i="1"/>
  <c r="C316" i="1" s="1"/>
  <c r="D316" i="1" s="1"/>
  <c r="B317" i="1"/>
  <c r="C317" i="1" s="1"/>
  <c r="D317" i="1" s="1"/>
  <c r="B318" i="1"/>
  <c r="C318" i="1" s="1"/>
  <c r="D318" i="1" s="1"/>
  <c r="B319" i="1"/>
  <c r="C319" i="1" s="1"/>
  <c r="D319" i="1" s="1"/>
  <c r="B320" i="1"/>
  <c r="C320" i="1" s="1"/>
  <c r="D320" i="1" s="1"/>
  <c r="B321" i="1"/>
  <c r="C321" i="1" s="1"/>
  <c r="D321" i="1" s="1"/>
  <c r="B322" i="1"/>
  <c r="C322" i="1" s="1"/>
  <c r="D322" i="1" s="1"/>
  <c r="B323" i="1"/>
  <c r="C323" i="1" s="1"/>
  <c r="D323" i="1" s="1"/>
  <c r="B324" i="1"/>
  <c r="C324" i="1" s="1"/>
  <c r="D324" i="1" s="1"/>
  <c r="B325" i="1"/>
  <c r="C325" i="1" s="1"/>
  <c r="D325" i="1" s="1"/>
  <c r="B326" i="1"/>
  <c r="C326" i="1" s="1"/>
  <c r="D326" i="1" s="1"/>
  <c r="B327" i="1"/>
  <c r="C327" i="1" s="1"/>
  <c r="D327" i="1" s="1"/>
  <c r="B328" i="1"/>
  <c r="C328" i="1" s="1"/>
  <c r="D328" i="1" s="1"/>
  <c r="B329" i="1"/>
  <c r="C329" i="1" s="1"/>
  <c r="D329" i="1" s="1"/>
  <c r="B330" i="1"/>
  <c r="C330" i="1" s="1"/>
  <c r="D330" i="1" s="1"/>
  <c r="B331" i="1"/>
  <c r="C331" i="1" s="1"/>
  <c r="D331" i="1" s="1"/>
  <c r="B332" i="1"/>
  <c r="C332" i="1" s="1"/>
  <c r="D332" i="1" s="1"/>
  <c r="B333" i="1"/>
  <c r="C333" i="1" s="1"/>
  <c r="D333" i="1" s="1"/>
  <c r="B334" i="1"/>
  <c r="C334" i="1" s="1"/>
  <c r="D334" i="1" s="1"/>
  <c r="B336" i="1"/>
  <c r="C336" i="1" s="1"/>
  <c r="D336" i="1" s="1"/>
  <c r="B337" i="1"/>
  <c r="C337" i="1" s="1"/>
  <c r="D337" i="1" s="1"/>
  <c r="B338" i="1"/>
  <c r="C338" i="1" s="1"/>
  <c r="D338" i="1" s="1"/>
  <c r="B339" i="1"/>
  <c r="C339" i="1" s="1"/>
  <c r="D339" i="1" s="1"/>
  <c r="B340" i="1"/>
  <c r="C340" i="1" s="1"/>
  <c r="D340" i="1" s="1"/>
  <c r="L332" i="1"/>
  <c r="T332" i="1" s="1"/>
  <c r="L333" i="1"/>
  <c r="N333" i="1" s="1"/>
  <c r="P333" i="1" s="1"/>
  <c r="L330" i="1"/>
  <c r="N330" i="1" s="1"/>
  <c r="P330" i="1" s="1"/>
  <c r="L331" i="1"/>
  <c r="N331" i="1" s="1"/>
  <c r="P331" i="1" s="1"/>
  <c r="L336" i="1"/>
  <c r="N336" i="1" s="1"/>
  <c r="P336" i="1" s="1"/>
  <c r="L337" i="1"/>
  <c r="N337" i="1" s="1"/>
  <c r="P337" i="1" s="1"/>
  <c r="L338" i="1"/>
  <c r="N338" i="1" s="1"/>
  <c r="P338" i="1" s="1"/>
  <c r="L334" i="1"/>
  <c r="V334" i="1" s="1"/>
  <c r="L322" i="1"/>
  <c r="N322" i="1" s="1"/>
  <c r="P322" i="1" s="1"/>
  <c r="L323" i="1"/>
  <c r="N323" i="1" s="1"/>
  <c r="P323" i="1" s="1"/>
  <c r="L321" i="1"/>
  <c r="T321" i="1" s="1"/>
  <c r="L324" i="1"/>
  <c r="N324" i="1" s="1"/>
  <c r="P324" i="1" s="1"/>
  <c r="L316" i="1"/>
  <c r="T316" i="1" s="1"/>
  <c r="L315" i="1"/>
  <c r="T315" i="1" s="1"/>
  <c r="L318" i="1"/>
  <c r="T318" i="1" s="1"/>
  <c r="L314" i="1"/>
  <c r="N314" i="1" s="1"/>
  <c r="P314" i="1" s="1"/>
  <c r="L252" i="1"/>
  <c r="L329" i="1"/>
  <c r="N329" i="1" s="1"/>
  <c r="P329" i="1" s="1"/>
  <c r="L339" i="1"/>
  <c r="N339" i="1" s="1"/>
  <c r="P339" i="1" s="1"/>
  <c r="L340" i="1"/>
  <c r="N340" i="1" s="1"/>
  <c r="P340" i="1" s="1"/>
  <c r="L311" i="1"/>
  <c r="N311" i="1" s="1"/>
  <c r="P311" i="1" s="1"/>
  <c r="L312" i="1"/>
  <c r="N312" i="1" s="1"/>
  <c r="P312" i="1" s="1"/>
  <c r="L313" i="1"/>
  <c r="N313" i="1" s="1"/>
  <c r="P313" i="1" s="1"/>
  <c r="L317" i="1"/>
  <c r="N317" i="1" s="1"/>
  <c r="P317" i="1" s="1"/>
  <c r="L319" i="1"/>
  <c r="N319" i="1" s="1"/>
  <c r="P319" i="1" s="1"/>
  <c r="L320" i="1"/>
  <c r="N320" i="1" s="1"/>
  <c r="P320" i="1" s="1"/>
  <c r="L325" i="1"/>
  <c r="N325" i="1" s="1"/>
  <c r="P325" i="1" s="1"/>
  <c r="L326" i="1"/>
  <c r="N326" i="1" s="1"/>
  <c r="P326" i="1" s="1"/>
  <c r="L327" i="1"/>
  <c r="N327" i="1" s="1"/>
  <c r="P327" i="1" s="1"/>
  <c r="L328" i="1"/>
  <c r="N328" i="1" s="1"/>
  <c r="P328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N190" i="1" s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W26" i="4" l="1"/>
  <c r="Q26" i="4"/>
  <c r="U26" i="4"/>
  <c r="W12" i="4"/>
  <c r="Q12" i="4"/>
  <c r="U12" i="4"/>
  <c r="W19" i="4"/>
  <c r="Q19" i="4"/>
  <c r="U19" i="4"/>
  <c r="W15" i="4"/>
  <c r="Q15" i="4"/>
  <c r="U15" i="4"/>
  <c r="S15" i="4"/>
  <c r="W11" i="4"/>
  <c r="Q11" i="4"/>
  <c r="U11" i="4"/>
  <c r="W7" i="4"/>
  <c r="Q7" i="4"/>
  <c r="U7" i="4"/>
  <c r="W29" i="4"/>
  <c r="Q29" i="4"/>
  <c r="U29" i="4"/>
  <c r="S11" i="4"/>
  <c r="Q40" i="4"/>
  <c r="U40" i="4"/>
  <c r="W40" i="4"/>
  <c r="S7" i="4"/>
  <c r="S40" i="4"/>
  <c r="W3" i="4"/>
  <c r="Q3" i="4"/>
  <c r="U3" i="4"/>
  <c r="W25" i="4"/>
  <c r="Q25" i="4"/>
  <c r="U25" i="4"/>
  <c r="S3" i="4"/>
  <c r="S19" i="4"/>
  <c r="Q44" i="4"/>
  <c r="U44" i="4"/>
  <c r="W44" i="4"/>
  <c r="R335" i="1"/>
  <c r="V335" i="1"/>
  <c r="W335" i="1"/>
  <c r="Q335" i="1"/>
  <c r="U335" i="1"/>
  <c r="T335" i="1"/>
  <c r="S335" i="1"/>
  <c r="V313" i="1"/>
  <c r="R337" i="1"/>
  <c r="V338" i="1"/>
  <c r="R319" i="1"/>
  <c r="V316" i="1"/>
  <c r="N316" i="1"/>
  <c r="P316" i="1" s="1"/>
  <c r="W316" i="1" s="1"/>
  <c r="V323" i="1"/>
  <c r="V337" i="1"/>
  <c r="R338" i="1"/>
  <c r="R317" i="1"/>
  <c r="R313" i="1"/>
  <c r="R312" i="1"/>
  <c r="V319" i="1"/>
  <c r="R336" i="1"/>
  <c r="T337" i="1"/>
  <c r="V312" i="1"/>
  <c r="T323" i="1"/>
  <c r="V336" i="1"/>
  <c r="V333" i="1"/>
  <c r="V332" i="1"/>
  <c r="N332" i="1"/>
  <c r="P332" i="1" s="1"/>
  <c r="S332" i="1" s="1"/>
  <c r="R332" i="1"/>
  <c r="R333" i="1"/>
  <c r="S333" i="1"/>
  <c r="W333" i="1"/>
  <c r="Q333" i="1"/>
  <c r="U333" i="1"/>
  <c r="T333" i="1"/>
  <c r="V330" i="1"/>
  <c r="R330" i="1"/>
  <c r="V331" i="1"/>
  <c r="T331" i="1"/>
  <c r="R331" i="1"/>
  <c r="S330" i="1"/>
  <c r="W330" i="1"/>
  <c r="Q330" i="1"/>
  <c r="U330" i="1"/>
  <c r="Q331" i="1"/>
  <c r="U331" i="1"/>
  <c r="S331" i="1"/>
  <c r="W331" i="1"/>
  <c r="T330" i="1"/>
  <c r="S338" i="1"/>
  <c r="W338" i="1"/>
  <c r="Q338" i="1"/>
  <c r="U338" i="1"/>
  <c r="Q337" i="1"/>
  <c r="U337" i="1"/>
  <c r="S337" i="1"/>
  <c r="W337" i="1"/>
  <c r="S336" i="1"/>
  <c r="W336" i="1"/>
  <c r="Q336" i="1"/>
  <c r="U336" i="1"/>
  <c r="T338" i="1"/>
  <c r="T336" i="1"/>
  <c r="N334" i="1"/>
  <c r="P334" i="1" s="1"/>
  <c r="W334" i="1" s="1"/>
  <c r="R334" i="1"/>
  <c r="T334" i="1"/>
  <c r="R323" i="1"/>
  <c r="R328" i="1"/>
  <c r="V322" i="1"/>
  <c r="R322" i="1"/>
  <c r="S322" i="1"/>
  <c r="W322" i="1"/>
  <c r="Q322" i="1"/>
  <c r="U322" i="1"/>
  <c r="Q323" i="1"/>
  <c r="U323" i="1"/>
  <c r="S323" i="1"/>
  <c r="W323" i="1"/>
  <c r="T322" i="1"/>
  <c r="V324" i="1"/>
  <c r="N321" i="1"/>
  <c r="P321" i="1" s="1"/>
  <c r="Q321" i="1" s="1"/>
  <c r="V321" i="1"/>
  <c r="R321" i="1"/>
  <c r="S324" i="1"/>
  <c r="R324" i="1"/>
  <c r="W324" i="1"/>
  <c r="Q324" i="1"/>
  <c r="U324" i="1"/>
  <c r="T324" i="1"/>
  <c r="S316" i="1"/>
  <c r="R316" i="1"/>
  <c r="R340" i="1"/>
  <c r="R311" i="1"/>
  <c r="V339" i="1"/>
  <c r="N318" i="1"/>
  <c r="P318" i="1" s="1"/>
  <c r="Q318" i="1" s="1"/>
  <c r="R327" i="1"/>
  <c r="T312" i="1"/>
  <c r="V315" i="1"/>
  <c r="N315" i="1"/>
  <c r="P315" i="1" s="1"/>
  <c r="Q315" i="1" s="1"/>
  <c r="R315" i="1"/>
  <c r="V318" i="1"/>
  <c r="R318" i="1"/>
  <c r="R314" i="1"/>
  <c r="V314" i="1"/>
  <c r="T314" i="1"/>
  <c r="Q314" i="1"/>
  <c r="W314" i="1"/>
  <c r="U314" i="1"/>
  <c r="S314" i="1"/>
  <c r="V317" i="1"/>
  <c r="T339" i="1"/>
  <c r="T328" i="1"/>
  <c r="S339" i="1"/>
  <c r="V329" i="1"/>
  <c r="R329" i="1"/>
  <c r="V340" i="1"/>
  <c r="R339" i="1"/>
  <c r="W329" i="1"/>
  <c r="Q329" i="1"/>
  <c r="U329" i="1"/>
  <c r="W340" i="1"/>
  <c r="Q340" i="1"/>
  <c r="U340" i="1"/>
  <c r="Q339" i="1"/>
  <c r="U339" i="1"/>
  <c r="W339" i="1"/>
  <c r="T340" i="1"/>
  <c r="T329" i="1"/>
  <c r="S340" i="1"/>
  <c r="S329" i="1"/>
  <c r="R326" i="1"/>
  <c r="T317" i="1"/>
  <c r="V320" i="1"/>
  <c r="V326" i="1"/>
  <c r="V325" i="1"/>
  <c r="T320" i="1"/>
  <c r="V328" i="1"/>
  <c r="V327" i="1"/>
  <c r="T326" i="1"/>
  <c r="R325" i="1"/>
  <c r="R320" i="1"/>
  <c r="V311" i="1"/>
  <c r="Q320" i="1"/>
  <c r="U320" i="1"/>
  <c r="S320" i="1"/>
  <c r="W320" i="1"/>
  <c r="Q326" i="1"/>
  <c r="U326" i="1"/>
  <c r="S326" i="1"/>
  <c r="W326" i="1"/>
  <c r="Q328" i="1"/>
  <c r="U328" i="1"/>
  <c r="S328" i="1"/>
  <c r="W328" i="1"/>
  <c r="S313" i="1"/>
  <c r="W313" i="1"/>
  <c r="Q313" i="1"/>
  <c r="U313" i="1"/>
  <c r="Q312" i="1"/>
  <c r="U312" i="1"/>
  <c r="S312" i="1"/>
  <c r="W312" i="1"/>
  <c r="S325" i="1"/>
  <c r="W325" i="1"/>
  <c r="Q325" i="1"/>
  <c r="U325" i="1"/>
  <c r="S327" i="1"/>
  <c r="W327" i="1"/>
  <c r="Q327" i="1"/>
  <c r="U327" i="1"/>
  <c r="S311" i="1"/>
  <c r="W311" i="1"/>
  <c r="Q311" i="1"/>
  <c r="U311" i="1"/>
  <c r="S319" i="1"/>
  <c r="W319" i="1"/>
  <c r="Q319" i="1"/>
  <c r="U319" i="1"/>
  <c r="Q317" i="1"/>
  <c r="U317" i="1"/>
  <c r="S317" i="1"/>
  <c r="W317" i="1"/>
  <c r="T327" i="1"/>
  <c r="T325" i="1"/>
  <c r="T319" i="1"/>
  <c r="T313" i="1"/>
  <c r="T311" i="1"/>
  <c r="B341" i="1"/>
  <c r="B342" i="1"/>
  <c r="B69" i="2"/>
  <c r="U316" i="1" l="1"/>
  <c r="Q316" i="1"/>
  <c r="S318" i="1"/>
  <c r="U318" i="1"/>
  <c r="U332" i="1"/>
  <c r="W332" i="1"/>
  <c r="Q332" i="1"/>
  <c r="S334" i="1"/>
  <c r="Q334" i="1"/>
  <c r="U334" i="1"/>
  <c r="W321" i="1"/>
  <c r="U321" i="1"/>
  <c r="S321" i="1"/>
  <c r="W318" i="1"/>
  <c r="S315" i="1"/>
  <c r="W315" i="1"/>
  <c r="U315" i="1"/>
  <c r="D343" i="1"/>
  <c r="T259" i="1" l="1"/>
  <c r="D259" i="1"/>
  <c r="N259" i="1" l="1"/>
  <c r="P259" i="1" s="1"/>
  <c r="Q259" i="1" s="1"/>
  <c r="V259" i="1"/>
  <c r="R259" i="1"/>
  <c r="U259" i="1" l="1"/>
  <c r="W259" i="1"/>
  <c r="S259" i="1"/>
  <c r="T97" i="1"/>
  <c r="N97" i="1" l="1"/>
  <c r="P97" i="1" s="1"/>
  <c r="V97" i="1"/>
  <c r="D97" i="1"/>
  <c r="W97" i="1" l="1"/>
  <c r="Q97" i="1"/>
  <c r="U97" i="1"/>
  <c r="R97" i="1"/>
  <c r="S97" i="1"/>
  <c r="D274" i="1" l="1"/>
  <c r="T274" i="1"/>
  <c r="N274" i="1" l="1"/>
  <c r="P274" i="1" s="1"/>
  <c r="S274" i="1" s="1"/>
  <c r="V274" i="1"/>
  <c r="R274" i="1"/>
  <c r="U274" i="1" l="1"/>
  <c r="Q274" i="1"/>
  <c r="W274" i="1"/>
  <c r="N296" i="1" l="1"/>
  <c r="P296" i="1" s="1"/>
  <c r="N292" i="1"/>
  <c r="P292" i="1" s="1"/>
  <c r="D292" i="1"/>
  <c r="D122" i="1"/>
  <c r="T122" i="1"/>
  <c r="W296" i="1" l="1"/>
  <c r="Q296" i="1"/>
  <c r="U296" i="1"/>
  <c r="V296" i="1"/>
  <c r="T296" i="1"/>
  <c r="V292" i="1"/>
  <c r="S292" i="1"/>
  <c r="W292" i="1"/>
  <c r="Q292" i="1"/>
  <c r="U292" i="1"/>
  <c r="R292" i="1"/>
  <c r="T292" i="1"/>
  <c r="N122" i="1"/>
  <c r="P122" i="1" s="1"/>
  <c r="Q122" i="1" s="1"/>
  <c r="V122" i="1"/>
  <c r="R122" i="1"/>
  <c r="L8" i="2"/>
  <c r="B68" i="2"/>
  <c r="C68" i="2" s="1"/>
  <c r="D68" i="2" s="1"/>
  <c r="L68" i="2"/>
  <c r="T68" i="2" s="1"/>
  <c r="D247" i="1"/>
  <c r="N247" i="1"/>
  <c r="P247" i="1" s="1"/>
  <c r="D187" i="1"/>
  <c r="T187" i="1"/>
  <c r="D91" i="1"/>
  <c r="T91" i="1"/>
  <c r="D143" i="1"/>
  <c r="N143" i="1"/>
  <c r="P143" i="1" s="1"/>
  <c r="T288" i="1"/>
  <c r="D288" i="1"/>
  <c r="D87" i="1"/>
  <c r="T87" i="1"/>
  <c r="D148" i="1"/>
  <c r="T148" i="1"/>
  <c r="D251" i="1"/>
  <c r="T251" i="1"/>
  <c r="N68" i="2" l="1"/>
  <c r="P68" i="2" s="1"/>
  <c r="S68" i="2" s="1"/>
  <c r="W122" i="1"/>
  <c r="S122" i="1"/>
  <c r="U122" i="1"/>
  <c r="V91" i="1"/>
  <c r="V143" i="1"/>
  <c r="N91" i="1"/>
  <c r="P91" i="1" s="1"/>
  <c r="Q91" i="1" s="1"/>
  <c r="V68" i="2"/>
  <c r="R68" i="2"/>
  <c r="S247" i="1"/>
  <c r="R247" i="1"/>
  <c r="W247" i="1"/>
  <c r="Q247" i="1"/>
  <c r="U247" i="1"/>
  <c r="T247" i="1"/>
  <c r="V247" i="1"/>
  <c r="V187" i="1"/>
  <c r="N187" i="1"/>
  <c r="P187" i="1" s="1"/>
  <c r="W187" i="1" s="1"/>
  <c r="R187" i="1"/>
  <c r="R91" i="1"/>
  <c r="S143" i="1"/>
  <c r="R143" i="1"/>
  <c r="W143" i="1"/>
  <c r="Q143" i="1"/>
  <c r="U143" i="1"/>
  <c r="T143" i="1"/>
  <c r="N251" i="1"/>
  <c r="P251" i="1" s="1"/>
  <c r="Q251" i="1" s="1"/>
  <c r="V251" i="1"/>
  <c r="N87" i="1"/>
  <c r="P87" i="1" s="1"/>
  <c r="Q87" i="1" s="1"/>
  <c r="R288" i="1"/>
  <c r="V288" i="1"/>
  <c r="N288" i="1"/>
  <c r="P288" i="1" s="1"/>
  <c r="S288" i="1" s="1"/>
  <c r="V87" i="1"/>
  <c r="R87" i="1"/>
  <c r="V148" i="1"/>
  <c r="N148" i="1"/>
  <c r="P148" i="1" s="1"/>
  <c r="Q148" i="1" s="1"/>
  <c r="R148" i="1"/>
  <c r="R251" i="1"/>
  <c r="W68" i="2" l="1"/>
  <c r="U68" i="2"/>
  <c r="Q68" i="2"/>
  <c r="U251" i="1"/>
  <c r="W91" i="1"/>
  <c r="U91" i="1"/>
  <c r="S91" i="1"/>
  <c r="S251" i="1"/>
  <c r="U187" i="1"/>
  <c r="S187" i="1"/>
  <c r="Q187" i="1"/>
  <c r="W251" i="1"/>
  <c r="W87" i="1"/>
  <c r="U87" i="1"/>
  <c r="S87" i="1"/>
  <c r="U288" i="1"/>
  <c r="Q288" i="1"/>
  <c r="W288" i="1"/>
  <c r="S148" i="1"/>
  <c r="U148" i="1"/>
  <c r="W148" i="1"/>
  <c r="D9" i="1"/>
  <c r="T9" i="1"/>
  <c r="V293" i="1"/>
  <c r="D293" i="1"/>
  <c r="V9" i="1" l="1"/>
  <c r="N9" i="1"/>
  <c r="P9" i="1" s="1"/>
  <c r="S9" i="1" s="1"/>
  <c r="R9" i="1"/>
  <c r="R293" i="1"/>
  <c r="N293" i="1"/>
  <c r="P293" i="1" s="1"/>
  <c r="T293" i="1"/>
  <c r="D305" i="1"/>
  <c r="T305" i="1"/>
  <c r="Q9" i="1" l="1"/>
  <c r="U9" i="1"/>
  <c r="W9" i="1"/>
  <c r="U293" i="1"/>
  <c r="Q293" i="1"/>
  <c r="W293" i="1"/>
  <c r="S293" i="1"/>
  <c r="N305" i="1"/>
  <c r="P305" i="1" s="1"/>
  <c r="U305" i="1" s="1"/>
  <c r="V305" i="1"/>
  <c r="R305" i="1"/>
  <c r="W305" i="1" l="1"/>
  <c r="Q305" i="1"/>
  <c r="S305" i="1"/>
  <c r="L3" i="2" l="1"/>
  <c r="L4" i="2"/>
  <c r="L5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D231" i="1" l="1"/>
  <c r="N231" i="1"/>
  <c r="P231" i="1" s="1"/>
  <c r="T231" i="1" l="1"/>
  <c r="R231" i="1"/>
  <c r="V231" i="1"/>
  <c r="Q231" i="1"/>
  <c r="U231" i="1"/>
  <c r="S231" i="1"/>
  <c r="W231" i="1"/>
  <c r="D140" i="1" l="1"/>
  <c r="T140" i="1"/>
  <c r="N140" i="1" l="1"/>
  <c r="V140" i="1"/>
  <c r="R140" i="1"/>
  <c r="P140" i="1" l="1"/>
  <c r="S140" i="1" s="1"/>
  <c r="Q140" i="1" l="1"/>
  <c r="W140" i="1"/>
  <c r="U140" i="1"/>
  <c r="N107" i="2" l="1"/>
  <c r="P107" i="2" s="1"/>
  <c r="B107" i="2"/>
  <c r="C107" i="2" s="1"/>
  <c r="D107" i="2" s="1"/>
  <c r="R107" i="2" l="1"/>
  <c r="V107" i="2"/>
  <c r="S107" i="2"/>
  <c r="W107" i="2"/>
  <c r="Q107" i="2"/>
  <c r="U107" i="2"/>
  <c r="T107" i="2"/>
  <c r="D102" i="1" l="1"/>
  <c r="T102" i="1"/>
  <c r="N98" i="1"/>
  <c r="P98" i="1" s="1"/>
  <c r="D98" i="1"/>
  <c r="N102" i="1" l="1"/>
  <c r="R102" i="1"/>
  <c r="V102" i="1"/>
  <c r="S98" i="1"/>
  <c r="W98" i="1"/>
  <c r="Q98" i="1"/>
  <c r="U98" i="1"/>
  <c r="V98" i="1"/>
  <c r="R98" i="1"/>
  <c r="T98" i="1"/>
  <c r="D245" i="1"/>
  <c r="N245" i="1"/>
  <c r="P245" i="1" s="1"/>
  <c r="D246" i="1"/>
  <c r="N246" i="1"/>
  <c r="P246" i="1" s="1"/>
  <c r="P102" i="1" l="1"/>
  <c r="W102" i="1" s="1"/>
  <c r="V246" i="1"/>
  <c r="W245" i="1"/>
  <c r="Q245" i="1"/>
  <c r="U245" i="1"/>
  <c r="S245" i="1"/>
  <c r="R245" i="1"/>
  <c r="U246" i="1"/>
  <c r="W246" i="1"/>
  <c r="Q246" i="1"/>
  <c r="R246" i="1"/>
  <c r="S246" i="1"/>
  <c r="T246" i="1"/>
  <c r="T245" i="1"/>
  <c r="V245" i="1"/>
  <c r="N252" i="1"/>
  <c r="P252" i="1" s="1"/>
  <c r="D252" i="1"/>
  <c r="Q102" i="1" l="1"/>
  <c r="U102" i="1"/>
  <c r="S102" i="1"/>
  <c r="V252" i="1"/>
  <c r="W252" i="1"/>
  <c r="Q252" i="1"/>
  <c r="U252" i="1"/>
  <c r="S252" i="1"/>
  <c r="R252" i="1"/>
  <c r="T252" i="1"/>
  <c r="N210" i="1" l="1"/>
  <c r="P210" i="1" s="1"/>
  <c r="D210" i="1"/>
  <c r="V210" i="1" l="1"/>
  <c r="R210" i="1"/>
  <c r="U210" i="1"/>
  <c r="W210" i="1"/>
  <c r="Q210" i="1"/>
  <c r="T210" i="1"/>
  <c r="B106" i="2"/>
  <c r="S210" i="1" l="1"/>
  <c r="B80" i="2" l="1"/>
  <c r="C80" i="2" s="1"/>
  <c r="D80" i="2" s="1"/>
  <c r="D51" i="1"/>
  <c r="D90" i="1" l="1"/>
  <c r="D308" i="1"/>
  <c r="L123" i="2" l="1"/>
  <c r="L2" i="2"/>
  <c r="T164" i="1" l="1"/>
  <c r="D164" i="1"/>
  <c r="D177" i="1"/>
  <c r="D233" i="1" l="1"/>
  <c r="N164" i="1"/>
  <c r="P164" i="1" s="1"/>
  <c r="Q164" i="1" s="1"/>
  <c r="V164" i="1"/>
  <c r="R164" i="1"/>
  <c r="W164" i="1" l="1"/>
  <c r="S164" i="1"/>
  <c r="U164" i="1"/>
  <c r="D12" i="1"/>
  <c r="T12" i="1"/>
  <c r="N12" i="1" l="1"/>
  <c r="P12" i="1" s="1"/>
  <c r="S12" i="1" s="1"/>
  <c r="R12" i="1"/>
  <c r="V12" i="1"/>
  <c r="C342" i="1"/>
  <c r="D342" i="1" s="1"/>
  <c r="B125" i="2"/>
  <c r="C125" i="2" s="1"/>
  <c r="D125" i="2" s="1"/>
  <c r="B123" i="2"/>
  <c r="C123" i="2" s="1"/>
  <c r="D123" i="2" s="1"/>
  <c r="B124" i="2"/>
  <c r="C124" i="2" s="1"/>
  <c r="D124" i="2" s="1"/>
  <c r="B120" i="2"/>
  <c r="C120" i="2" s="1"/>
  <c r="D120" i="2" s="1"/>
  <c r="B121" i="2"/>
  <c r="C121" i="2" s="1"/>
  <c r="D121" i="2" s="1"/>
  <c r="B122" i="2"/>
  <c r="C122" i="2" s="1"/>
  <c r="D122" i="2" s="1"/>
  <c r="W12" i="1" l="1"/>
  <c r="U12" i="1"/>
  <c r="Q12" i="1"/>
  <c r="D280" i="1"/>
  <c r="C341" i="1"/>
  <c r="D341" i="1" s="1"/>
  <c r="B116" i="2" l="1"/>
  <c r="C116" i="2" s="1"/>
  <c r="D116" i="2" s="1"/>
  <c r="N116" i="2"/>
  <c r="P116" i="2" s="1"/>
  <c r="B117" i="2"/>
  <c r="C117" i="2" s="1"/>
  <c r="D117" i="2" s="1"/>
  <c r="T117" i="2"/>
  <c r="N117" i="2"/>
  <c r="P117" i="2" s="1"/>
  <c r="V117" i="2"/>
  <c r="B118" i="2"/>
  <c r="C118" i="2" s="1"/>
  <c r="D118" i="2" s="1"/>
  <c r="N118" i="2"/>
  <c r="P118" i="2" s="1"/>
  <c r="W118" i="2" s="1"/>
  <c r="T118" i="2"/>
  <c r="V118" i="2"/>
  <c r="B119" i="2"/>
  <c r="C119" i="2" s="1"/>
  <c r="D119" i="2" s="1"/>
  <c r="N119" i="2"/>
  <c r="P119" i="2" s="1"/>
  <c r="T119" i="2"/>
  <c r="V119" i="2"/>
  <c r="N120" i="2"/>
  <c r="P120" i="2" s="1"/>
  <c r="T120" i="2"/>
  <c r="V120" i="2"/>
  <c r="N121" i="2"/>
  <c r="P121" i="2" s="1"/>
  <c r="T121" i="2"/>
  <c r="V121" i="2"/>
  <c r="N122" i="2"/>
  <c r="P122" i="2" s="1"/>
  <c r="T122" i="2"/>
  <c r="V122" i="2"/>
  <c r="V51" i="1"/>
  <c r="N169" i="1"/>
  <c r="P169" i="1" s="1"/>
  <c r="Q169" i="1" s="1"/>
  <c r="N186" i="1"/>
  <c r="P186" i="1" s="1"/>
  <c r="D169" i="1"/>
  <c r="D186" i="1"/>
  <c r="T169" i="1" l="1"/>
  <c r="N51" i="1"/>
  <c r="P51" i="1" s="1"/>
  <c r="Q51" i="1" s="1"/>
  <c r="V186" i="1"/>
  <c r="R119" i="2"/>
  <c r="R169" i="1"/>
  <c r="V169" i="1"/>
  <c r="U119" i="2"/>
  <c r="Q119" i="2"/>
  <c r="W119" i="2"/>
  <c r="U122" i="2"/>
  <c r="W122" i="2"/>
  <c r="Q122" i="2"/>
  <c r="U121" i="2"/>
  <c r="Q121" i="2"/>
  <c r="W121" i="2"/>
  <c r="U120" i="2"/>
  <c r="Q120" i="2"/>
  <c r="W120" i="2"/>
  <c r="S122" i="2"/>
  <c r="R122" i="2"/>
  <c r="S121" i="2"/>
  <c r="R121" i="2"/>
  <c r="R120" i="2"/>
  <c r="S120" i="2"/>
  <c r="S119" i="2"/>
  <c r="W116" i="2"/>
  <c r="Q116" i="2"/>
  <c r="U116" i="2"/>
  <c r="S116" i="2"/>
  <c r="R116" i="2"/>
  <c r="V116" i="2"/>
  <c r="T116" i="2"/>
  <c r="R117" i="2"/>
  <c r="S117" i="2"/>
  <c r="Q117" i="2"/>
  <c r="U117" i="2"/>
  <c r="W117" i="2"/>
  <c r="S118" i="2"/>
  <c r="R118" i="2"/>
  <c r="U118" i="2"/>
  <c r="Q118" i="2"/>
  <c r="W186" i="1"/>
  <c r="Q186" i="1"/>
  <c r="U186" i="1"/>
  <c r="S186" i="1"/>
  <c r="R186" i="1"/>
  <c r="W169" i="1"/>
  <c r="S169" i="1"/>
  <c r="T186" i="1"/>
  <c r="U169" i="1"/>
  <c r="R51" i="1"/>
  <c r="T51" i="1"/>
  <c r="U51" i="1" l="1"/>
  <c r="W51" i="1"/>
  <c r="S51" i="1"/>
  <c r="B6" i="2" l="1"/>
  <c r="C6" i="2" s="1"/>
  <c r="D6" i="2" s="1"/>
  <c r="T6" i="2"/>
  <c r="R6" i="2" l="1"/>
  <c r="N6" i="2"/>
  <c r="P6" i="2" s="1"/>
  <c r="V6" i="2"/>
  <c r="U6" i="2" l="1"/>
  <c r="W6" i="2"/>
  <c r="Q6" i="2"/>
  <c r="S6" i="2"/>
  <c r="B113" i="2" l="1"/>
  <c r="C113" i="2" s="1"/>
  <c r="D113" i="2" s="1"/>
  <c r="N113" i="2"/>
  <c r="P113" i="2" s="1"/>
  <c r="V113" i="2"/>
  <c r="N80" i="2"/>
  <c r="P80" i="2" s="1"/>
  <c r="T80" i="2"/>
  <c r="V80" i="2"/>
  <c r="B114" i="2"/>
  <c r="C114" i="2" s="1"/>
  <c r="D114" i="2" s="1"/>
  <c r="N114" i="2"/>
  <c r="P114" i="2" s="1"/>
  <c r="V114" i="2"/>
  <c r="B115" i="2"/>
  <c r="C115" i="2" s="1"/>
  <c r="D115" i="2" s="1"/>
  <c r="N115" i="2"/>
  <c r="P115" i="2" s="1"/>
  <c r="N123" i="2"/>
  <c r="P123" i="2" s="1"/>
  <c r="L341" i="1"/>
  <c r="R114" i="2" l="1"/>
  <c r="R80" i="2"/>
  <c r="W80" i="2"/>
  <c r="Q80" i="2"/>
  <c r="U80" i="2"/>
  <c r="W113" i="2"/>
  <c r="Q113" i="2"/>
  <c r="U113" i="2"/>
  <c r="S113" i="2"/>
  <c r="R113" i="2"/>
  <c r="S80" i="2"/>
  <c r="T113" i="2"/>
  <c r="W114" i="2"/>
  <c r="Q114" i="2"/>
  <c r="U114" i="2"/>
  <c r="S114" i="2"/>
  <c r="T114" i="2"/>
  <c r="W115" i="2"/>
  <c r="U115" i="2"/>
  <c r="Q115" i="2"/>
  <c r="S115" i="2"/>
  <c r="R115" i="2"/>
  <c r="V115" i="2"/>
  <c r="T115" i="2"/>
  <c r="W123" i="2"/>
  <c r="Q123" i="2"/>
  <c r="U123" i="2"/>
  <c r="S123" i="2"/>
  <c r="R123" i="2"/>
  <c r="V123" i="2"/>
  <c r="T123" i="2"/>
  <c r="N341" i="1"/>
  <c r="P341" i="1" s="1"/>
  <c r="S341" i="1" s="1"/>
  <c r="T341" i="1"/>
  <c r="R341" i="1"/>
  <c r="V341" i="1"/>
  <c r="V233" i="1"/>
  <c r="N233" i="1"/>
  <c r="P233" i="1" s="1"/>
  <c r="T233" i="1"/>
  <c r="U341" i="1" l="1"/>
  <c r="Q341" i="1"/>
  <c r="W341" i="1"/>
  <c r="Q233" i="1"/>
  <c r="U233" i="1"/>
  <c r="W233" i="1"/>
  <c r="D182" i="1" l="1"/>
  <c r="N182" i="1"/>
  <c r="P182" i="1" s="1"/>
  <c r="D188" i="1"/>
  <c r="N188" i="1"/>
  <c r="P188" i="1" s="1"/>
  <c r="D170" i="1"/>
  <c r="N170" i="1"/>
  <c r="P170" i="1" s="1"/>
  <c r="D199" i="1"/>
  <c r="N199" i="1"/>
  <c r="P199" i="1" s="1"/>
  <c r="D178" i="1"/>
  <c r="N178" i="1"/>
  <c r="P178" i="1" s="1"/>
  <c r="V182" i="1" l="1"/>
  <c r="V188" i="1"/>
  <c r="W182" i="1"/>
  <c r="U182" i="1"/>
  <c r="Q182" i="1"/>
  <c r="S182" i="1"/>
  <c r="R182" i="1"/>
  <c r="T182" i="1"/>
  <c r="W188" i="1"/>
  <c r="Q188" i="1"/>
  <c r="U188" i="1"/>
  <c r="S188" i="1"/>
  <c r="R188" i="1"/>
  <c r="T188" i="1"/>
  <c r="V199" i="1"/>
  <c r="S170" i="1"/>
  <c r="R170" i="1"/>
  <c r="W170" i="1"/>
  <c r="U170" i="1"/>
  <c r="Q170" i="1"/>
  <c r="V170" i="1"/>
  <c r="T170" i="1"/>
  <c r="W199" i="1"/>
  <c r="Q199" i="1"/>
  <c r="U199" i="1"/>
  <c r="S199" i="1"/>
  <c r="R199" i="1"/>
  <c r="T199" i="1"/>
  <c r="Q178" i="1"/>
  <c r="U178" i="1"/>
  <c r="W178" i="1"/>
  <c r="R178" i="1"/>
  <c r="S178" i="1"/>
  <c r="V178" i="1"/>
  <c r="T178" i="1"/>
  <c r="B55" i="2" l="1"/>
  <c r="D5" i="1" l="1"/>
  <c r="N5" i="1"/>
  <c r="P5" i="1" s="1"/>
  <c r="S5" i="1" l="1"/>
  <c r="R5" i="1"/>
  <c r="U5" i="1"/>
  <c r="Q5" i="1"/>
  <c r="W5" i="1"/>
  <c r="V5" i="1"/>
  <c r="T5" i="1"/>
  <c r="N116" i="1"/>
  <c r="P116" i="1" s="1"/>
  <c r="D116" i="1"/>
  <c r="V116" i="1" l="1"/>
  <c r="W116" i="1"/>
  <c r="Q116" i="1"/>
  <c r="U116" i="1"/>
  <c r="R116" i="1"/>
  <c r="S116" i="1"/>
  <c r="T116" i="1"/>
  <c r="D192" i="1" l="1"/>
  <c r="V306" i="1"/>
  <c r="D306" i="1"/>
  <c r="N306" i="1" l="1"/>
  <c r="P306" i="1" s="1"/>
  <c r="W306" i="1" s="1"/>
  <c r="R306" i="1"/>
  <c r="T306" i="1"/>
  <c r="U306" i="1" l="1"/>
  <c r="S306" i="1"/>
  <c r="Q306" i="1"/>
  <c r="D307" i="1"/>
  <c r="N307" i="1" l="1"/>
  <c r="P307" i="1" s="1"/>
  <c r="V307" i="1" l="1"/>
  <c r="W307" i="1"/>
  <c r="Q307" i="1"/>
  <c r="U307" i="1"/>
  <c r="R307" i="1"/>
  <c r="S307" i="1"/>
  <c r="T307" i="1"/>
  <c r="D254" i="1" l="1"/>
  <c r="N254" i="1"/>
  <c r="P254" i="1" s="1"/>
  <c r="W254" i="1" l="1"/>
  <c r="V254" i="1"/>
  <c r="Q254" i="1"/>
  <c r="U254" i="1"/>
  <c r="R254" i="1"/>
  <c r="T254" i="1"/>
  <c r="S254" i="1" l="1"/>
  <c r="T224" i="1" l="1"/>
  <c r="D224" i="1" l="1"/>
  <c r="V224" i="1"/>
  <c r="N224" i="1"/>
  <c r="R224" i="1" l="1"/>
  <c r="P224" i="1"/>
  <c r="W224" i="1" s="1"/>
  <c r="Q224" i="1" l="1"/>
  <c r="U224" i="1"/>
  <c r="S224" i="1"/>
  <c r="N225" i="1" l="1"/>
  <c r="P225" i="1" s="1"/>
  <c r="N216" i="1"/>
  <c r="P216" i="1" s="1"/>
  <c r="N68" i="1"/>
  <c r="P68" i="1" s="1"/>
  <c r="Q68" i="1" s="1"/>
  <c r="T147" i="1"/>
  <c r="D147" i="1"/>
  <c r="N84" i="1"/>
  <c r="D225" i="1" l="1"/>
  <c r="D216" i="1"/>
  <c r="V216" i="1"/>
  <c r="V225" i="1"/>
  <c r="W225" i="1"/>
  <c r="Q225" i="1"/>
  <c r="U225" i="1"/>
  <c r="T225" i="1"/>
  <c r="W216" i="1"/>
  <c r="Q216" i="1"/>
  <c r="U216" i="1"/>
  <c r="T216" i="1"/>
  <c r="V147" i="1"/>
  <c r="N147" i="1"/>
  <c r="P147" i="1" s="1"/>
  <c r="U147" i="1" s="1"/>
  <c r="R147" i="1"/>
  <c r="S225" i="1" l="1"/>
  <c r="R225" i="1"/>
  <c r="S216" i="1"/>
  <c r="R216" i="1"/>
  <c r="Q147" i="1"/>
  <c r="W147" i="1"/>
  <c r="S147" i="1"/>
  <c r="N256" i="1" l="1"/>
  <c r="P256" i="1" s="1"/>
  <c r="D256" i="1" l="1"/>
  <c r="W256" i="1"/>
  <c r="U256" i="1"/>
  <c r="Q256" i="1"/>
  <c r="V256" i="1"/>
  <c r="T256" i="1"/>
  <c r="S256" i="1" l="1"/>
  <c r="R256" i="1"/>
  <c r="D145" i="1" l="1"/>
  <c r="V14" i="2" l="1"/>
  <c r="V15" i="2"/>
  <c r="V16" i="2"/>
  <c r="V17" i="2"/>
  <c r="V21" i="2"/>
  <c r="V26" i="2"/>
  <c r="V50" i="2"/>
  <c r="V51" i="2"/>
  <c r="V63" i="2"/>
  <c r="V64" i="2"/>
  <c r="V81" i="2"/>
  <c r="V93" i="2"/>
  <c r="T14" i="2"/>
  <c r="T15" i="2"/>
  <c r="T16" i="2"/>
  <c r="T17" i="2"/>
  <c r="T21" i="2"/>
  <c r="T26" i="2"/>
  <c r="T50" i="2"/>
  <c r="T51" i="2"/>
  <c r="T63" i="2"/>
  <c r="T64" i="2"/>
  <c r="T81" i="2"/>
  <c r="T93" i="2"/>
  <c r="D6" i="1"/>
  <c r="B3" i="2"/>
  <c r="Q124" i="2" l="1"/>
  <c r="Q125" i="2"/>
  <c r="N14" i="2" l="1"/>
  <c r="P14" i="2" s="1"/>
  <c r="N15" i="2"/>
  <c r="P15" i="2" s="1"/>
  <c r="N16" i="2"/>
  <c r="P16" i="2" s="1"/>
  <c r="N17" i="2"/>
  <c r="P17" i="2" s="1"/>
  <c r="N21" i="2"/>
  <c r="P21" i="2" s="1"/>
  <c r="N26" i="2"/>
  <c r="P26" i="2" s="1"/>
  <c r="N50" i="2"/>
  <c r="P50" i="2" s="1"/>
  <c r="N51" i="2"/>
  <c r="P51" i="2" s="1"/>
  <c r="N63" i="2"/>
  <c r="P63" i="2" s="1"/>
  <c r="N64" i="2"/>
  <c r="P64" i="2" s="1"/>
  <c r="N81" i="2"/>
  <c r="P81" i="2" s="1"/>
  <c r="N93" i="2"/>
  <c r="P93" i="2" s="1"/>
  <c r="B2" i="2"/>
  <c r="C2" i="2" s="1"/>
  <c r="D2" i="2" s="1"/>
  <c r="C3" i="2"/>
  <c r="D3" i="2" s="1"/>
  <c r="B4" i="2"/>
  <c r="B5" i="2"/>
  <c r="C5" i="2" s="1"/>
  <c r="D5" i="2" s="1"/>
  <c r="B7" i="2"/>
  <c r="C7" i="2" s="1"/>
  <c r="D7" i="2" s="1"/>
  <c r="B8" i="2"/>
  <c r="C8" i="2" s="1"/>
  <c r="D8" i="2" s="1"/>
  <c r="B9" i="2"/>
  <c r="C9" i="2" s="1"/>
  <c r="D9" i="2" s="1"/>
  <c r="B10" i="2"/>
  <c r="C10" i="2" s="1"/>
  <c r="D10" i="2" s="1"/>
  <c r="B11" i="2"/>
  <c r="C11" i="2" s="1"/>
  <c r="D11" i="2" s="1"/>
  <c r="B12" i="2"/>
  <c r="C12" i="2" s="1"/>
  <c r="D12" i="2" s="1"/>
  <c r="B13" i="2"/>
  <c r="C13" i="2" s="1"/>
  <c r="D13" i="2" s="1"/>
  <c r="B14" i="2"/>
  <c r="C14" i="2" s="1"/>
  <c r="D14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 s="1"/>
  <c r="D30" i="2" s="1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C45" i="2" s="1"/>
  <c r="D45" i="2" s="1"/>
  <c r="B46" i="2"/>
  <c r="C46" i="2" s="1"/>
  <c r="D46" i="2" s="1"/>
  <c r="B47" i="2"/>
  <c r="C47" i="2" s="1"/>
  <c r="D47" i="2" s="1"/>
  <c r="B48" i="2"/>
  <c r="C48" i="2" s="1"/>
  <c r="D48" i="2" s="1"/>
  <c r="B49" i="2"/>
  <c r="C49" i="2" s="1"/>
  <c r="D49" i="2" s="1"/>
  <c r="B50" i="2"/>
  <c r="C50" i="2" s="1"/>
  <c r="D50" i="2" s="1"/>
  <c r="B51" i="2"/>
  <c r="C51" i="2" s="1"/>
  <c r="D51" i="2" s="1"/>
  <c r="B52" i="2"/>
  <c r="C52" i="2" s="1"/>
  <c r="D52" i="2" s="1"/>
  <c r="B53" i="2"/>
  <c r="C53" i="2" s="1"/>
  <c r="D53" i="2" s="1"/>
  <c r="B54" i="2"/>
  <c r="C54" i="2" s="1"/>
  <c r="D54" i="2" s="1"/>
  <c r="C55" i="2"/>
  <c r="D55" i="2" s="1"/>
  <c r="B56" i="2"/>
  <c r="C56" i="2" s="1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C63" i="2" s="1"/>
  <c r="D63" i="2" s="1"/>
  <c r="B64" i="2"/>
  <c r="C64" i="2" s="1"/>
  <c r="D64" i="2" s="1"/>
  <c r="B65" i="2"/>
  <c r="C65" i="2" s="1"/>
  <c r="D65" i="2" s="1"/>
  <c r="B66" i="2"/>
  <c r="C66" i="2" s="1"/>
  <c r="D66" i="2" s="1"/>
  <c r="B67" i="2"/>
  <c r="C67" i="2" s="1"/>
  <c r="D67" i="2" s="1"/>
  <c r="C69" i="2"/>
  <c r="D69" i="2" s="1"/>
  <c r="B70" i="2"/>
  <c r="C70" i="2" s="1"/>
  <c r="D70" i="2" s="1"/>
  <c r="B71" i="2"/>
  <c r="C71" i="2" s="1"/>
  <c r="D71" i="2" s="1"/>
  <c r="B72" i="2"/>
  <c r="C72" i="2" s="1"/>
  <c r="D72" i="2" s="1"/>
  <c r="B73" i="2"/>
  <c r="C73" i="2" s="1"/>
  <c r="D73" i="2" s="1"/>
  <c r="B74" i="2"/>
  <c r="C74" i="2" s="1"/>
  <c r="D74" i="2" s="1"/>
  <c r="B75" i="2"/>
  <c r="C75" i="2" s="1"/>
  <c r="D75" i="2" s="1"/>
  <c r="B76" i="2"/>
  <c r="C76" i="2" s="1"/>
  <c r="D76" i="2" s="1"/>
  <c r="B77" i="2"/>
  <c r="C77" i="2" s="1"/>
  <c r="D77" i="2" s="1"/>
  <c r="B78" i="2"/>
  <c r="C78" i="2" s="1"/>
  <c r="D78" i="2" s="1"/>
  <c r="B79" i="2"/>
  <c r="C79" i="2" s="1"/>
  <c r="D79" i="2" s="1"/>
  <c r="B81" i="2"/>
  <c r="C81" i="2" s="1"/>
  <c r="D81" i="2" s="1"/>
  <c r="B82" i="2"/>
  <c r="C82" i="2" s="1"/>
  <c r="D82" i="2" s="1"/>
  <c r="B83" i="2"/>
  <c r="C83" i="2" s="1"/>
  <c r="D83" i="2" s="1"/>
  <c r="B84" i="2"/>
  <c r="C84" i="2" s="1"/>
  <c r="D84" i="2" s="1"/>
  <c r="B85" i="2"/>
  <c r="C85" i="2" s="1"/>
  <c r="D85" i="2" s="1"/>
  <c r="B86" i="2"/>
  <c r="C86" i="2" s="1"/>
  <c r="D86" i="2" s="1"/>
  <c r="B87" i="2"/>
  <c r="C87" i="2" s="1"/>
  <c r="D87" i="2" s="1"/>
  <c r="B88" i="2"/>
  <c r="C88" i="2" s="1"/>
  <c r="D88" i="2" s="1"/>
  <c r="B89" i="2"/>
  <c r="C89" i="2" s="1"/>
  <c r="D89" i="2" s="1"/>
  <c r="B90" i="2"/>
  <c r="C90" i="2" s="1"/>
  <c r="D90" i="2" s="1"/>
  <c r="B91" i="2"/>
  <c r="C91" i="2" s="1"/>
  <c r="D91" i="2" s="1"/>
  <c r="B92" i="2"/>
  <c r="C92" i="2" s="1"/>
  <c r="D92" i="2" s="1"/>
  <c r="B93" i="2"/>
  <c r="C93" i="2" s="1"/>
  <c r="D93" i="2" s="1"/>
  <c r="B94" i="2"/>
  <c r="C94" i="2" s="1"/>
  <c r="D94" i="2" s="1"/>
  <c r="B95" i="2"/>
  <c r="C95" i="2" s="1"/>
  <c r="D95" i="2" s="1"/>
  <c r="B96" i="2"/>
  <c r="C96" i="2" s="1"/>
  <c r="D96" i="2" s="1"/>
  <c r="B97" i="2"/>
  <c r="C97" i="2" s="1"/>
  <c r="D97" i="2" s="1"/>
  <c r="B98" i="2"/>
  <c r="C98" i="2" s="1"/>
  <c r="D98" i="2" s="1"/>
  <c r="B99" i="2"/>
  <c r="C99" i="2" s="1"/>
  <c r="D99" i="2" s="1"/>
  <c r="B100" i="2"/>
  <c r="C100" i="2" s="1"/>
  <c r="D100" i="2" s="1"/>
  <c r="B101" i="2"/>
  <c r="C101" i="2" s="1"/>
  <c r="D101" i="2" s="1"/>
  <c r="B102" i="2"/>
  <c r="C102" i="2" s="1"/>
  <c r="D102" i="2" s="1"/>
  <c r="B103" i="2"/>
  <c r="C103" i="2" s="1"/>
  <c r="D103" i="2" s="1"/>
  <c r="B104" i="2"/>
  <c r="C104" i="2" s="1"/>
  <c r="D104" i="2" s="1"/>
  <c r="B105" i="2"/>
  <c r="C105" i="2" s="1"/>
  <c r="D105" i="2" s="1"/>
  <c r="C106" i="2"/>
  <c r="D106" i="2" s="1"/>
  <c r="B108" i="2"/>
  <c r="C108" i="2" s="1"/>
  <c r="D108" i="2" s="1"/>
  <c r="B109" i="2"/>
  <c r="C109" i="2" s="1"/>
  <c r="D109" i="2" s="1"/>
  <c r="B110" i="2"/>
  <c r="C110" i="2" s="1"/>
  <c r="D110" i="2" s="1"/>
  <c r="B111" i="2"/>
  <c r="C111" i="2" s="1"/>
  <c r="D111" i="2" s="1"/>
  <c r="B112" i="2"/>
  <c r="C112" i="2" s="1"/>
  <c r="D112" i="2" s="1"/>
  <c r="D3" i="1"/>
  <c r="V110" i="2" l="1"/>
  <c r="T110" i="2"/>
  <c r="T102" i="2"/>
  <c r="V102" i="2"/>
  <c r="V97" i="2"/>
  <c r="T97" i="2"/>
  <c r="V91" i="2"/>
  <c r="T91" i="2"/>
  <c r="V66" i="2"/>
  <c r="T66" i="2"/>
  <c r="V53" i="2"/>
  <c r="T53" i="2"/>
  <c r="V43" i="2"/>
  <c r="T43" i="2"/>
  <c r="V35" i="2"/>
  <c r="T35" i="2"/>
  <c r="V27" i="2"/>
  <c r="T27" i="2"/>
  <c r="W63" i="2"/>
  <c r="U63" i="2"/>
  <c r="V112" i="2"/>
  <c r="T112" i="2"/>
  <c r="V109" i="2"/>
  <c r="T109" i="2"/>
  <c r="V105" i="2"/>
  <c r="T105" i="2"/>
  <c r="V100" i="2"/>
  <c r="T100" i="2"/>
  <c r="V98" i="2"/>
  <c r="T98" i="2"/>
  <c r="V90" i="2"/>
  <c r="T90" i="2"/>
  <c r="V86" i="2"/>
  <c r="T86" i="2"/>
  <c r="V83" i="2"/>
  <c r="T83" i="2"/>
  <c r="V76" i="2"/>
  <c r="T76" i="2"/>
  <c r="V74" i="2"/>
  <c r="T74" i="2"/>
  <c r="V72" i="2"/>
  <c r="T72" i="2"/>
  <c r="V65" i="2"/>
  <c r="T65" i="2"/>
  <c r="V59" i="2"/>
  <c r="T59" i="2"/>
  <c r="V57" i="2"/>
  <c r="T57" i="2"/>
  <c r="V55" i="2"/>
  <c r="T55" i="2"/>
  <c r="T54" i="2"/>
  <c r="V54" i="2"/>
  <c r="V52" i="2"/>
  <c r="T52" i="2"/>
  <c r="V47" i="2"/>
  <c r="T47" i="2"/>
  <c r="V41" i="2"/>
  <c r="T41" i="2"/>
  <c r="V38" i="2"/>
  <c r="T38" i="2"/>
  <c r="V32" i="2"/>
  <c r="T32" i="2"/>
  <c r="V24" i="2"/>
  <c r="T24" i="2"/>
  <c r="T22" i="2"/>
  <c r="V22" i="2"/>
  <c r="V11" i="2"/>
  <c r="T11" i="2"/>
  <c r="V10" i="2"/>
  <c r="T10" i="2"/>
  <c r="V5" i="2"/>
  <c r="T5" i="2"/>
  <c r="W93" i="2"/>
  <c r="U93" i="2"/>
  <c r="W51" i="2"/>
  <c r="U51" i="2"/>
  <c r="W21" i="2"/>
  <c r="U21" i="2"/>
  <c r="W14" i="2"/>
  <c r="U14" i="2"/>
  <c r="V101" i="2"/>
  <c r="T101" i="2"/>
  <c r="T87" i="2"/>
  <c r="V87" i="2"/>
  <c r="V69" i="2"/>
  <c r="T69" i="2"/>
  <c r="V56" i="2"/>
  <c r="T56" i="2"/>
  <c r="V48" i="2"/>
  <c r="T48" i="2"/>
  <c r="V19" i="2"/>
  <c r="T19" i="2"/>
  <c r="V12" i="2"/>
  <c r="T12" i="2"/>
  <c r="V7" i="2"/>
  <c r="T7" i="2"/>
  <c r="W26" i="2"/>
  <c r="U26" i="2"/>
  <c r="V108" i="2"/>
  <c r="T108" i="2"/>
  <c r="T104" i="2"/>
  <c r="V104" i="2"/>
  <c r="V96" i="2"/>
  <c r="T96" i="2"/>
  <c r="T94" i="2"/>
  <c r="V94" i="2"/>
  <c r="V89" i="2"/>
  <c r="T89" i="2"/>
  <c r="V82" i="2"/>
  <c r="T82" i="2"/>
  <c r="V79" i="2"/>
  <c r="T79" i="2"/>
  <c r="V71" i="2"/>
  <c r="T71" i="2"/>
  <c r="V62" i="2"/>
  <c r="T62" i="2"/>
  <c r="V58" i="2"/>
  <c r="T58" i="2"/>
  <c r="V44" i="2"/>
  <c r="T44" i="2"/>
  <c r="V42" i="2"/>
  <c r="T42" i="2"/>
  <c r="V37" i="2"/>
  <c r="T37" i="2"/>
  <c r="V34" i="2"/>
  <c r="T34" i="2"/>
  <c r="V31" i="2"/>
  <c r="T31" i="2"/>
  <c r="V28" i="2"/>
  <c r="T28" i="2"/>
  <c r="V9" i="2"/>
  <c r="T9" i="2"/>
  <c r="V4" i="2"/>
  <c r="T4" i="2"/>
  <c r="W81" i="2"/>
  <c r="U81" i="2"/>
  <c r="W50" i="2"/>
  <c r="U50" i="2"/>
  <c r="W17" i="2"/>
  <c r="U17" i="2"/>
  <c r="V3" i="2"/>
  <c r="T3" i="2"/>
  <c r="V106" i="2"/>
  <c r="T106" i="2"/>
  <c r="V84" i="2"/>
  <c r="T84" i="2"/>
  <c r="V77" i="2"/>
  <c r="T77" i="2"/>
  <c r="V67" i="2"/>
  <c r="T67" i="2"/>
  <c r="V45" i="2"/>
  <c r="T45" i="2"/>
  <c r="V39" i="2"/>
  <c r="T39" i="2"/>
  <c r="V29" i="2"/>
  <c r="T29" i="2"/>
  <c r="U15" i="2"/>
  <c r="W15" i="2"/>
  <c r="V111" i="2"/>
  <c r="T111" i="2"/>
  <c r="V103" i="2"/>
  <c r="T103" i="2"/>
  <c r="V99" i="2"/>
  <c r="T99" i="2"/>
  <c r="V95" i="2"/>
  <c r="T95" i="2"/>
  <c r="V92" i="2"/>
  <c r="T92" i="2"/>
  <c r="V88" i="2"/>
  <c r="T88" i="2"/>
  <c r="V85" i="2"/>
  <c r="T85" i="2"/>
  <c r="T78" i="2"/>
  <c r="V78" i="2"/>
  <c r="V75" i="2"/>
  <c r="T75" i="2"/>
  <c r="T73" i="2"/>
  <c r="V73" i="2"/>
  <c r="V70" i="2"/>
  <c r="T70" i="2"/>
  <c r="V61" i="2"/>
  <c r="T61" i="2"/>
  <c r="V60" i="2"/>
  <c r="T60" i="2"/>
  <c r="V49" i="2"/>
  <c r="T49" i="2"/>
  <c r="V46" i="2"/>
  <c r="T46" i="2"/>
  <c r="T40" i="2"/>
  <c r="V40" i="2"/>
  <c r="V36" i="2"/>
  <c r="T36" i="2"/>
  <c r="V33" i="2"/>
  <c r="T33" i="2"/>
  <c r="V30" i="2"/>
  <c r="T30" i="2"/>
  <c r="V25" i="2"/>
  <c r="T25" i="2"/>
  <c r="V23" i="2"/>
  <c r="T23" i="2"/>
  <c r="V20" i="2"/>
  <c r="T20" i="2"/>
  <c r="V18" i="2"/>
  <c r="T18" i="2"/>
  <c r="V13" i="2"/>
  <c r="T13" i="2"/>
  <c r="V8" i="2"/>
  <c r="T8" i="2"/>
  <c r="W64" i="2"/>
  <c r="U64" i="2"/>
  <c r="W16" i="2"/>
  <c r="U16" i="2"/>
  <c r="V2" i="2"/>
  <c r="T2" i="2"/>
  <c r="N3" i="2"/>
  <c r="P3" i="2" s="1"/>
  <c r="Q3" i="2" s="1"/>
  <c r="C4" i="2"/>
  <c r="D4" i="2" s="1"/>
  <c r="R3" i="2"/>
  <c r="N125" i="2"/>
  <c r="N110" i="2"/>
  <c r="P110" i="2" s="1"/>
  <c r="N94" i="2"/>
  <c r="P94" i="2" s="1"/>
  <c r="N89" i="2"/>
  <c r="P89" i="2" s="1"/>
  <c r="S89" i="2" s="1"/>
  <c r="N79" i="2"/>
  <c r="P79" i="2" s="1"/>
  <c r="N71" i="2"/>
  <c r="P71" i="2" s="1"/>
  <c r="N42" i="2"/>
  <c r="P42" i="2" s="1"/>
  <c r="N37" i="2"/>
  <c r="P37" i="2" s="1"/>
  <c r="N31" i="2"/>
  <c r="P31" i="2" s="1"/>
  <c r="R112" i="2"/>
  <c r="R103" i="2"/>
  <c r="R99" i="2"/>
  <c r="R95" i="2"/>
  <c r="R82" i="2"/>
  <c r="R76" i="2"/>
  <c r="R72" i="2"/>
  <c r="R61" i="2"/>
  <c r="S51" i="2"/>
  <c r="R51" i="2"/>
  <c r="R41" i="2"/>
  <c r="R29" i="2"/>
  <c r="R25" i="2"/>
  <c r="Q50" i="2"/>
  <c r="Q17" i="2"/>
  <c r="N103" i="2"/>
  <c r="P103" i="2" s="1"/>
  <c r="N99" i="2"/>
  <c r="P99" i="2" s="1"/>
  <c r="N95" i="2"/>
  <c r="P95" i="2" s="1"/>
  <c r="N92" i="2"/>
  <c r="P92" i="2" s="1"/>
  <c r="N85" i="2"/>
  <c r="P85" i="2" s="1"/>
  <c r="N75" i="2"/>
  <c r="P75" i="2" s="1"/>
  <c r="S75" i="2" s="1"/>
  <c r="N49" i="2"/>
  <c r="P49" i="2" s="1"/>
  <c r="N40" i="2"/>
  <c r="P40" i="2" s="1"/>
  <c r="N36" i="2"/>
  <c r="P36" i="2" s="1"/>
  <c r="N30" i="2"/>
  <c r="P30" i="2" s="1"/>
  <c r="N25" i="2"/>
  <c r="P25" i="2" s="1"/>
  <c r="N20" i="2"/>
  <c r="P20" i="2" s="1"/>
  <c r="N13" i="2"/>
  <c r="P13" i="2" s="1"/>
  <c r="N8" i="2"/>
  <c r="P8" i="2" s="1"/>
  <c r="N2" i="2"/>
  <c r="P2" i="2" s="1"/>
  <c r="R102" i="2"/>
  <c r="R92" i="2"/>
  <c r="R85" i="2"/>
  <c r="R71" i="2"/>
  <c r="R56" i="2"/>
  <c r="R53" i="2"/>
  <c r="R42" i="2"/>
  <c r="R37" i="2"/>
  <c r="R18" i="2"/>
  <c r="R13" i="2"/>
  <c r="R8" i="2"/>
  <c r="Q64" i="2"/>
  <c r="N106" i="2"/>
  <c r="P106" i="2" s="1"/>
  <c r="S106" i="2" s="1"/>
  <c r="N102" i="2"/>
  <c r="P102" i="2" s="1"/>
  <c r="N101" i="2"/>
  <c r="P101" i="2" s="1"/>
  <c r="N97" i="2"/>
  <c r="P97" i="2" s="1"/>
  <c r="S97" i="2" s="1"/>
  <c r="N91" i="2"/>
  <c r="P91" i="2" s="1"/>
  <c r="N87" i="2"/>
  <c r="P87" i="2" s="1"/>
  <c r="S87" i="2" s="1"/>
  <c r="N84" i="2"/>
  <c r="P84" i="2" s="1"/>
  <c r="N77" i="2"/>
  <c r="P77" i="2" s="1"/>
  <c r="S77" i="2" s="1"/>
  <c r="N69" i="2"/>
  <c r="P69" i="2" s="1"/>
  <c r="N67" i="2"/>
  <c r="P67" i="2" s="1"/>
  <c r="S67" i="2" s="1"/>
  <c r="N66" i="2"/>
  <c r="P66" i="2" s="1"/>
  <c r="N56" i="2"/>
  <c r="P56" i="2" s="1"/>
  <c r="N53" i="2"/>
  <c r="P53" i="2" s="1"/>
  <c r="N48" i="2"/>
  <c r="P48" i="2" s="1"/>
  <c r="S48" i="2" s="1"/>
  <c r="N45" i="2"/>
  <c r="P45" i="2" s="1"/>
  <c r="N43" i="2"/>
  <c r="P43" i="2" s="1"/>
  <c r="N39" i="2"/>
  <c r="P39" i="2" s="1"/>
  <c r="S39" i="2" s="1"/>
  <c r="N35" i="2"/>
  <c r="P35" i="2" s="1"/>
  <c r="N29" i="2"/>
  <c r="P29" i="2" s="1"/>
  <c r="N27" i="2"/>
  <c r="P27" i="2" s="1"/>
  <c r="S27" i="2" s="1"/>
  <c r="N19" i="2"/>
  <c r="P19" i="2" s="1"/>
  <c r="N12" i="2"/>
  <c r="P12" i="2" s="1"/>
  <c r="S12" i="2" s="1"/>
  <c r="N7" i="2"/>
  <c r="P7" i="2" s="1"/>
  <c r="R111" i="2"/>
  <c r="R109" i="2"/>
  <c r="R105" i="2"/>
  <c r="R100" i="2"/>
  <c r="R98" i="2"/>
  <c r="R91" i="2"/>
  <c r="R87" i="2"/>
  <c r="R84" i="2"/>
  <c r="R81" i="2"/>
  <c r="S81" i="2"/>
  <c r="R78" i="2"/>
  <c r="R75" i="2"/>
  <c r="R73" i="2"/>
  <c r="R70" i="2"/>
  <c r="R63" i="2"/>
  <c r="S63" i="2"/>
  <c r="R59" i="2"/>
  <c r="R57" i="2"/>
  <c r="R55" i="2"/>
  <c r="R54" i="2"/>
  <c r="R52" i="2"/>
  <c r="R49" i="2"/>
  <c r="R46" i="2"/>
  <c r="R40" i="2"/>
  <c r="R36" i="2"/>
  <c r="R34" i="2"/>
  <c r="R31" i="2"/>
  <c r="R28" i="2"/>
  <c r="R26" i="2"/>
  <c r="S26" i="2"/>
  <c r="R24" i="2"/>
  <c r="R22" i="2"/>
  <c r="R19" i="2"/>
  <c r="R16" i="2"/>
  <c r="S16" i="2"/>
  <c r="R14" i="2"/>
  <c r="S14" i="2"/>
  <c r="R12" i="2"/>
  <c r="R7" i="2"/>
  <c r="R2" i="2"/>
  <c r="Q63" i="2"/>
  <c r="Q26" i="2"/>
  <c r="Q15" i="2"/>
  <c r="N108" i="2"/>
  <c r="P108" i="2" s="1"/>
  <c r="N104" i="2"/>
  <c r="P104" i="2" s="1"/>
  <c r="N96" i="2"/>
  <c r="P96" i="2" s="1"/>
  <c r="N82" i="2"/>
  <c r="P82" i="2" s="1"/>
  <c r="N62" i="2"/>
  <c r="P62" i="2" s="1"/>
  <c r="N58" i="2"/>
  <c r="P58" i="2" s="1"/>
  <c r="S58" i="2" s="1"/>
  <c r="N44" i="2"/>
  <c r="P44" i="2" s="1"/>
  <c r="N34" i="2"/>
  <c r="P34" i="2" s="1"/>
  <c r="N28" i="2"/>
  <c r="P28" i="2" s="1"/>
  <c r="N9" i="2"/>
  <c r="P9" i="2" s="1"/>
  <c r="N4" i="2"/>
  <c r="P4" i="2" s="1"/>
  <c r="S93" i="2"/>
  <c r="R93" i="2"/>
  <c r="R89" i="2"/>
  <c r="R74" i="2"/>
  <c r="R65" i="2"/>
  <c r="R60" i="2"/>
  <c r="R47" i="2"/>
  <c r="R38" i="2"/>
  <c r="R27" i="2"/>
  <c r="R23" i="2"/>
  <c r="S15" i="2"/>
  <c r="R15" i="2"/>
  <c r="Q81" i="2"/>
  <c r="N112" i="2"/>
  <c r="P112" i="2" s="1"/>
  <c r="N88" i="2"/>
  <c r="P88" i="2" s="1"/>
  <c r="N78" i="2"/>
  <c r="P78" i="2" s="1"/>
  <c r="N73" i="2"/>
  <c r="P73" i="2" s="1"/>
  <c r="N70" i="2"/>
  <c r="P70" i="2" s="1"/>
  <c r="N61" i="2"/>
  <c r="P61" i="2" s="1"/>
  <c r="N60" i="2"/>
  <c r="P60" i="2" s="1"/>
  <c r="N46" i="2"/>
  <c r="P46" i="2" s="1"/>
  <c r="N33" i="2"/>
  <c r="P33" i="2" s="1"/>
  <c r="S33" i="2" s="1"/>
  <c r="N23" i="2"/>
  <c r="P23" i="2" s="1"/>
  <c r="N18" i="2"/>
  <c r="P18" i="2" s="1"/>
  <c r="R106" i="2"/>
  <c r="R101" i="2"/>
  <c r="R97" i="2"/>
  <c r="R88" i="2"/>
  <c r="R79" i="2"/>
  <c r="S64" i="2"/>
  <c r="R64" i="2"/>
  <c r="S50" i="2"/>
  <c r="R50" i="2"/>
  <c r="R44" i="2"/>
  <c r="R32" i="2"/>
  <c r="R20" i="2"/>
  <c r="S17" i="2"/>
  <c r="R17" i="2"/>
  <c r="R10" i="2"/>
  <c r="R125" i="2"/>
  <c r="Q16" i="2"/>
  <c r="N111" i="2"/>
  <c r="P111" i="2" s="1"/>
  <c r="N109" i="2"/>
  <c r="P109" i="2" s="1"/>
  <c r="N105" i="2"/>
  <c r="P105" i="2" s="1"/>
  <c r="N100" i="2"/>
  <c r="P100" i="2" s="1"/>
  <c r="N98" i="2"/>
  <c r="P98" i="2" s="1"/>
  <c r="N90" i="2"/>
  <c r="P90" i="2" s="1"/>
  <c r="N86" i="2"/>
  <c r="P86" i="2" s="1"/>
  <c r="N83" i="2"/>
  <c r="P83" i="2" s="1"/>
  <c r="N76" i="2"/>
  <c r="P76" i="2" s="1"/>
  <c r="N74" i="2"/>
  <c r="P74" i="2" s="1"/>
  <c r="N72" i="2"/>
  <c r="P72" i="2" s="1"/>
  <c r="N65" i="2"/>
  <c r="P65" i="2" s="1"/>
  <c r="N59" i="2"/>
  <c r="P59" i="2" s="1"/>
  <c r="N57" i="2"/>
  <c r="P57" i="2" s="1"/>
  <c r="N55" i="2"/>
  <c r="P55" i="2" s="1"/>
  <c r="N54" i="2"/>
  <c r="P54" i="2" s="1"/>
  <c r="N52" i="2"/>
  <c r="P52" i="2" s="1"/>
  <c r="N47" i="2"/>
  <c r="P47" i="2" s="1"/>
  <c r="N41" i="2"/>
  <c r="P41" i="2" s="1"/>
  <c r="N38" i="2"/>
  <c r="P38" i="2" s="1"/>
  <c r="N32" i="2"/>
  <c r="P32" i="2" s="1"/>
  <c r="N24" i="2"/>
  <c r="P24" i="2" s="1"/>
  <c r="N22" i="2"/>
  <c r="P22" i="2" s="1"/>
  <c r="N11" i="2"/>
  <c r="P11" i="2" s="1"/>
  <c r="N10" i="2"/>
  <c r="P10" i="2" s="1"/>
  <c r="N5" i="2"/>
  <c r="P5" i="2" s="1"/>
  <c r="R110" i="2"/>
  <c r="R108" i="2"/>
  <c r="R104" i="2"/>
  <c r="R96" i="2"/>
  <c r="R94" i="2"/>
  <c r="R90" i="2"/>
  <c r="R86" i="2"/>
  <c r="R83" i="2"/>
  <c r="R77" i="2"/>
  <c r="R69" i="2"/>
  <c r="R67" i="2"/>
  <c r="R66" i="2"/>
  <c r="R62" i="2"/>
  <c r="R58" i="2"/>
  <c r="R48" i="2"/>
  <c r="R45" i="2"/>
  <c r="R43" i="2"/>
  <c r="R39" i="2"/>
  <c r="R35" i="2"/>
  <c r="R33" i="2"/>
  <c r="R30" i="2"/>
  <c r="S21" i="2"/>
  <c r="R21" i="2"/>
  <c r="R11" i="2"/>
  <c r="R9" i="2"/>
  <c r="R5" i="2"/>
  <c r="N124" i="2"/>
  <c r="Q93" i="2"/>
  <c r="Q51" i="2"/>
  <c r="Q21" i="2"/>
  <c r="Q14" i="2"/>
  <c r="V124" i="2" l="1"/>
  <c r="T124" i="2"/>
  <c r="R4" i="2"/>
  <c r="R124" i="2" s="1"/>
  <c r="W47" i="2"/>
  <c r="U47" i="2"/>
  <c r="W76" i="2"/>
  <c r="U76" i="2"/>
  <c r="W105" i="2"/>
  <c r="U105" i="2"/>
  <c r="W73" i="2"/>
  <c r="U73" i="2"/>
  <c r="W43" i="2"/>
  <c r="U43" i="2"/>
  <c r="W36" i="2"/>
  <c r="U36" i="2"/>
  <c r="W95" i="2"/>
  <c r="U95" i="2"/>
  <c r="W11" i="2"/>
  <c r="U11" i="2"/>
  <c r="W41" i="2"/>
  <c r="U41" i="2"/>
  <c r="W52" i="2"/>
  <c r="U52" i="2"/>
  <c r="W59" i="2"/>
  <c r="U59" i="2"/>
  <c r="W90" i="2"/>
  <c r="U90" i="2"/>
  <c r="W98" i="2"/>
  <c r="U98" i="2"/>
  <c r="W18" i="2"/>
  <c r="U18" i="2"/>
  <c r="W60" i="2"/>
  <c r="U60" i="2"/>
  <c r="W78" i="2"/>
  <c r="U78" i="2"/>
  <c r="W9" i="2"/>
  <c r="U9" i="2"/>
  <c r="W44" i="2"/>
  <c r="U44" i="2"/>
  <c r="W62" i="2"/>
  <c r="U62" i="2"/>
  <c r="W82" i="2"/>
  <c r="U82" i="2"/>
  <c r="W7" i="2"/>
  <c r="U7" i="2"/>
  <c r="W35" i="2"/>
  <c r="U35" i="2"/>
  <c r="W45" i="2"/>
  <c r="U45" i="2"/>
  <c r="W56" i="2"/>
  <c r="U56" i="2"/>
  <c r="W66" i="2"/>
  <c r="U66" i="2"/>
  <c r="W84" i="2"/>
  <c r="U84" i="2"/>
  <c r="W102" i="2"/>
  <c r="U102" i="2"/>
  <c r="U2" i="2"/>
  <c r="W2" i="2"/>
  <c r="W20" i="2"/>
  <c r="U20" i="2"/>
  <c r="W40" i="2"/>
  <c r="U40" i="2"/>
  <c r="W99" i="2"/>
  <c r="U99" i="2"/>
  <c r="U89" i="2"/>
  <c r="W89" i="2"/>
  <c r="U3" i="2"/>
  <c r="W3" i="2"/>
  <c r="W10" i="2"/>
  <c r="U10" i="2"/>
  <c r="U38" i="2"/>
  <c r="W38" i="2"/>
  <c r="W86" i="2"/>
  <c r="U86" i="2"/>
  <c r="W4" i="2"/>
  <c r="U4" i="2"/>
  <c r="W96" i="2"/>
  <c r="U96" i="2"/>
  <c r="W101" i="2"/>
  <c r="U101" i="2"/>
  <c r="W42" i="2"/>
  <c r="U42" i="2"/>
  <c r="W22" i="2"/>
  <c r="U22" i="2"/>
  <c r="W32" i="2"/>
  <c r="U32" i="2"/>
  <c r="W54" i="2"/>
  <c r="U54" i="2"/>
  <c r="W72" i="2"/>
  <c r="U72" i="2"/>
  <c r="W83" i="2"/>
  <c r="U83" i="2"/>
  <c r="W100" i="2"/>
  <c r="U100" i="2"/>
  <c r="W109" i="2"/>
  <c r="U109" i="2"/>
  <c r="W23" i="2"/>
  <c r="U23" i="2"/>
  <c r="W46" i="2"/>
  <c r="U46" i="2"/>
  <c r="W61" i="2"/>
  <c r="U61" i="2"/>
  <c r="W28" i="2"/>
  <c r="U28" i="2"/>
  <c r="W104" i="2"/>
  <c r="U104" i="2"/>
  <c r="S36" i="2"/>
  <c r="W27" i="2"/>
  <c r="U27" i="2"/>
  <c r="W39" i="2"/>
  <c r="U39" i="2"/>
  <c r="W48" i="2"/>
  <c r="U48" i="2"/>
  <c r="W67" i="2"/>
  <c r="U67" i="2"/>
  <c r="W77" i="2"/>
  <c r="U77" i="2"/>
  <c r="W87" i="2"/>
  <c r="U87" i="2"/>
  <c r="W97" i="2"/>
  <c r="U97" i="2"/>
  <c r="W106" i="2"/>
  <c r="U106" i="2"/>
  <c r="W8" i="2"/>
  <c r="U8" i="2"/>
  <c r="W25" i="2"/>
  <c r="U25" i="2"/>
  <c r="W85" i="2"/>
  <c r="U85" i="2"/>
  <c r="W103" i="2"/>
  <c r="U103" i="2"/>
  <c r="W31" i="2"/>
  <c r="U31" i="2"/>
  <c r="W71" i="2"/>
  <c r="U71" i="2"/>
  <c r="W94" i="2"/>
  <c r="U94" i="2"/>
  <c r="W110" i="2"/>
  <c r="U110" i="2"/>
  <c r="W57" i="2"/>
  <c r="U57" i="2"/>
  <c r="W33" i="2"/>
  <c r="U33" i="2"/>
  <c r="W112" i="2"/>
  <c r="U112" i="2"/>
  <c r="W58" i="2"/>
  <c r="U58" i="2"/>
  <c r="W75" i="2"/>
  <c r="U75" i="2"/>
  <c r="S96" i="2"/>
  <c r="W5" i="2"/>
  <c r="U5" i="2"/>
  <c r="W24" i="2"/>
  <c r="U24" i="2"/>
  <c r="W55" i="2"/>
  <c r="U55" i="2"/>
  <c r="W65" i="2"/>
  <c r="U65" i="2"/>
  <c r="U74" i="2"/>
  <c r="W74" i="2"/>
  <c r="U111" i="2"/>
  <c r="W111" i="2"/>
  <c r="W70" i="2"/>
  <c r="U70" i="2"/>
  <c r="W88" i="2"/>
  <c r="U88" i="2"/>
  <c r="W34" i="2"/>
  <c r="U34" i="2"/>
  <c r="W108" i="2"/>
  <c r="U108" i="2"/>
  <c r="W12" i="2"/>
  <c r="U12" i="2"/>
  <c r="W19" i="2"/>
  <c r="U19" i="2"/>
  <c r="W29" i="2"/>
  <c r="U29" i="2"/>
  <c r="W53" i="2"/>
  <c r="U53" i="2"/>
  <c r="W69" i="2"/>
  <c r="U69" i="2"/>
  <c r="W91" i="2"/>
  <c r="U91" i="2"/>
  <c r="W13" i="2"/>
  <c r="U13" i="2"/>
  <c r="W30" i="2"/>
  <c r="U30" i="2"/>
  <c r="W49" i="2"/>
  <c r="U49" i="2"/>
  <c r="W92" i="2"/>
  <c r="U92" i="2"/>
  <c r="W37" i="2"/>
  <c r="U37" i="2"/>
  <c r="W79" i="2"/>
  <c r="U79" i="2"/>
  <c r="S62" i="2"/>
  <c r="S88" i="2"/>
  <c r="S3" i="2"/>
  <c r="S83" i="2"/>
  <c r="S95" i="2"/>
  <c r="S55" i="2"/>
  <c r="S102" i="2"/>
  <c r="S7" i="2"/>
  <c r="S66" i="2"/>
  <c r="S84" i="2"/>
  <c r="S42" i="2"/>
  <c r="S22" i="2"/>
  <c r="S32" i="2"/>
  <c r="S100" i="2"/>
  <c r="S109" i="2"/>
  <c r="S60" i="2"/>
  <c r="S104" i="2"/>
  <c r="S101" i="2"/>
  <c r="S8" i="2"/>
  <c r="S85" i="2"/>
  <c r="S103" i="2"/>
  <c r="S37" i="2"/>
  <c r="S79" i="2"/>
  <c r="S35" i="2"/>
  <c r="S45" i="2"/>
  <c r="S11" i="2"/>
  <c r="S73" i="2"/>
  <c r="S112" i="2"/>
  <c r="S44" i="2"/>
  <c r="S2" i="2"/>
  <c r="S20" i="2"/>
  <c r="S40" i="2"/>
  <c r="S5" i="2"/>
  <c r="S108" i="2"/>
  <c r="S10" i="2"/>
  <c r="S47" i="2"/>
  <c r="S86" i="2"/>
  <c r="S4" i="2"/>
  <c r="Q11" i="2"/>
  <c r="Q41" i="2"/>
  <c r="Q52" i="2"/>
  <c r="Q59" i="2"/>
  <c r="Q90" i="2"/>
  <c r="Q98" i="2"/>
  <c r="Q23" i="2"/>
  <c r="S23" i="2"/>
  <c r="Q82" i="2"/>
  <c r="Q43" i="2"/>
  <c r="Q13" i="2"/>
  <c r="Q31" i="2"/>
  <c r="Q71" i="2"/>
  <c r="Q94" i="2"/>
  <c r="Q38" i="2"/>
  <c r="Q76" i="2"/>
  <c r="Q86" i="2"/>
  <c r="Q105" i="2"/>
  <c r="Q18" i="2"/>
  <c r="Q78" i="2"/>
  <c r="Q58" i="2"/>
  <c r="Q96" i="2"/>
  <c r="S31" i="2"/>
  <c r="S52" i="2"/>
  <c r="Q12" i="2"/>
  <c r="Q29" i="2"/>
  <c r="Q69" i="2"/>
  <c r="Q8" i="2"/>
  <c r="Q25" i="2"/>
  <c r="Q85" i="2"/>
  <c r="S41" i="2"/>
  <c r="S76" i="2"/>
  <c r="Q5" i="2"/>
  <c r="Q24" i="2"/>
  <c r="Q55" i="2"/>
  <c r="Q65" i="2"/>
  <c r="Q74" i="2"/>
  <c r="Q111" i="2"/>
  <c r="Q33" i="2"/>
  <c r="Q73" i="2"/>
  <c r="Q112" i="2"/>
  <c r="S38" i="2"/>
  <c r="S65" i="2"/>
  <c r="S74" i="2"/>
  <c r="Q34" i="2"/>
  <c r="Q108" i="2"/>
  <c r="Q27" i="2"/>
  <c r="Q39" i="2"/>
  <c r="Q48" i="2"/>
  <c r="Q67" i="2"/>
  <c r="Q77" i="2"/>
  <c r="Q87" i="2"/>
  <c r="Q97" i="2"/>
  <c r="Q106" i="2"/>
  <c r="Q2" i="2"/>
  <c r="Q20" i="2"/>
  <c r="Q40" i="2"/>
  <c r="Q99" i="2"/>
  <c r="Q42" i="2"/>
  <c r="Q46" i="2"/>
  <c r="Q61" i="2"/>
  <c r="Q9" i="2"/>
  <c r="Q44" i="2"/>
  <c r="Q62" i="2"/>
  <c r="Q101" i="2"/>
  <c r="Q30" i="2"/>
  <c r="Q49" i="2"/>
  <c r="Q92" i="2"/>
  <c r="Q110" i="2"/>
  <c r="S30" i="2"/>
  <c r="Q10" i="2"/>
  <c r="Q47" i="2"/>
  <c r="Q57" i="2"/>
  <c r="Q60" i="2"/>
  <c r="Q4" i="2"/>
  <c r="S46" i="2"/>
  <c r="S59" i="2"/>
  <c r="S78" i="2"/>
  <c r="S105" i="2"/>
  <c r="Q19" i="2"/>
  <c r="Q53" i="2"/>
  <c r="Q91" i="2"/>
  <c r="S53" i="2"/>
  <c r="Q103" i="2"/>
  <c r="S29" i="2"/>
  <c r="Q89" i="2"/>
  <c r="S9" i="2"/>
  <c r="S43" i="2"/>
  <c r="S69" i="2"/>
  <c r="S90" i="2"/>
  <c r="S94" i="2"/>
  <c r="S110" i="2"/>
  <c r="Q22" i="2"/>
  <c r="Q32" i="2"/>
  <c r="Q54" i="2"/>
  <c r="Q72" i="2"/>
  <c r="Q83" i="2"/>
  <c r="Q100" i="2"/>
  <c r="Q109" i="2"/>
  <c r="Q70" i="2"/>
  <c r="Q88" i="2"/>
  <c r="Q28" i="2"/>
  <c r="Q104" i="2"/>
  <c r="S19" i="2"/>
  <c r="S24" i="2"/>
  <c r="S28" i="2"/>
  <c r="S34" i="2"/>
  <c r="S49" i="2"/>
  <c r="S54" i="2"/>
  <c r="S57" i="2"/>
  <c r="S70" i="2"/>
  <c r="S91" i="2"/>
  <c r="S98" i="2"/>
  <c r="S111" i="2"/>
  <c r="Q7" i="2"/>
  <c r="Q35" i="2"/>
  <c r="Q45" i="2"/>
  <c r="Q56" i="2"/>
  <c r="Q66" i="2"/>
  <c r="Q84" i="2"/>
  <c r="Q102" i="2"/>
  <c r="S13" i="2"/>
  <c r="S18" i="2"/>
  <c r="S56" i="2"/>
  <c r="S71" i="2"/>
  <c r="S92" i="2"/>
  <c r="Q36" i="2"/>
  <c r="Q75" i="2"/>
  <c r="Q95" i="2"/>
  <c r="S25" i="2"/>
  <c r="S61" i="2"/>
  <c r="S72" i="2"/>
  <c r="S82" i="2"/>
  <c r="S99" i="2"/>
  <c r="Q37" i="2"/>
  <c r="Q79" i="2"/>
  <c r="L2" i="1"/>
  <c r="L3" i="1"/>
  <c r="N192" i="1"/>
  <c r="P192" i="1" s="1"/>
  <c r="N238" i="1"/>
  <c r="P238" i="1" s="1"/>
  <c r="W124" i="2" l="1"/>
  <c r="W125" i="2" s="1"/>
  <c r="U124" i="2"/>
  <c r="U125" i="2" s="1"/>
  <c r="S124" i="2"/>
  <c r="S125" i="2" s="1"/>
  <c r="V3" i="1"/>
  <c r="T3" i="1"/>
  <c r="N3" i="1"/>
  <c r="P3" i="1" s="1"/>
  <c r="R3" i="1"/>
  <c r="N46" i="1"/>
  <c r="P46" i="1" s="1"/>
  <c r="W46" i="1" s="1"/>
  <c r="B2" i="1"/>
  <c r="C2" i="1" s="1"/>
  <c r="D2" i="1" s="1"/>
  <c r="D4" i="1"/>
  <c r="D7" i="1"/>
  <c r="D8" i="1"/>
  <c r="D10" i="1"/>
  <c r="D11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8" i="1"/>
  <c r="D49" i="1"/>
  <c r="D52" i="1"/>
  <c r="D53" i="1"/>
  <c r="D55" i="1"/>
  <c r="D58" i="1"/>
  <c r="D59" i="1"/>
  <c r="D60" i="1"/>
  <c r="D61" i="1"/>
  <c r="D62" i="1"/>
  <c r="D63" i="1"/>
  <c r="D64" i="1"/>
  <c r="D46" i="1"/>
  <c r="D47" i="1"/>
  <c r="D50" i="1"/>
  <c r="D54" i="1"/>
  <c r="D56" i="1"/>
  <c r="D57" i="1"/>
  <c r="D172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8" i="1"/>
  <c r="D89" i="1"/>
  <c r="D92" i="1"/>
  <c r="D93" i="1"/>
  <c r="D94" i="1"/>
  <c r="D95" i="1"/>
  <c r="D96" i="1"/>
  <c r="D99" i="1"/>
  <c r="D100" i="1"/>
  <c r="D101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18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1" i="1"/>
  <c r="D142" i="1"/>
  <c r="D144" i="1"/>
  <c r="D146" i="1"/>
  <c r="D149" i="1"/>
  <c r="D150" i="1"/>
  <c r="D151" i="1"/>
  <c r="D152" i="1"/>
  <c r="D153" i="1"/>
  <c r="D155" i="1"/>
  <c r="D156" i="1"/>
  <c r="D157" i="1"/>
  <c r="D158" i="1"/>
  <c r="D159" i="1"/>
  <c r="D160" i="1"/>
  <c r="D154" i="1"/>
  <c r="D173" i="1"/>
  <c r="D174" i="1"/>
  <c r="D175" i="1"/>
  <c r="D176" i="1"/>
  <c r="D161" i="1"/>
  <c r="D162" i="1"/>
  <c r="D163" i="1"/>
  <c r="D185" i="1"/>
  <c r="D179" i="1"/>
  <c r="D180" i="1"/>
  <c r="D181" i="1"/>
  <c r="D171" i="1"/>
  <c r="D165" i="1"/>
  <c r="D166" i="1"/>
  <c r="D167" i="1"/>
  <c r="D168" i="1"/>
  <c r="D202" i="1"/>
  <c r="D189" i="1"/>
  <c r="D190" i="1"/>
  <c r="D191" i="1"/>
  <c r="D221" i="1"/>
  <c r="D223" i="1"/>
  <c r="D183" i="1"/>
  <c r="D184" i="1"/>
  <c r="D194" i="1"/>
  <c r="D234" i="1"/>
  <c r="D239" i="1"/>
  <c r="D241" i="1"/>
  <c r="D257" i="1"/>
  <c r="D262" i="1"/>
  <c r="D273" i="1"/>
  <c r="D282" i="1"/>
  <c r="D283" i="1"/>
  <c r="D285" i="1"/>
  <c r="D310" i="1"/>
  <c r="D296" i="1"/>
  <c r="D303" i="1"/>
  <c r="D297" i="1"/>
  <c r="D300" i="1"/>
  <c r="D302" i="1"/>
  <c r="S296" i="1" l="1"/>
  <c r="R296" i="1"/>
  <c r="D15" i="1"/>
  <c r="D309" i="1"/>
  <c r="D304" i="1"/>
  <c r="D301" i="1"/>
  <c r="D298" i="1"/>
  <c r="D299" i="1"/>
  <c r="D295" i="1"/>
  <c r="D294" i="1"/>
  <c r="D291" i="1"/>
  <c r="D290" i="1"/>
  <c r="D289" i="1"/>
  <c r="D287" i="1"/>
  <c r="D286" i="1"/>
  <c r="D284" i="1"/>
  <c r="D281" i="1"/>
  <c r="D279" i="1"/>
  <c r="D278" i="1"/>
  <c r="D277" i="1"/>
  <c r="D276" i="1"/>
  <c r="D275" i="1"/>
  <c r="D272" i="1"/>
  <c r="D271" i="1"/>
  <c r="D270" i="1"/>
  <c r="D269" i="1"/>
  <c r="D268" i="1"/>
  <c r="D267" i="1"/>
  <c r="D266" i="1"/>
  <c r="D265" i="1"/>
  <c r="D264" i="1"/>
  <c r="D263" i="1"/>
  <c r="D261" i="1"/>
  <c r="D260" i="1"/>
  <c r="D258" i="1"/>
  <c r="D255" i="1"/>
  <c r="D249" i="1"/>
  <c r="D253" i="1"/>
  <c r="D250" i="1"/>
  <c r="D248" i="1"/>
  <c r="D244" i="1"/>
  <c r="D243" i="1"/>
  <c r="D242" i="1"/>
  <c r="D240" i="1"/>
  <c r="D238" i="1"/>
  <c r="D237" i="1"/>
  <c r="D236" i="1"/>
  <c r="D235" i="1"/>
  <c r="D232" i="1"/>
  <c r="D230" i="1"/>
  <c r="D229" i="1"/>
  <c r="D228" i="1"/>
  <c r="D227" i="1"/>
  <c r="D226" i="1"/>
  <c r="D222" i="1"/>
  <c r="D220" i="1"/>
  <c r="D219" i="1"/>
  <c r="D218" i="1"/>
  <c r="D217" i="1"/>
  <c r="D215" i="1"/>
  <c r="D214" i="1"/>
  <c r="D213" i="1"/>
  <c r="D212" i="1"/>
  <c r="D211" i="1"/>
  <c r="D209" i="1"/>
  <c r="D208" i="1"/>
  <c r="D207" i="1"/>
  <c r="D206" i="1"/>
  <c r="D205" i="1"/>
  <c r="D204" i="1"/>
  <c r="D203" i="1"/>
  <c r="D201" i="1"/>
  <c r="D200" i="1"/>
  <c r="D198" i="1"/>
  <c r="D197" i="1"/>
  <c r="D196" i="1"/>
  <c r="D195" i="1"/>
  <c r="D193" i="1"/>
  <c r="R233" i="1"/>
  <c r="S233" i="1"/>
  <c r="W3" i="1"/>
  <c r="U3" i="1"/>
  <c r="U46" i="1"/>
  <c r="Q46" i="1"/>
  <c r="S46" i="1"/>
  <c r="R46" i="1"/>
  <c r="T46" i="1"/>
  <c r="V46" i="1"/>
  <c r="R10" i="1"/>
  <c r="R14" i="1"/>
  <c r="R16" i="1"/>
  <c r="R18" i="1"/>
  <c r="R19" i="1"/>
  <c r="R20" i="1"/>
  <c r="R24" i="1"/>
  <c r="R31" i="1"/>
  <c r="R32" i="1"/>
  <c r="R34" i="1"/>
  <c r="R35" i="1"/>
  <c r="R36" i="1"/>
  <c r="R37" i="1"/>
  <c r="R38" i="1"/>
  <c r="R41" i="1"/>
  <c r="R44" i="1"/>
  <c r="R45" i="1"/>
  <c r="R48" i="1"/>
  <c r="R49" i="1"/>
  <c r="R53" i="1"/>
  <c r="R60" i="1"/>
  <c r="R61" i="1"/>
  <c r="R63" i="1"/>
  <c r="R47" i="1"/>
  <c r="R50" i="1"/>
  <c r="R56" i="1"/>
  <c r="R57" i="1"/>
  <c r="R69" i="1"/>
  <c r="R70" i="1"/>
  <c r="R74" i="1"/>
  <c r="R78" i="1"/>
  <c r="R79" i="1"/>
  <c r="R81" i="1"/>
  <c r="R88" i="1"/>
  <c r="R93" i="1"/>
  <c r="R99" i="1"/>
  <c r="R103" i="1"/>
  <c r="R105" i="1"/>
  <c r="R106" i="1"/>
  <c r="R108" i="1"/>
  <c r="R111" i="1"/>
  <c r="R112" i="1"/>
  <c r="R113" i="1"/>
  <c r="R119" i="1"/>
  <c r="R118" i="1"/>
  <c r="R120" i="1"/>
  <c r="R121" i="1"/>
  <c r="R125" i="1"/>
  <c r="R126" i="1"/>
  <c r="R127" i="1"/>
  <c r="R129" i="1"/>
  <c r="R134" i="1"/>
  <c r="R135" i="1"/>
  <c r="R137" i="1"/>
  <c r="R141" i="1"/>
  <c r="R142" i="1"/>
  <c r="R145" i="1"/>
  <c r="R146" i="1"/>
  <c r="R150" i="1"/>
  <c r="R151" i="1"/>
  <c r="R155" i="1"/>
  <c r="R158" i="1"/>
  <c r="R174" i="1"/>
  <c r="R177" i="1"/>
  <c r="R162" i="1"/>
  <c r="R163" i="1"/>
  <c r="R185" i="1"/>
  <c r="R180" i="1"/>
  <c r="R181" i="1"/>
  <c r="R171" i="1"/>
  <c r="R165" i="1"/>
  <c r="R168" i="1"/>
  <c r="R202" i="1"/>
  <c r="R191" i="1"/>
  <c r="R192" i="1"/>
  <c r="R194" i="1"/>
  <c r="R234" i="1"/>
  <c r="R241" i="1"/>
  <c r="R280" i="1"/>
  <c r="R283" i="1"/>
  <c r="R285" i="1"/>
  <c r="R310" i="1"/>
  <c r="R300" i="1"/>
  <c r="R302" i="1"/>
  <c r="R209" i="1" l="1"/>
  <c r="R230" i="1"/>
  <c r="R267" i="1"/>
  <c r="R204" i="1"/>
  <c r="R208" i="1"/>
  <c r="R213" i="1"/>
  <c r="R218" i="1"/>
  <c r="R226" i="1"/>
  <c r="R237" i="1"/>
  <c r="R250" i="1"/>
  <c r="R264" i="1"/>
  <c r="R299" i="1"/>
  <c r="R304" i="1"/>
  <c r="R196" i="1"/>
  <c r="R214" i="1"/>
  <c r="R219" i="1"/>
  <c r="R227" i="1"/>
  <c r="R232" i="1"/>
  <c r="R260" i="1"/>
  <c r="R279" i="1"/>
  <c r="R287" i="1"/>
  <c r="R206" i="1"/>
  <c r="R211" i="1"/>
  <c r="R215" i="1"/>
  <c r="R220" i="1"/>
  <c r="R228" i="1"/>
  <c r="R248" i="1"/>
  <c r="R266" i="1"/>
  <c r="R270" i="1"/>
  <c r="R281" i="1"/>
  <c r="R301" i="1"/>
  <c r="R193" i="1"/>
  <c r="R198" i="1"/>
  <c r="R203" i="1"/>
  <c r="R207" i="1"/>
  <c r="R222" i="1"/>
  <c r="R236" i="1"/>
  <c r="R263" i="1"/>
  <c r="R278" i="1"/>
  <c r="R289" i="1"/>
  <c r="R15" i="1"/>
  <c r="T297" i="1"/>
  <c r="V297" i="1"/>
  <c r="R297" i="1"/>
  <c r="N297" i="1"/>
  <c r="P297" i="1" s="1"/>
  <c r="T303" i="1"/>
  <c r="V303" i="1"/>
  <c r="N303" i="1"/>
  <c r="P303" i="1" s="1"/>
  <c r="T294" i="1"/>
  <c r="V294" i="1"/>
  <c r="R294" i="1"/>
  <c r="N294" i="1"/>
  <c r="P294" i="1" s="1"/>
  <c r="T290" i="1"/>
  <c r="V290" i="1"/>
  <c r="N290" i="1"/>
  <c r="P290" i="1" s="1"/>
  <c r="T273" i="1"/>
  <c r="V273" i="1"/>
  <c r="N273" i="1"/>
  <c r="P273" i="1" s="1"/>
  <c r="T262" i="1"/>
  <c r="V262" i="1"/>
  <c r="N262" i="1"/>
  <c r="P262" i="1" s="1"/>
  <c r="T244" i="1"/>
  <c r="V244" i="1"/>
  <c r="N244" i="1"/>
  <c r="P244" i="1" s="1"/>
  <c r="T240" i="1"/>
  <c r="V240" i="1"/>
  <c r="N240" i="1"/>
  <c r="P240" i="1" s="1"/>
  <c r="T229" i="1"/>
  <c r="V229" i="1"/>
  <c r="N229" i="1"/>
  <c r="P229" i="1" s="1"/>
  <c r="T190" i="1"/>
  <c r="V190" i="1"/>
  <c r="P190" i="1"/>
  <c r="T212" i="1"/>
  <c r="V212" i="1"/>
  <c r="N212" i="1"/>
  <c r="P212" i="1" s="1"/>
  <c r="T189" i="1"/>
  <c r="V189" i="1"/>
  <c r="N189" i="1"/>
  <c r="P189" i="1" s="1"/>
  <c r="T159" i="1"/>
  <c r="V159" i="1"/>
  <c r="N159" i="1"/>
  <c r="P159" i="1" s="1"/>
  <c r="V149" i="1"/>
  <c r="T149" i="1"/>
  <c r="N149" i="1"/>
  <c r="P149" i="1" s="1"/>
  <c r="T138" i="1"/>
  <c r="V138" i="1"/>
  <c r="N138" i="1"/>
  <c r="P138" i="1" s="1"/>
  <c r="T128" i="1"/>
  <c r="V128" i="1"/>
  <c r="N128" i="1"/>
  <c r="P128" i="1" s="1"/>
  <c r="T114" i="1"/>
  <c r="V114" i="1"/>
  <c r="N114" i="1"/>
  <c r="P114" i="1" s="1"/>
  <c r="T101" i="1"/>
  <c r="V101" i="1"/>
  <c r="N101" i="1"/>
  <c r="P101" i="1" s="1"/>
  <c r="T96" i="1"/>
  <c r="V96" i="1"/>
  <c r="N96" i="1"/>
  <c r="P96" i="1" s="1"/>
  <c r="T85" i="1"/>
  <c r="V85" i="1"/>
  <c r="N85" i="1"/>
  <c r="P85" i="1" s="1"/>
  <c r="T73" i="1"/>
  <c r="V73" i="1"/>
  <c r="N73" i="1"/>
  <c r="P73" i="1" s="1"/>
  <c r="T54" i="1"/>
  <c r="V54" i="1"/>
  <c r="N54" i="1"/>
  <c r="P54" i="1" s="1"/>
  <c r="T43" i="1"/>
  <c r="V43" i="1"/>
  <c r="N43" i="1"/>
  <c r="P43" i="1" s="1"/>
  <c r="T33" i="1"/>
  <c r="V33" i="1"/>
  <c r="N33" i="1"/>
  <c r="P33" i="1" s="1"/>
  <c r="T27" i="1"/>
  <c r="V27" i="1"/>
  <c r="N27" i="1"/>
  <c r="P27" i="1" s="1"/>
  <c r="T25" i="1"/>
  <c r="V25" i="1"/>
  <c r="N25" i="1"/>
  <c r="P25" i="1" s="1"/>
  <c r="T11" i="1"/>
  <c r="V11" i="1"/>
  <c r="N11" i="1"/>
  <c r="P11" i="1" s="1"/>
  <c r="R262" i="1"/>
  <c r="R128" i="1"/>
  <c r="R85" i="1"/>
  <c r="T295" i="1"/>
  <c r="V295" i="1"/>
  <c r="N295" i="1"/>
  <c r="P295" i="1" s="1"/>
  <c r="T272" i="1"/>
  <c r="V272" i="1"/>
  <c r="N272" i="1"/>
  <c r="P272" i="1" s="1"/>
  <c r="T268" i="1"/>
  <c r="V268" i="1"/>
  <c r="N268" i="1"/>
  <c r="P268" i="1" s="1"/>
  <c r="T265" i="1"/>
  <c r="V265" i="1"/>
  <c r="N265" i="1"/>
  <c r="P265" i="1" s="1"/>
  <c r="T249" i="1"/>
  <c r="V249" i="1"/>
  <c r="N249" i="1"/>
  <c r="P249" i="1" s="1"/>
  <c r="T239" i="1"/>
  <c r="V239" i="1"/>
  <c r="N239" i="1"/>
  <c r="P239" i="1" s="1"/>
  <c r="T227" i="1"/>
  <c r="V227" i="1"/>
  <c r="N227" i="1"/>
  <c r="P227" i="1" s="1"/>
  <c r="T173" i="1"/>
  <c r="V173" i="1"/>
  <c r="N173" i="1"/>
  <c r="P173" i="1" s="1"/>
  <c r="T152" i="1"/>
  <c r="V152" i="1"/>
  <c r="N152" i="1"/>
  <c r="P152" i="1" s="1"/>
  <c r="T131" i="1"/>
  <c r="V131" i="1"/>
  <c r="N131" i="1"/>
  <c r="P131" i="1" s="1"/>
  <c r="T110" i="1"/>
  <c r="V110" i="1"/>
  <c r="N110" i="1"/>
  <c r="P110" i="1" s="1"/>
  <c r="T95" i="1"/>
  <c r="V95" i="1"/>
  <c r="N95" i="1"/>
  <c r="P95" i="1" s="1"/>
  <c r="T79" i="1"/>
  <c r="V79" i="1"/>
  <c r="N79" i="1"/>
  <c r="P79" i="1" s="1"/>
  <c r="T55" i="1"/>
  <c r="V55" i="1"/>
  <c r="N55" i="1"/>
  <c r="P55" i="1" s="1"/>
  <c r="T39" i="1"/>
  <c r="N39" i="1"/>
  <c r="P39" i="1" s="1"/>
  <c r="V39" i="1"/>
  <c r="T24" i="1"/>
  <c r="V24" i="1"/>
  <c r="N24" i="1"/>
  <c r="P24" i="1" s="1"/>
  <c r="T20" i="1"/>
  <c r="V20" i="1"/>
  <c r="N20" i="1"/>
  <c r="P20" i="1" s="1"/>
  <c r="T18" i="1"/>
  <c r="V18" i="1"/>
  <c r="N18" i="1"/>
  <c r="P18" i="1" s="1"/>
  <c r="T16" i="1"/>
  <c r="V16" i="1"/>
  <c r="N16" i="1"/>
  <c r="P16" i="1" s="1"/>
  <c r="T7" i="1"/>
  <c r="V7" i="1"/>
  <c r="N7" i="1"/>
  <c r="P7" i="1" s="1"/>
  <c r="R25" i="1"/>
  <c r="R212" i="1"/>
  <c r="R295" i="1"/>
  <c r="T309" i="1"/>
  <c r="V309" i="1"/>
  <c r="N309" i="1"/>
  <c r="P309" i="1" s="1"/>
  <c r="T285" i="1"/>
  <c r="V285" i="1"/>
  <c r="N285" i="1"/>
  <c r="P285" i="1" s="1"/>
  <c r="T282" i="1"/>
  <c r="V282" i="1"/>
  <c r="N282" i="1"/>
  <c r="P282" i="1" s="1"/>
  <c r="T276" i="1"/>
  <c r="V276" i="1"/>
  <c r="N276" i="1"/>
  <c r="P276" i="1" s="1"/>
  <c r="T269" i="1"/>
  <c r="V269" i="1"/>
  <c r="N269" i="1"/>
  <c r="P269" i="1" s="1"/>
  <c r="T258" i="1"/>
  <c r="V258" i="1"/>
  <c r="N258" i="1"/>
  <c r="P258" i="1" s="1"/>
  <c r="T255" i="1"/>
  <c r="V255" i="1"/>
  <c r="N255" i="1"/>
  <c r="P255" i="1" s="1"/>
  <c r="T197" i="1"/>
  <c r="V197" i="1"/>
  <c r="N197" i="1"/>
  <c r="P197" i="1" s="1"/>
  <c r="T228" i="1"/>
  <c r="V228" i="1"/>
  <c r="N228" i="1"/>
  <c r="P228" i="1" s="1"/>
  <c r="T184" i="1"/>
  <c r="V184" i="1"/>
  <c r="N184" i="1"/>
  <c r="P184" i="1" s="1"/>
  <c r="T221" i="1"/>
  <c r="V221" i="1"/>
  <c r="N221" i="1"/>
  <c r="P221" i="1" s="1"/>
  <c r="T209" i="1"/>
  <c r="V209" i="1"/>
  <c r="N209" i="1"/>
  <c r="P209" i="1" s="1"/>
  <c r="T205" i="1"/>
  <c r="V205" i="1"/>
  <c r="N205" i="1"/>
  <c r="P205" i="1" s="1"/>
  <c r="T166" i="1"/>
  <c r="V166" i="1"/>
  <c r="N166" i="1"/>
  <c r="P166" i="1" s="1"/>
  <c r="T154" i="1"/>
  <c r="V154" i="1"/>
  <c r="N154" i="1"/>
  <c r="P154" i="1" s="1"/>
  <c r="T153" i="1"/>
  <c r="V153" i="1"/>
  <c r="N153" i="1"/>
  <c r="P153" i="1" s="1"/>
  <c r="T144" i="1"/>
  <c r="V144" i="1"/>
  <c r="N144" i="1"/>
  <c r="P144" i="1" s="1"/>
  <c r="T139" i="1"/>
  <c r="V139" i="1"/>
  <c r="N139" i="1"/>
  <c r="P139" i="1" s="1"/>
  <c r="T132" i="1"/>
  <c r="V132" i="1"/>
  <c r="N132" i="1"/>
  <c r="P132" i="1" s="1"/>
  <c r="T125" i="1"/>
  <c r="V125" i="1"/>
  <c r="N125" i="1"/>
  <c r="P125" i="1" s="1"/>
  <c r="T117" i="1"/>
  <c r="V117" i="1"/>
  <c r="N117" i="1"/>
  <c r="P117" i="1" s="1"/>
  <c r="T109" i="1"/>
  <c r="V109" i="1"/>
  <c r="N109" i="1"/>
  <c r="P109" i="1" s="1"/>
  <c r="T82" i="1"/>
  <c r="V82" i="1"/>
  <c r="N82" i="1"/>
  <c r="P82" i="1" s="1"/>
  <c r="T76" i="1"/>
  <c r="V76" i="1"/>
  <c r="N76" i="1"/>
  <c r="P76" i="1" s="1"/>
  <c r="T71" i="1"/>
  <c r="V71" i="1"/>
  <c r="N71" i="1"/>
  <c r="P71" i="1" s="1"/>
  <c r="T172" i="1"/>
  <c r="V172" i="1"/>
  <c r="N172" i="1"/>
  <c r="P172" i="1" s="1"/>
  <c r="T40" i="1"/>
  <c r="V40" i="1"/>
  <c r="N40" i="1"/>
  <c r="P40" i="1" s="1"/>
  <c r="T31" i="1"/>
  <c r="V31" i="1"/>
  <c r="N31" i="1"/>
  <c r="P31" i="1" s="1"/>
  <c r="T29" i="1"/>
  <c r="V29" i="1"/>
  <c r="N29" i="1"/>
  <c r="P29" i="1" s="1"/>
  <c r="T4" i="1"/>
  <c r="V4" i="1"/>
  <c r="N4" i="1"/>
  <c r="P4" i="1" s="1"/>
  <c r="R240" i="1"/>
  <c r="R309" i="1"/>
  <c r="R82" i="1"/>
  <c r="R117" i="1"/>
  <c r="R73" i="1"/>
  <c r="R138" i="1"/>
  <c r="T275" i="1"/>
  <c r="V275" i="1"/>
  <c r="N275" i="1"/>
  <c r="P275" i="1" s="1"/>
  <c r="T261" i="1"/>
  <c r="V261" i="1"/>
  <c r="N261" i="1"/>
  <c r="P261" i="1" s="1"/>
  <c r="T243" i="1"/>
  <c r="V243" i="1"/>
  <c r="N243" i="1"/>
  <c r="P243" i="1" s="1"/>
  <c r="T218" i="1"/>
  <c r="V218" i="1"/>
  <c r="N218" i="1"/>
  <c r="P218" i="1" s="1"/>
  <c r="T204" i="1"/>
  <c r="V204" i="1"/>
  <c r="N204" i="1"/>
  <c r="P204" i="1" s="1"/>
  <c r="T202" i="1"/>
  <c r="V202" i="1"/>
  <c r="N202" i="1"/>
  <c r="P202" i="1" s="1"/>
  <c r="T180" i="1"/>
  <c r="V180" i="1"/>
  <c r="N180" i="1"/>
  <c r="P180" i="1" s="1"/>
  <c r="T176" i="1"/>
  <c r="V176" i="1"/>
  <c r="N176" i="1"/>
  <c r="P176" i="1" s="1"/>
  <c r="T127" i="1"/>
  <c r="V127" i="1"/>
  <c r="N127" i="1"/>
  <c r="P127" i="1" s="1"/>
  <c r="T108" i="1"/>
  <c r="V108" i="1"/>
  <c r="N108" i="1"/>
  <c r="P108" i="1" s="1"/>
  <c r="T104" i="1"/>
  <c r="V104" i="1"/>
  <c r="N104" i="1"/>
  <c r="P104" i="1" s="1"/>
  <c r="T84" i="1"/>
  <c r="V84" i="1"/>
  <c r="P84" i="1"/>
  <c r="T75" i="1"/>
  <c r="V75" i="1"/>
  <c r="N75" i="1"/>
  <c r="P75" i="1" s="1"/>
  <c r="T66" i="1"/>
  <c r="V66" i="1"/>
  <c r="N66" i="1"/>
  <c r="P66" i="1" s="1"/>
  <c r="T64" i="1"/>
  <c r="V64" i="1"/>
  <c r="N64" i="1"/>
  <c r="P64" i="1" s="1"/>
  <c r="T37" i="1"/>
  <c r="V37" i="1"/>
  <c r="N37" i="1"/>
  <c r="P37" i="1" s="1"/>
  <c r="T30" i="1"/>
  <c r="V30" i="1"/>
  <c r="N30" i="1"/>
  <c r="P30" i="1" s="1"/>
  <c r="T14" i="1"/>
  <c r="V14" i="1"/>
  <c r="N14" i="1"/>
  <c r="P14" i="1" s="1"/>
  <c r="N2" i="1"/>
  <c r="P2" i="1" s="1"/>
  <c r="T2" i="1"/>
  <c r="V2" i="1"/>
  <c r="R7" i="1"/>
  <c r="R152" i="1"/>
  <c r="R173" i="1"/>
  <c r="R2" i="1"/>
  <c r="R190" i="1"/>
  <c r="R184" i="1"/>
  <c r="R243" i="1"/>
  <c r="R249" i="1"/>
  <c r="T301" i="1"/>
  <c r="V301" i="1"/>
  <c r="N301" i="1"/>
  <c r="P301" i="1" s="1"/>
  <c r="T304" i="1"/>
  <c r="V304" i="1"/>
  <c r="N304" i="1"/>
  <c r="P304" i="1" s="1"/>
  <c r="T291" i="1"/>
  <c r="V291" i="1"/>
  <c r="N291" i="1"/>
  <c r="P291" i="1" s="1"/>
  <c r="T289" i="1"/>
  <c r="V289" i="1"/>
  <c r="N289" i="1"/>
  <c r="P289" i="1" s="1"/>
  <c r="T287" i="1"/>
  <c r="V287" i="1"/>
  <c r="N287" i="1"/>
  <c r="P287" i="1" s="1"/>
  <c r="T284" i="1"/>
  <c r="V284" i="1"/>
  <c r="N284" i="1"/>
  <c r="P284" i="1" s="1"/>
  <c r="T280" i="1"/>
  <c r="V280" i="1"/>
  <c r="N280" i="1"/>
  <c r="P280" i="1" s="1"/>
  <c r="T277" i="1"/>
  <c r="V277" i="1"/>
  <c r="N277" i="1"/>
  <c r="P277" i="1" s="1"/>
  <c r="T271" i="1"/>
  <c r="V271" i="1"/>
  <c r="N271" i="1"/>
  <c r="P271" i="1" s="1"/>
  <c r="T263" i="1"/>
  <c r="V263" i="1"/>
  <c r="N263" i="1"/>
  <c r="P263" i="1" s="1"/>
  <c r="T257" i="1"/>
  <c r="V257" i="1"/>
  <c r="N257" i="1"/>
  <c r="P257" i="1" s="1"/>
  <c r="T242" i="1"/>
  <c r="V242" i="1"/>
  <c r="N242" i="1"/>
  <c r="P242" i="1" s="1"/>
  <c r="T236" i="1"/>
  <c r="V236" i="1"/>
  <c r="N236" i="1"/>
  <c r="P236" i="1" s="1"/>
  <c r="T234" i="1"/>
  <c r="V234" i="1"/>
  <c r="N234" i="1"/>
  <c r="P234" i="1" s="1"/>
  <c r="V232" i="1"/>
  <c r="T232" i="1"/>
  <c r="N232" i="1"/>
  <c r="P232" i="1" s="1"/>
  <c r="V226" i="1"/>
  <c r="T226" i="1"/>
  <c r="N226" i="1"/>
  <c r="P226" i="1" s="1"/>
  <c r="T193" i="1"/>
  <c r="V193" i="1"/>
  <c r="N193" i="1"/>
  <c r="P193" i="1" s="1"/>
  <c r="T183" i="1"/>
  <c r="V183" i="1"/>
  <c r="N183" i="1"/>
  <c r="P183" i="1" s="1"/>
  <c r="T219" i="1"/>
  <c r="V219" i="1"/>
  <c r="N219" i="1"/>
  <c r="P219" i="1" s="1"/>
  <c r="T217" i="1"/>
  <c r="V217" i="1"/>
  <c r="N217" i="1"/>
  <c r="P217" i="1" s="1"/>
  <c r="T201" i="1"/>
  <c r="V201" i="1"/>
  <c r="N201" i="1"/>
  <c r="P201" i="1" s="1"/>
  <c r="T200" i="1"/>
  <c r="V200" i="1"/>
  <c r="N200" i="1"/>
  <c r="P200" i="1" s="1"/>
  <c r="T203" i="1"/>
  <c r="V203" i="1"/>
  <c r="N203" i="1"/>
  <c r="P203" i="1" s="1"/>
  <c r="T171" i="1"/>
  <c r="V171" i="1"/>
  <c r="N171" i="1"/>
  <c r="P171" i="1" s="1"/>
  <c r="T179" i="1"/>
  <c r="V179" i="1"/>
  <c r="N179" i="1"/>
  <c r="P179" i="1" s="1"/>
  <c r="T163" i="1"/>
  <c r="V163" i="1"/>
  <c r="N163" i="1"/>
  <c r="P163" i="1" s="1"/>
  <c r="T161" i="1"/>
  <c r="V161" i="1"/>
  <c r="N161" i="1"/>
  <c r="P161" i="1" s="1"/>
  <c r="T156" i="1"/>
  <c r="V156" i="1"/>
  <c r="N156" i="1"/>
  <c r="P156" i="1" s="1"/>
  <c r="T151" i="1"/>
  <c r="V151" i="1"/>
  <c r="N151" i="1"/>
  <c r="P151" i="1" s="1"/>
  <c r="T136" i="1"/>
  <c r="V136" i="1"/>
  <c r="N136" i="1"/>
  <c r="P136" i="1" s="1"/>
  <c r="T130" i="1"/>
  <c r="V130" i="1"/>
  <c r="N130" i="1"/>
  <c r="P130" i="1" s="1"/>
  <c r="T126" i="1"/>
  <c r="V126" i="1"/>
  <c r="N126" i="1"/>
  <c r="P126" i="1" s="1"/>
  <c r="T123" i="1"/>
  <c r="V123" i="1"/>
  <c r="N123" i="1"/>
  <c r="P123" i="1" s="1"/>
  <c r="T118" i="1"/>
  <c r="V118" i="1"/>
  <c r="N118" i="1"/>
  <c r="P118" i="1" s="1"/>
  <c r="T107" i="1"/>
  <c r="V107" i="1"/>
  <c r="N107" i="1"/>
  <c r="P107" i="1" s="1"/>
  <c r="T103" i="1"/>
  <c r="V103" i="1"/>
  <c r="N103" i="1"/>
  <c r="P103" i="1" s="1"/>
  <c r="T100" i="1"/>
  <c r="V100" i="1"/>
  <c r="N100" i="1"/>
  <c r="P100" i="1" s="1"/>
  <c r="T94" i="1"/>
  <c r="V94" i="1"/>
  <c r="N94" i="1"/>
  <c r="P94" i="1" s="1"/>
  <c r="T89" i="1"/>
  <c r="V89" i="1"/>
  <c r="N89" i="1"/>
  <c r="P89" i="1" s="1"/>
  <c r="T88" i="1"/>
  <c r="V88" i="1"/>
  <c r="N88" i="1"/>
  <c r="P88" i="1" s="1"/>
  <c r="T86" i="1"/>
  <c r="V86" i="1"/>
  <c r="N86" i="1"/>
  <c r="P86" i="1" s="1"/>
  <c r="T80" i="1"/>
  <c r="V80" i="1"/>
  <c r="N80" i="1"/>
  <c r="P80" i="1" s="1"/>
  <c r="T78" i="1"/>
  <c r="V78" i="1"/>
  <c r="N78" i="1"/>
  <c r="P78" i="1" s="1"/>
  <c r="T69" i="1"/>
  <c r="V69" i="1"/>
  <c r="N69" i="1"/>
  <c r="P69" i="1" s="1"/>
  <c r="T65" i="1"/>
  <c r="V65" i="1"/>
  <c r="N65" i="1"/>
  <c r="P65" i="1" s="1"/>
  <c r="T56" i="1"/>
  <c r="V56" i="1"/>
  <c r="N56" i="1"/>
  <c r="P56" i="1" s="1"/>
  <c r="T47" i="1"/>
  <c r="V47" i="1"/>
  <c r="N47" i="1"/>
  <c r="P47" i="1" s="1"/>
  <c r="T62" i="1"/>
  <c r="V62" i="1"/>
  <c r="N62" i="1"/>
  <c r="P62" i="1" s="1"/>
  <c r="T59" i="1"/>
  <c r="V59" i="1"/>
  <c r="N59" i="1"/>
  <c r="P59" i="1" s="1"/>
  <c r="T53" i="1"/>
  <c r="V53" i="1"/>
  <c r="N53" i="1"/>
  <c r="P53" i="1" s="1"/>
  <c r="T45" i="1"/>
  <c r="V45" i="1"/>
  <c r="N45" i="1"/>
  <c r="P45" i="1" s="1"/>
  <c r="T42" i="1"/>
  <c r="V42" i="1"/>
  <c r="N42" i="1"/>
  <c r="P42" i="1" s="1"/>
  <c r="T35" i="1"/>
  <c r="V35" i="1"/>
  <c r="N35" i="1"/>
  <c r="P35" i="1" s="1"/>
  <c r="T28" i="1"/>
  <c r="V28" i="1"/>
  <c r="N28" i="1"/>
  <c r="P28" i="1" s="1"/>
  <c r="T26" i="1"/>
  <c r="V26" i="1"/>
  <c r="N26" i="1"/>
  <c r="P26" i="1" s="1"/>
  <c r="T23" i="1"/>
  <c r="V23" i="1"/>
  <c r="N23" i="1"/>
  <c r="P23" i="1" s="1"/>
  <c r="T21" i="1"/>
  <c r="V21" i="1"/>
  <c r="N21" i="1"/>
  <c r="P21" i="1" s="1"/>
  <c r="T17" i="1"/>
  <c r="V17" i="1"/>
  <c r="N17" i="1"/>
  <c r="P17" i="1" s="1"/>
  <c r="T13" i="1"/>
  <c r="V13" i="1"/>
  <c r="N13" i="1"/>
  <c r="P13" i="1" s="1"/>
  <c r="T6" i="1"/>
  <c r="V6" i="1"/>
  <c r="N6" i="1"/>
  <c r="P6" i="1" s="1"/>
  <c r="R30" i="1"/>
  <c r="R39" i="1"/>
  <c r="R55" i="1"/>
  <c r="R64" i="1"/>
  <c r="R65" i="1"/>
  <c r="R80" i="1"/>
  <c r="R86" i="1"/>
  <c r="R89" i="1"/>
  <c r="R94" i="1"/>
  <c r="R100" i="1"/>
  <c r="R107" i="1"/>
  <c r="R123" i="1"/>
  <c r="R130" i="1"/>
  <c r="R136" i="1"/>
  <c r="R156" i="1"/>
  <c r="R161" i="1"/>
  <c r="R179" i="1"/>
  <c r="R197" i="1"/>
  <c r="R244" i="1"/>
  <c r="R255" i="1"/>
  <c r="R273" i="1"/>
  <c r="R276" i="1"/>
  <c r="R282" i="1"/>
  <c r="R290" i="1"/>
  <c r="R303" i="1"/>
  <c r="R172" i="1"/>
  <c r="R76" i="1"/>
  <c r="R96" i="1"/>
  <c r="R109" i="1"/>
  <c r="R144" i="1"/>
  <c r="R154" i="1"/>
  <c r="R257" i="1"/>
  <c r="R271" i="1"/>
  <c r="R291" i="1"/>
  <c r="R4" i="1"/>
  <c r="R29" i="1"/>
  <c r="R43" i="1"/>
  <c r="R66" i="1"/>
  <c r="R84" i="1"/>
  <c r="R104" i="1"/>
  <c r="R131" i="1"/>
  <c r="R176" i="1"/>
  <c r="R201" i="1"/>
  <c r="R71" i="1"/>
  <c r="R132" i="1"/>
  <c r="R149" i="1"/>
  <c r="R159" i="1"/>
  <c r="R166" i="1"/>
  <c r="R242" i="1"/>
  <c r="R277" i="1"/>
  <c r="R284" i="1"/>
  <c r="R17" i="1"/>
  <c r="R21" i="1"/>
  <c r="R26" i="1"/>
  <c r="T298" i="1"/>
  <c r="V298" i="1"/>
  <c r="N298" i="1"/>
  <c r="P298" i="1" s="1"/>
  <c r="T279" i="1"/>
  <c r="V279" i="1"/>
  <c r="N279" i="1"/>
  <c r="P279" i="1" s="1"/>
  <c r="T260" i="1"/>
  <c r="V260" i="1"/>
  <c r="N260" i="1"/>
  <c r="P260" i="1" s="1"/>
  <c r="T237" i="1"/>
  <c r="V237" i="1"/>
  <c r="N237" i="1"/>
  <c r="P237" i="1" s="1"/>
  <c r="T195" i="1"/>
  <c r="V195" i="1"/>
  <c r="N195" i="1"/>
  <c r="P195" i="1" s="1"/>
  <c r="T223" i="1"/>
  <c r="V223" i="1"/>
  <c r="N223" i="1"/>
  <c r="P223" i="1" s="1"/>
  <c r="T207" i="1"/>
  <c r="V207" i="1"/>
  <c r="N207" i="1"/>
  <c r="P207" i="1" s="1"/>
  <c r="T167" i="1"/>
  <c r="N167" i="1"/>
  <c r="P167" i="1" s="1"/>
  <c r="V167" i="1"/>
  <c r="T181" i="1"/>
  <c r="V181" i="1"/>
  <c r="N181" i="1"/>
  <c r="P181" i="1" s="1"/>
  <c r="T174" i="1"/>
  <c r="V174" i="1"/>
  <c r="N174" i="1"/>
  <c r="P174" i="1" s="1"/>
  <c r="T150" i="1"/>
  <c r="V150" i="1"/>
  <c r="N150" i="1"/>
  <c r="P150" i="1" s="1"/>
  <c r="T146" i="1"/>
  <c r="V146" i="1"/>
  <c r="N146" i="1"/>
  <c r="P146" i="1" s="1"/>
  <c r="T141" i="1"/>
  <c r="V141" i="1"/>
  <c r="N141" i="1"/>
  <c r="P141" i="1" s="1"/>
  <c r="T134" i="1"/>
  <c r="V134" i="1"/>
  <c r="N134" i="1"/>
  <c r="P134" i="1" s="1"/>
  <c r="T121" i="1"/>
  <c r="V121" i="1"/>
  <c r="N121" i="1"/>
  <c r="P121" i="1" s="1"/>
  <c r="T119" i="1"/>
  <c r="V119" i="1"/>
  <c r="N119" i="1"/>
  <c r="P119" i="1" s="1"/>
  <c r="T111" i="1"/>
  <c r="V111" i="1"/>
  <c r="N111" i="1"/>
  <c r="P111" i="1" s="1"/>
  <c r="T105" i="1"/>
  <c r="V105" i="1"/>
  <c r="N105" i="1"/>
  <c r="P105" i="1" s="1"/>
  <c r="T92" i="1"/>
  <c r="V92" i="1"/>
  <c r="N92" i="1"/>
  <c r="P92" i="1" s="1"/>
  <c r="T67" i="1"/>
  <c r="V67" i="1"/>
  <c r="N67" i="1"/>
  <c r="P67" i="1" s="1"/>
  <c r="T50" i="1"/>
  <c r="V50" i="1"/>
  <c r="N50" i="1"/>
  <c r="P50" i="1" s="1"/>
  <c r="T52" i="1"/>
  <c r="V52" i="1"/>
  <c r="N52" i="1"/>
  <c r="P52" i="1" s="1"/>
  <c r="T8" i="1"/>
  <c r="V8" i="1"/>
  <c r="N8" i="1"/>
  <c r="P8" i="1" s="1"/>
  <c r="R27" i="1"/>
  <c r="R258" i="1"/>
  <c r="R269" i="1"/>
  <c r="R54" i="1"/>
  <c r="R101" i="1"/>
  <c r="R52" i="1"/>
  <c r="R67" i="1"/>
  <c r="R92" i="1"/>
  <c r="R114" i="1"/>
  <c r="R153" i="1"/>
  <c r="T264" i="1"/>
  <c r="V264" i="1"/>
  <c r="N264" i="1"/>
  <c r="P264" i="1" s="1"/>
  <c r="T308" i="1"/>
  <c r="V308" i="1"/>
  <c r="N308" i="1"/>
  <c r="P308" i="1" s="1"/>
  <c r="T253" i="1"/>
  <c r="V253" i="1"/>
  <c r="N253" i="1"/>
  <c r="P253" i="1" s="1"/>
  <c r="T235" i="1"/>
  <c r="V235" i="1"/>
  <c r="N235" i="1"/>
  <c r="P235" i="1" s="1"/>
  <c r="T194" i="1"/>
  <c r="V194" i="1"/>
  <c r="N194" i="1"/>
  <c r="P194" i="1" s="1"/>
  <c r="T220" i="1"/>
  <c r="V220" i="1"/>
  <c r="N220" i="1"/>
  <c r="P220" i="1" s="1"/>
  <c r="T211" i="1"/>
  <c r="V211" i="1"/>
  <c r="N211" i="1"/>
  <c r="P211" i="1" s="1"/>
  <c r="T165" i="1"/>
  <c r="V165" i="1"/>
  <c r="N165" i="1"/>
  <c r="P165" i="1" s="1"/>
  <c r="T162" i="1"/>
  <c r="V162" i="1"/>
  <c r="N162" i="1"/>
  <c r="P162" i="1" s="1"/>
  <c r="T142" i="1"/>
  <c r="V142" i="1"/>
  <c r="N142" i="1"/>
  <c r="P142" i="1" s="1"/>
  <c r="T137" i="1"/>
  <c r="V137" i="1"/>
  <c r="N137" i="1"/>
  <c r="P137" i="1" s="1"/>
  <c r="T124" i="1"/>
  <c r="V124" i="1"/>
  <c r="N124" i="1"/>
  <c r="P124" i="1" s="1"/>
  <c r="T120" i="1"/>
  <c r="V120" i="1"/>
  <c r="N120" i="1"/>
  <c r="P120" i="1" s="1"/>
  <c r="T113" i="1"/>
  <c r="V113" i="1"/>
  <c r="N113" i="1"/>
  <c r="P113" i="1" s="1"/>
  <c r="T81" i="1"/>
  <c r="V81" i="1"/>
  <c r="N81" i="1"/>
  <c r="P81" i="1" s="1"/>
  <c r="T70" i="1"/>
  <c r="V70" i="1"/>
  <c r="N70" i="1"/>
  <c r="P70" i="1" s="1"/>
  <c r="T57" i="1"/>
  <c r="V57" i="1"/>
  <c r="N57" i="1"/>
  <c r="P57" i="1" s="1"/>
  <c r="T48" i="1"/>
  <c r="V48" i="1"/>
  <c r="N48" i="1"/>
  <c r="P48" i="1" s="1"/>
  <c r="T32" i="1"/>
  <c r="V32" i="1"/>
  <c r="N32" i="1"/>
  <c r="P32" i="1" s="1"/>
  <c r="T22" i="1"/>
  <c r="V22" i="1"/>
  <c r="N22" i="1"/>
  <c r="P22" i="1" s="1"/>
  <c r="R22" i="1"/>
  <c r="R298" i="1"/>
  <c r="R33" i="1"/>
  <c r="R189" i="1"/>
  <c r="R221" i="1"/>
  <c r="R275" i="1"/>
  <c r="T302" i="1"/>
  <c r="V302" i="1"/>
  <c r="N302" i="1"/>
  <c r="P302" i="1" s="1"/>
  <c r="T300" i="1"/>
  <c r="V300" i="1"/>
  <c r="N300" i="1"/>
  <c r="P300" i="1" s="1"/>
  <c r="T299" i="1"/>
  <c r="V299" i="1"/>
  <c r="N299" i="1"/>
  <c r="P299" i="1" s="1"/>
  <c r="T310" i="1"/>
  <c r="V310" i="1"/>
  <c r="N310" i="1"/>
  <c r="P310" i="1" s="1"/>
  <c r="V286" i="1"/>
  <c r="T286" i="1"/>
  <c r="N286" i="1"/>
  <c r="P286" i="1" s="1"/>
  <c r="T283" i="1"/>
  <c r="V283" i="1"/>
  <c r="N283" i="1"/>
  <c r="P283" i="1" s="1"/>
  <c r="T281" i="1"/>
  <c r="V281" i="1"/>
  <c r="N281" i="1"/>
  <c r="P281" i="1" s="1"/>
  <c r="T278" i="1"/>
  <c r="V278" i="1"/>
  <c r="N278" i="1"/>
  <c r="P278" i="1" s="1"/>
  <c r="T270" i="1"/>
  <c r="V270" i="1"/>
  <c r="N270" i="1"/>
  <c r="P270" i="1" s="1"/>
  <c r="T267" i="1"/>
  <c r="V267" i="1"/>
  <c r="N267" i="1"/>
  <c r="P267" i="1" s="1"/>
  <c r="V266" i="1"/>
  <c r="T266" i="1"/>
  <c r="N266" i="1"/>
  <c r="P266" i="1" s="1"/>
  <c r="T250" i="1"/>
  <c r="V250" i="1"/>
  <c r="N250" i="1"/>
  <c r="P250" i="1" s="1"/>
  <c r="T248" i="1"/>
  <c r="V248" i="1"/>
  <c r="N248" i="1"/>
  <c r="P248" i="1" s="1"/>
  <c r="T198" i="1"/>
  <c r="V198" i="1"/>
  <c r="N198" i="1"/>
  <c r="P198" i="1" s="1"/>
  <c r="T241" i="1"/>
  <c r="V241" i="1"/>
  <c r="N241" i="1"/>
  <c r="P241" i="1" s="1"/>
  <c r="T238" i="1"/>
  <c r="V238" i="1"/>
  <c r="T230" i="1"/>
  <c r="V230" i="1"/>
  <c r="N230" i="1"/>
  <c r="P230" i="1" s="1"/>
  <c r="T196" i="1"/>
  <c r="V196" i="1"/>
  <c r="N196" i="1"/>
  <c r="P196" i="1" s="1"/>
  <c r="T192" i="1"/>
  <c r="V192" i="1"/>
  <c r="T222" i="1"/>
  <c r="V222" i="1"/>
  <c r="N222" i="1"/>
  <c r="P222" i="1" s="1"/>
  <c r="T191" i="1"/>
  <c r="V191" i="1"/>
  <c r="N191" i="1"/>
  <c r="P191" i="1" s="1"/>
  <c r="T215" i="1"/>
  <c r="V215" i="1"/>
  <c r="N215" i="1"/>
  <c r="P215" i="1" s="1"/>
  <c r="T214" i="1"/>
  <c r="V214" i="1"/>
  <c r="N214" i="1"/>
  <c r="P214" i="1" s="1"/>
  <c r="T213" i="1"/>
  <c r="V213" i="1"/>
  <c r="N213" i="1"/>
  <c r="P213" i="1" s="1"/>
  <c r="T208" i="1"/>
  <c r="V208" i="1"/>
  <c r="N208" i="1"/>
  <c r="P208" i="1" s="1"/>
  <c r="T206" i="1"/>
  <c r="V206" i="1"/>
  <c r="N206" i="1"/>
  <c r="P206" i="1" s="1"/>
  <c r="T168" i="1"/>
  <c r="V168" i="1"/>
  <c r="N168" i="1"/>
  <c r="P168" i="1" s="1"/>
  <c r="T185" i="1"/>
  <c r="V185" i="1"/>
  <c r="N185" i="1"/>
  <c r="P185" i="1" s="1"/>
  <c r="T177" i="1"/>
  <c r="V177" i="1"/>
  <c r="N177" i="1"/>
  <c r="P177" i="1" s="1"/>
  <c r="T175" i="1"/>
  <c r="V175" i="1"/>
  <c r="N175" i="1"/>
  <c r="P175" i="1" s="1"/>
  <c r="T160" i="1"/>
  <c r="N160" i="1"/>
  <c r="P160" i="1" s="1"/>
  <c r="V160" i="1"/>
  <c r="T158" i="1"/>
  <c r="V158" i="1"/>
  <c r="N158" i="1"/>
  <c r="P158" i="1" s="1"/>
  <c r="T157" i="1"/>
  <c r="V157" i="1"/>
  <c r="N157" i="1"/>
  <c r="P157" i="1" s="1"/>
  <c r="T155" i="1"/>
  <c r="V155" i="1"/>
  <c r="N155" i="1"/>
  <c r="P155" i="1" s="1"/>
  <c r="T145" i="1"/>
  <c r="V145" i="1"/>
  <c r="N145" i="1"/>
  <c r="P145" i="1" s="1"/>
  <c r="T135" i="1"/>
  <c r="V135" i="1"/>
  <c r="N135" i="1"/>
  <c r="P135" i="1" s="1"/>
  <c r="T133" i="1"/>
  <c r="N133" i="1"/>
  <c r="P133" i="1" s="1"/>
  <c r="V133" i="1"/>
  <c r="T129" i="1"/>
  <c r="V129" i="1"/>
  <c r="N129" i="1"/>
  <c r="P129" i="1" s="1"/>
  <c r="T115" i="1"/>
  <c r="V115" i="1"/>
  <c r="N115" i="1"/>
  <c r="P115" i="1" s="1"/>
  <c r="T112" i="1"/>
  <c r="V112" i="1"/>
  <c r="N112" i="1"/>
  <c r="P112" i="1" s="1"/>
  <c r="T106" i="1"/>
  <c r="V106" i="1"/>
  <c r="N106" i="1"/>
  <c r="P106" i="1" s="1"/>
  <c r="T99" i="1"/>
  <c r="V99" i="1"/>
  <c r="N99" i="1"/>
  <c r="P99" i="1" s="1"/>
  <c r="T93" i="1"/>
  <c r="V93" i="1"/>
  <c r="N93" i="1"/>
  <c r="P93" i="1" s="1"/>
  <c r="T90" i="1"/>
  <c r="V90" i="1"/>
  <c r="N90" i="1"/>
  <c r="P90" i="1" s="1"/>
  <c r="T83" i="1"/>
  <c r="V83" i="1"/>
  <c r="N83" i="1"/>
  <c r="P83" i="1" s="1"/>
  <c r="T77" i="1"/>
  <c r="N77" i="1"/>
  <c r="P77" i="1" s="1"/>
  <c r="V77" i="1"/>
  <c r="T74" i="1"/>
  <c r="V74" i="1"/>
  <c r="N74" i="1"/>
  <c r="P74" i="1" s="1"/>
  <c r="T72" i="1"/>
  <c r="V72" i="1"/>
  <c r="N72" i="1"/>
  <c r="P72" i="1" s="1"/>
  <c r="T68" i="1"/>
  <c r="V68" i="1"/>
  <c r="T63" i="1"/>
  <c r="V63" i="1"/>
  <c r="N63" i="1"/>
  <c r="P63" i="1" s="1"/>
  <c r="T61" i="1"/>
  <c r="V61" i="1"/>
  <c r="N61" i="1"/>
  <c r="P61" i="1" s="1"/>
  <c r="T60" i="1"/>
  <c r="V60" i="1"/>
  <c r="N60" i="1"/>
  <c r="P60" i="1" s="1"/>
  <c r="T58" i="1"/>
  <c r="V58" i="1"/>
  <c r="N58" i="1"/>
  <c r="P58" i="1" s="1"/>
  <c r="T49" i="1"/>
  <c r="V49" i="1"/>
  <c r="N49" i="1"/>
  <c r="P49" i="1" s="1"/>
  <c r="T44" i="1"/>
  <c r="V44" i="1"/>
  <c r="N44" i="1"/>
  <c r="P44" i="1" s="1"/>
  <c r="T41" i="1"/>
  <c r="V41" i="1"/>
  <c r="N41" i="1"/>
  <c r="P41" i="1" s="1"/>
  <c r="T38" i="1"/>
  <c r="V38" i="1"/>
  <c r="N38" i="1"/>
  <c r="P38" i="1" s="1"/>
  <c r="T36" i="1"/>
  <c r="V36" i="1"/>
  <c r="N36" i="1"/>
  <c r="P36" i="1" s="1"/>
  <c r="T34" i="1"/>
  <c r="V34" i="1"/>
  <c r="N34" i="1"/>
  <c r="P34" i="1" s="1"/>
  <c r="T19" i="1"/>
  <c r="V19" i="1"/>
  <c r="N19" i="1"/>
  <c r="P19" i="1" s="1"/>
  <c r="T15" i="1"/>
  <c r="V15" i="1"/>
  <c r="N15" i="1"/>
  <c r="P15" i="1" s="1"/>
  <c r="T10" i="1"/>
  <c r="V10" i="1"/>
  <c r="N10" i="1"/>
  <c r="P10" i="1" s="1"/>
  <c r="R11" i="1"/>
  <c r="R8" i="1"/>
  <c r="R40" i="1"/>
  <c r="R95" i="1"/>
  <c r="R110" i="1"/>
  <c r="R124" i="1"/>
  <c r="R139" i="1"/>
  <c r="R200" i="1"/>
  <c r="R217" i="1"/>
  <c r="R183" i="1"/>
  <c r="R238" i="1"/>
  <c r="R286" i="1"/>
  <c r="R6" i="1"/>
  <c r="R13" i="1"/>
  <c r="R23" i="1"/>
  <c r="R28" i="1"/>
  <c r="R42" i="1"/>
  <c r="R59" i="1"/>
  <c r="R62" i="1"/>
  <c r="R68" i="1"/>
  <c r="R72" i="1"/>
  <c r="R77" i="1"/>
  <c r="R83" i="1"/>
  <c r="R90" i="1"/>
  <c r="R115" i="1"/>
  <c r="R133" i="1"/>
  <c r="R157" i="1"/>
  <c r="R160" i="1"/>
  <c r="R175" i="1"/>
  <c r="R167" i="1"/>
  <c r="R205" i="1"/>
  <c r="R223" i="1"/>
  <c r="R195" i="1"/>
  <c r="R229" i="1"/>
  <c r="R235" i="1"/>
  <c r="R239" i="1"/>
  <c r="R253" i="1"/>
  <c r="R308" i="1"/>
  <c r="R261" i="1"/>
  <c r="R265" i="1"/>
  <c r="R268" i="1"/>
  <c r="R272" i="1"/>
  <c r="S209" i="1" l="1"/>
  <c r="V342" i="1"/>
  <c r="T342" i="1"/>
  <c r="Q41" i="1"/>
  <c r="W41" i="1"/>
  <c r="Q230" i="1"/>
  <c r="W230" i="1"/>
  <c r="Q270" i="1"/>
  <c r="W270" i="1"/>
  <c r="Q283" i="1"/>
  <c r="W283" i="1"/>
  <c r="Q300" i="1"/>
  <c r="W300" i="1"/>
  <c r="Q32" i="1"/>
  <c r="W32" i="1"/>
  <c r="Q52" i="1"/>
  <c r="W52" i="1"/>
  <c r="Q111" i="1"/>
  <c r="W111" i="1"/>
  <c r="Q174" i="1"/>
  <c r="W174" i="1"/>
  <c r="Q237" i="1"/>
  <c r="W237" i="1"/>
  <c r="Q298" i="1"/>
  <c r="W298" i="1"/>
  <c r="Q53" i="1"/>
  <c r="W53" i="1"/>
  <c r="Q65" i="1"/>
  <c r="W65" i="1"/>
  <c r="Q94" i="1"/>
  <c r="W94" i="1"/>
  <c r="Q203" i="1"/>
  <c r="W203" i="1"/>
  <c r="Q284" i="1"/>
  <c r="W284" i="1"/>
  <c r="Q127" i="1"/>
  <c r="W127" i="1"/>
  <c r="Q29" i="1"/>
  <c r="W29" i="1"/>
  <c r="Q172" i="1"/>
  <c r="W172" i="1"/>
  <c r="Q144" i="1"/>
  <c r="W144" i="1"/>
  <c r="Q7" i="1"/>
  <c r="W7" i="1"/>
  <c r="Q110" i="1"/>
  <c r="W110" i="1"/>
  <c r="Q272" i="1"/>
  <c r="W272" i="1"/>
  <c r="Q33" i="1"/>
  <c r="W33" i="1"/>
  <c r="Q73" i="1"/>
  <c r="W73" i="1"/>
  <c r="Q149" i="1"/>
  <c r="W149" i="1"/>
  <c r="Q294" i="1"/>
  <c r="W294" i="1"/>
  <c r="Q15" i="1"/>
  <c r="W15" i="1"/>
  <c r="Q19" i="1"/>
  <c r="W19" i="1"/>
  <c r="Q38" i="1"/>
  <c r="W38" i="1"/>
  <c r="Q63" i="1"/>
  <c r="W63" i="1"/>
  <c r="Q74" i="1"/>
  <c r="W74" i="1"/>
  <c r="Q77" i="1"/>
  <c r="W77" i="1"/>
  <c r="Q93" i="1"/>
  <c r="W93" i="1"/>
  <c r="Q106" i="1"/>
  <c r="W106" i="1"/>
  <c r="Q129" i="1"/>
  <c r="W129" i="1"/>
  <c r="Q133" i="1"/>
  <c r="W133" i="1"/>
  <c r="Q158" i="1"/>
  <c r="W158" i="1"/>
  <c r="Q160" i="1"/>
  <c r="W160" i="1"/>
  <c r="Q177" i="1"/>
  <c r="W177" i="1"/>
  <c r="Q208" i="1"/>
  <c r="W208" i="1"/>
  <c r="Q215" i="1"/>
  <c r="W215" i="1"/>
  <c r="Q222" i="1"/>
  <c r="W222" i="1"/>
  <c r="Q238" i="1"/>
  <c r="W238" i="1"/>
  <c r="Q281" i="1"/>
  <c r="W281" i="1"/>
  <c r="Q310" i="1"/>
  <c r="W310" i="1"/>
  <c r="Q299" i="1"/>
  <c r="W299" i="1"/>
  <c r="Q81" i="1"/>
  <c r="W81" i="1"/>
  <c r="Q124" i="1"/>
  <c r="W124" i="1"/>
  <c r="Q235" i="1"/>
  <c r="W235" i="1"/>
  <c r="Q67" i="1"/>
  <c r="W67" i="1"/>
  <c r="Q105" i="1"/>
  <c r="W105" i="1"/>
  <c r="Q134" i="1"/>
  <c r="W134" i="1"/>
  <c r="Q260" i="1"/>
  <c r="W260" i="1"/>
  <c r="Q13" i="1"/>
  <c r="W13" i="1"/>
  <c r="Q23" i="1"/>
  <c r="W23" i="1"/>
  <c r="Q28" i="1"/>
  <c r="W28" i="1"/>
  <c r="Q62" i="1"/>
  <c r="W62" i="1"/>
  <c r="Q56" i="1"/>
  <c r="W56" i="1"/>
  <c r="Q103" i="1"/>
  <c r="W103" i="1"/>
  <c r="Q126" i="1"/>
  <c r="W126" i="1"/>
  <c r="Q171" i="1"/>
  <c r="W171" i="1"/>
  <c r="Q219" i="1"/>
  <c r="W219" i="1"/>
  <c r="Q226" i="1"/>
  <c r="W226" i="1"/>
  <c r="Q234" i="1"/>
  <c r="W234" i="1"/>
  <c r="Q263" i="1"/>
  <c r="W263" i="1"/>
  <c r="Q289" i="1"/>
  <c r="W289" i="1"/>
  <c r="Q301" i="1"/>
  <c r="W301" i="1"/>
  <c r="Q2" i="1"/>
  <c r="W2" i="1"/>
  <c r="Q14" i="1"/>
  <c r="W14" i="1"/>
  <c r="Q30" i="1"/>
  <c r="W30" i="1"/>
  <c r="Q64" i="1"/>
  <c r="W64" i="1"/>
  <c r="Q84" i="1"/>
  <c r="W84" i="1"/>
  <c r="Q202" i="1"/>
  <c r="W202" i="1"/>
  <c r="Q261" i="1"/>
  <c r="W261" i="1"/>
  <c r="Q275" i="1"/>
  <c r="W275" i="1"/>
  <c r="Q4" i="1"/>
  <c r="W4" i="1"/>
  <c r="Q40" i="1"/>
  <c r="W40" i="1"/>
  <c r="Q82" i="1"/>
  <c r="W82" i="1"/>
  <c r="Q109" i="1"/>
  <c r="W109" i="1"/>
  <c r="Q139" i="1"/>
  <c r="W139" i="1"/>
  <c r="Q197" i="1"/>
  <c r="W197" i="1"/>
  <c r="Q269" i="1"/>
  <c r="W269" i="1"/>
  <c r="Q282" i="1"/>
  <c r="W282" i="1"/>
  <c r="Q20" i="1"/>
  <c r="W20" i="1"/>
  <c r="Q39" i="1"/>
  <c r="W39" i="1"/>
  <c r="Q152" i="1"/>
  <c r="W152" i="1"/>
  <c r="Q239" i="1"/>
  <c r="W239" i="1"/>
  <c r="Q268" i="1"/>
  <c r="W268" i="1"/>
  <c r="Q27" i="1"/>
  <c r="W27" i="1"/>
  <c r="Q54" i="1"/>
  <c r="W54" i="1"/>
  <c r="Q96" i="1"/>
  <c r="W96" i="1"/>
  <c r="Q138" i="1"/>
  <c r="W138" i="1"/>
  <c r="Q229" i="1"/>
  <c r="W229" i="1"/>
  <c r="Q290" i="1"/>
  <c r="W290" i="1"/>
  <c r="Q58" i="1"/>
  <c r="W58" i="1"/>
  <c r="W68" i="1"/>
  <c r="Q137" i="1"/>
  <c r="W137" i="1"/>
  <c r="Q220" i="1"/>
  <c r="W220" i="1"/>
  <c r="Q141" i="1"/>
  <c r="W141" i="1"/>
  <c r="Q107" i="1"/>
  <c r="W107" i="1"/>
  <c r="Q161" i="1"/>
  <c r="W161" i="1"/>
  <c r="Q277" i="1"/>
  <c r="W277" i="1"/>
  <c r="Q291" i="1"/>
  <c r="W291" i="1"/>
  <c r="Q117" i="1"/>
  <c r="W117" i="1"/>
  <c r="Q166" i="1"/>
  <c r="W166" i="1"/>
  <c r="Q285" i="1"/>
  <c r="W285" i="1"/>
  <c r="Q303" i="1"/>
  <c r="W303" i="1"/>
  <c r="Q36" i="1"/>
  <c r="W36" i="1"/>
  <c r="Q49" i="1"/>
  <c r="W49" i="1"/>
  <c r="Q61" i="1"/>
  <c r="W61" i="1"/>
  <c r="Q72" i="1"/>
  <c r="W72" i="1"/>
  <c r="Q83" i="1"/>
  <c r="W83" i="1"/>
  <c r="Q90" i="1"/>
  <c r="W90" i="1"/>
  <c r="Q115" i="1"/>
  <c r="W115" i="1"/>
  <c r="Q157" i="1"/>
  <c r="W157" i="1"/>
  <c r="Q175" i="1"/>
  <c r="W175" i="1"/>
  <c r="Q206" i="1"/>
  <c r="W206" i="1"/>
  <c r="Q214" i="1"/>
  <c r="W214" i="1"/>
  <c r="Q196" i="1"/>
  <c r="W196" i="1"/>
  <c r="Q198" i="1"/>
  <c r="W198" i="1"/>
  <c r="Q250" i="1"/>
  <c r="W250" i="1"/>
  <c r="Q267" i="1"/>
  <c r="W267" i="1"/>
  <c r="Q22" i="1"/>
  <c r="W22" i="1"/>
  <c r="Q48" i="1"/>
  <c r="W48" i="1"/>
  <c r="Q120" i="1"/>
  <c r="W120" i="1"/>
  <c r="Q165" i="1"/>
  <c r="W165" i="1"/>
  <c r="Q264" i="1"/>
  <c r="W264" i="1"/>
  <c r="Q8" i="1"/>
  <c r="W8" i="1"/>
  <c r="Q50" i="1"/>
  <c r="W50" i="1"/>
  <c r="Q92" i="1"/>
  <c r="W92" i="1"/>
  <c r="Q121" i="1"/>
  <c r="W121" i="1"/>
  <c r="Q150" i="1"/>
  <c r="W150" i="1"/>
  <c r="Q181" i="1"/>
  <c r="W181" i="1"/>
  <c r="Q167" i="1"/>
  <c r="W167" i="1"/>
  <c r="Q17" i="1"/>
  <c r="W17" i="1"/>
  <c r="Q21" i="1"/>
  <c r="W21" i="1"/>
  <c r="Q26" i="1"/>
  <c r="W26" i="1"/>
  <c r="Q35" i="1"/>
  <c r="W35" i="1"/>
  <c r="Q45" i="1"/>
  <c r="W45" i="1"/>
  <c r="Q80" i="1"/>
  <c r="W80" i="1"/>
  <c r="Q89" i="1"/>
  <c r="W89" i="1"/>
  <c r="Q100" i="1"/>
  <c r="W100" i="1"/>
  <c r="Q123" i="1"/>
  <c r="W123" i="1"/>
  <c r="Q136" i="1"/>
  <c r="W136" i="1"/>
  <c r="Q156" i="1"/>
  <c r="W156" i="1"/>
  <c r="Q179" i="1"/>
  <c r="W179" i="1"/>
  <c r="Q217" i="1"/>
  <c r="W217" i="1"/>
  <c r="Q193" i="1"/>
  <c r="W193" i="1"/>
  <c r="Q232" i="1"/>
  <c r="W232" i="1"/>
  <c r="Q242" i="1"/>
  <c r="W242" i="1"/>
  <c r="Q280" i="1"/>
  <c r="W280" i="1"/>
  <c r="Q287" i="1"/>
  <c r="W287" i="1"/>
  <c r="Q75" i="1"/>
  <c r="W75" i="1"/>
  <c r="Q180" i="1"/>
  <c r="W180" i="1"/>
  <c r="Q218" i="1"/>
  <c r="W218" i="1"/>
  <c r="Q243" i="1"/>
  <c r="W243" i="1"/>
  <c r="Q76" i="1"/>
  <c r="W76" i="1"/>
  <c r="Q132" i="1"/>
  <c r="W132" i="1"/>
  <c r="Q154" i="1"/>
  <c r="W154" i="1"/>
  <c r="Q209" i="1"/>
  <c r="W209" i="1"/>
  <c r="Q228" i="1"/>
  <c r="W228" i="1"/>
  <c r="Q258" i="1"/>
  <c r="W258" i="1"/>
  <c r="Q309" i="1"/>
  <c r="W309" i="1"/>
  <c r="Q18" i="1"/>
  <c r="W18" i="1"/>
  <c r="Q95" i="1"/>
  <c r="W95" i="1"/>
  <c r="Q265" i="1"/>
  <c r="W265" i="1"/>
  <c r="Q25" i="1"/>
  <c r="W25" i="1"/>
  <c r="Q128" i="1"/>
  <c r="W128" i="1"/>
  <c r="Q159" i="1"/>
  <c r="W159" i="1"/>
  <c r="Q190" i="1"/>
  <c r="W190" i="1"/>
  <c r="Q244" i="1"/>
  <c r="W244" i="1"/>
  <c r="Q273" i="1"/>
  <c r="W273" i="1"/>
  <c r="Q168" i="1"/>
  <c r="W168" i="1"/>
  <c r="Q57" i="1"/>
  <c r="W57" i="1"/>
  <c r="Q253" i="1"/>
  <c r="W253" i="1"/>
  <c r="Q207" i="1"/>
  <c r="W207" i="1"/>
  <c r="Q223" i="1"/>
  <c r="W223" i="1"/>
  <c r="Q86" i="1"/>
  <c r="W86" i="1"/>
  <c r="Q130" i="1"/>
  <c r="W130" i="1"/>
  <c r="Q236" i="1"/>
  <c r="W236" i="1"/>
  <c r="Q257" i="1"/>
  <c r="W257" i="1"/>
  <c r="Q271" i="1"/>
  <c r="W271" i="1"/>
  <c r="Q37" i="1"/>
  <c r="W37" i="1"/>
  <c r="Q104" i="1"/>
  <c r="W104" i="1"/>
  <c r="Q204" i="1"/>
  <c r="W204" i="1"/>
  <c r="Q221" i="1"/>
  <c r="W221" i="1"/>
  <c r="Q24" i="1"/>
  <c r="W24" i="1"/>
  <c r="Q249" i="1"/>
  <c r="W249" i="1"/>
  <c r="Q11" i="1"/>
  <c r="W11" i="1"/>
  <c r="Q101" i="1"/>
  <c r="W101" i="1"/>
  <c r="Q189" i="1"/>
  <c r="W189" i="1"/>
  <c r="Q262" i="1"/>
  <c r="W262" i="1"/>
  <c r="Q10" i="1"/>
  <c r="W10" i="1"/>
  <c r="Q34" i="1"/>
  <c r="W34" i="1"/>
  <c r="Q44" i="1"/>
  <c r="W44" i="1"/>
  <c r="Q60" i="1"/>
  <c r="W60" i="1"/>
  <c r="Q99" i="1"/>
  <c r="W99" i="1"/>
  <c r="Q112" i="1"/>
  <c r="W112" i="1"/>
  <c r="Q135" i="1"/>
  <c r="W135" i="1"/>
  <c r="Q145" i="1"/>
  <c r="W145" i="1"/>
  <c r="Q155" i="1"/>
  <c r="W155" i="1"/>
  <c r="Q185" i="1"/>
  <c r="W185" i="1"/>
  <c r="Q213" i="1"/>
  <c r="W213" i="1"/>
  <c r="Q191" i="1"/>
  <c r="W191" i="1"/>
  <c r="Q192" i="1"/>
  <c r="W192" i="1"/>
  <c r="Q241" i="1"/>
  <c r="W241" i="1"/>
  <c r="Q248" i="1"/>
  <c r="W248" i="1"/>
  <c r="Q266" i="1"/>
  <c r="W266" i="1"/>
  <c r="Q278" i="1"/>
  <c r="W278" i="1"/>
  <c r="Q286" i="1"/>
  <c r="W286" i="1"/>
  <c r="Q302" i="1"/>
  <c r="W302" i="1"/>
  <c r="Q70" i="1"/>
  <c r="W70" i="1"/>
  <c r="Q113" i="1"/>
  <c r="W113" i="1"/>
  <c r="Q142" i="1"/>
  <c r="W142" i="1"/>
  <c r="Q162" i="1"/>
  <c r="W162" i="1"/>
  <c r="Q211" i="1"/>
  <c r="W211" i="1"/>
  <c r="Q194" i="1"/>
  <c r="W194" i="1"/>
  <c r="Q308" i="1"/>
  <c r="W308" i="1"/>
  <c r="Q119" i="1"/>
  <c r="W119" i="1"/>
  <c r="Q146" i="1"/>
  <c r="W146" i="1"/>
  <c r="Q195" i="1"/>
  <c r="W195" i="1"/>
  <c r="Q279" i="1"/>
  <c r="W279" i="1"/>
  <c r="Q6" i="1"/>
  <c r="W6" i="1"/>
  <c r="Q42" i="1"/>
  <c r="W42" i="1"/>
  <c r="Q59" i="1"/>
  <c r="W59" i="1"/>
  <c r="Q47" i="1"/>
  <c r="W47" i="1"/>
  <c r="Q69" i="1"/>
  <c r="W69" i="1"/>
  <c r="Q78" i="1"/>
  <c r="W78" i="1"/>
  <c r="Q88" i="1"/>
  <c r="W88" i="1"/>
  <c r="Q118" i="1"/>
  <c r="W118" i="1"/>
  <c r="Q151" i="1"/>
  <c r="W151" i="1"/>
  <c r="Q163" i="1"/>
  <c r="W163" i="1"/>
  <c r="Q200" i="1"/>
  <c r="W200" i="1"/>
  <c r="Q201" i="1"/>
  <c r="W201" i="1"/>
  <c r="Q183" i="1"/>
  <c r="W183" i="1"/>
  <c r="Q304" i="1"/>
  <c r="W304" i="1"/>
  <c r="Q66" i="1"/>
  <c r="W66" i="1"/>
  <c r="Q108" i="1"/>
  <c r="W108" i="1"/>
  <c r="Q176" i="1"/>
  <c r="W176" i="1"/>
  <c r="Q31" i="1"/>
  <c r="W31" i="1"/>
  <c r="Q71" i="1"/>
  <c r="W71" i="1"/>
  <c r="Q125" i="1"/>
  <c r="W125" i="1"/>
  <c r="Q153" i="1"/>
  <c r="W153" i="1"/>
  <c r="Q205" i="1"/>
  <c r="W205" i="1"/>
  <c r="Q184" i="1"/>
  <c r="W184" i="1"/>
  <c r="Q255" i="1"/>
  <c r="W255" i="1"/>
  <c r="Q276" i="1"/>
  <c r="W276" i="1"/>
  <c r="Q16" i="1"/>
  <c r="W16" i="1"/>
  <c r="Q55" i="1"/>
  <c r="W55" i="1"/>
  <c r="Q79" i="1"/>
  <c r="W79" i="1"/>
  <c r="Q131" i="1"/>
  <c r="W131" i="1"/>
  <c r="Q173" i="1"/>
  <c r="W173" i="1"/>
  <c r="Q227" i="1"/>
  <c r="W227" i="1"/>
  <c r="Q295" i="1"/>
  <c r="W295" i="1"/>
  <c r="Q43" i="1"/>
  <c r="W43" i="1"/>
  <c r="Q85" i="1"/>
  <c r="W85" i="1"/>
  <c r="Q114" i="1"/>
  <c r="W114" i="1"/>
  <c r="Q212" i="1"/>
  <c r="W212" i="1"/>
  <c r="Q240" i="1"/>
  <c r="W240" i="1"/>
  <c r="Q297" i="1"/>
  <c r="W297" i="1"/>
  <c r="Q3" i="1"/>
  <c r="U41" i="1"/>
  <c r="S41" i="1"/>
  <c r="U168" i="1"/>
  <c r="S168" i="1"/>
  <c r="U57" i="1"/>
  <c r="S57" i="1"/>
  <c r="U220" i="1"/>
  <c r="S220" i="1"/>
  <c r="U67" i="1"/>
  <c r="S67" i="1"/>
  <c r="U134" i="1"/>
  <c r="S134" i="1"/>
  <c r="U65" i="1"/>
  <c r="S65" i="1"/>
  <c r="U86" i="1"/>
  <c r="S86" i="1"/>
  <c r="U161" i="1"/>
  <c r="S161" i="1"/>
  <c r="U234" i="1"/>
  <c r="S234" i="1"/>
  <c r="U280" i="1"/>
  <c r="S280" i="1"/>
  <c r="U304" i="1"/>
  <c r="S304" i="1"/>
  <c r="U261" i="1"/>
  <c r="S261" i="1"/>
  <c r="U125" i="1"/>
  <c r="S125" i="1"/>
  <c r="U184" i="1"/>
  <c r="S184" i="1"/>
  <c r="U285" i="1"/>
  <c r="S285" i="1"/>
  <c r="U152" i="1"/>
  <c r="S152" i="1"/>
  <c r="U114" i="1"/>
  <c r="S114" i="1"/>
  <c r="U212" i="1"/>
  <c r="S212" i="1"/>
  <c r="U15" i="1"/>
  <c r="S15" i="1"/>
  <c r="U93" i="1"/>
  <c r="S93" i="1"/>
  <c r="U8" i="1"/>
  <c r="S8" i="1"/>
  <c r="U50" i="1"/>
  <c r="S50" i="1"/>
  <c r="U92" i="1"/>
  <c r="S92" i="1"/>
  <c r="U121" i="1"/>
  <c r="S121" i="1"/>
  <c r="U150" i="1"/>
  <c r="S150" i="1"/>
  <c r="U181" i="1"/>
  <c r="S181" i="1"/>
  <c r="U167" i="1"/>
  <c r="S167" i="1"/>
  <c r="U13" i="1"/>
  <c r="S13" i="1"/>
  <c r="U23" i="1"/>
  <c r="S23" i="1"/>
  <c r="U28" i="1"/>
  <c r="S28" i="1"/>
  <c r="U62" i="1"/>
  <c r="S62" i="1"/>
  <c r="U56" i="1"/>
  <c r="S56" i="1"/>
  <c r="U103" i="1"/>
  <c r="S103" i="1"/>
  <c r="U126" i="1"/>
  <c r="S126" i="1"/>
  <c r="U171" i="1"/>
  <c r="S171" i="1"/>
  <c r="U219" i="1"/>
  <c r="S219" i="1"/>
  <c r="U226" i="1"/>
  <c r="S226" i="1"/>
  <c r="U232" i="1"/>
  <c r="S232" i="1"/>
  <c r="U242" i="1"/>
  <c r="S242" i="1"/>
  <c r="U37" i="1"/>
  <c r="S37" i="1"/>
  <c r="U104" i="1"/>
  <c r="S104" i="1"/>
  <c r="U127" i="1"/>
  <c r="S127" i="1"/>
  <c r="U204" i="1"/>
  <c r="S204" i="1"/>
  <c r="U243" i="1"/>
  <c r="S243" i="1"/>
  <c r="U29" i="1"/>
  <c r="S29" i="1"/>
  <c r="U172" i="1"/>
  <c r="S172" i="1"/>
  <c r="U117" i="1"/>
  <c r="S117" i="1"/>
  <c r="U144" i="1"/>
  <c r="S144" i="1"/>
  <c r="U166" i="1"/>
  <c r="S166" i="1"/>
  <c r="U221" i="1"/>
  <c r="S221" i="1"/>
  <c r="U197" i="1"/>
  <c r="S197" i="1"/>
  <c r="U269" i="1"/>
  <c r="S269" i="1"/>
  <c r="U282" i="1"/>
  <c r="S282" i="1"/>
  <c r="U20" i="1"/>
  <c r="S20" i="1"/>
  <c r="U39" i="1"/>
  <c r="S39" i="1"/>
  <c r="U265" i="1"/>
  <c r="S265" i="1"/>
  <c r="U11" i="1"/>
  <c r="S11" i="1"/>
  <c r="U33" i="1"/>
  <c r="S33" i="1"/>
  <c r="U73" i="1"/>
  <c r="S73" i="1"/>
  <c r="U101" i="1"/>
  <c r="S101" i="1"/>
  <c r="U149" i="1"/>
  <c r="S149" i="1"/>
  <c r="U189" i="1"/>
  <c r="S189" i="1"/>
  <c r="U262" i="1"/>
  <c r="S262" i="1"/>
  <c r="S294" i="1"/>
  <c r="U294" i="1"/>
  <c r="S303" i="1"/>
  <c r="U303" i="1"/>
  <c r="U58" i="1"/>
  <c r="U230" i="1"/>
  <c r="S230" i="1"/>
  <c r="U281" i="1"/>
  <c r="S281" i="1"/>
  <c r="U137" i="1"/>
  <c r="S137" i="1"/>
  <c r="U253" i="1"/>
  <c r="S253" i="1"/>
  <c r="U105" i="1"/>
  <c r="S105" i="1"/>
  <c r="S3" i="1"/>
  <c r="U94" i="1"/>
  <c r="S94" i="1"/>
  <c r="U130" i="1"/>
  <c r="S130" i="1"/>
  <c r="U287" i="1"/>
  <c r="S287" i="1"/>
  <c r="U66" i="1"/>
  <c r="S66" i="1"/>
  <c r="U108" i="1"/>
  <c r="S108" i="1"/>
  <c r="U176" i="1"/>
  <c r="S176" i="1"/>
  <c r="U153" i="1"/>
  <c r="S153" i="1"/>
  <c r="U24" i="1"/>
  <c r="S24" i="1"/>
  <c r="U110" i="1"/>
  <c r="S110" i="1"/>
  <c r="U239" i="1"/>
  <c r="S239" i="1"/>
  <c r="U43" i="1"/>
  <c r="S43" i="1"/>
  <c r="U240" i="1"/>
  <c r="S240" i="1"/>
  <c r="S297" i="1"/>
  <c r="U297" i="1"/>
  <c r="U74" i="1"/>
  <c r="S74" i="1"/>
  <c r="U106" i="1"/>
  <c r="S106" i="1"/>
  <c r="U129" i="1"/>
  <c r="S129" i="1"/>
  <c r="U160" i="1"/>
  <c r="S160" i="1"/>
  <c r="U177" i="1"/>
  <c r="S177" i="1"/>
  <c r="U208" i="1"/>
  <c r="S208" i="1"/>
  <c r="U215" i="1"/>
  <c r="S215" i="1"/>
  <c r="U222" i="1"/>
  <c r="S222" i="1"/>
  <c r="U198" i="1"/>
  <c r="S198" i="1"/>
  <c r="U250" i="1"/>
  <c r="S250" i="1"/>
  <c r="U267" i="1"/>
  <c r="S267" i="1"/>
  <c r="U124" i="1"/>
  <c r="S124" i="1"/>
  <c r="U49" i="1"/>
  <c r="S49" i="1"/>
  <c r="U90" i="1"/>
  <c r="S90" i="1"/>
  <c r="U157" i="1"/>
  <c r="S157" i="1"/>
  <c r="U214" i="1"/>
  <c r="S214" i="1"/>
  <c r="U196" i="1"/>
  <c r="S196" i="1"/>
  <c r="U241" i="1"/>
  <c r="S241" i="1"/>
  <c r="U248" i="1"/>
  <c r="S248" i="1"/>
  <c r="U266" i="1"/>
  <c r="S266" i="1"/>
  <c r="U278" i="1"/>
  <c r="S278" i="1"/>
  <c r="U286" i="1"/>
  <c r="S286" i="1"/>
  <c r="U165" i="1"/>
  <c r="S165" i="1"/>
  <c r="U264" i="1"/>
  <c r="S264" i="1"/>
  <c r="U279" i="1"/>
  <c r="S279" i="1"/>
  <c r="U17" i="1"/>
  <c r="S17" i="1"/>
  <c r="U21" i="1"/>
  <c r="S21" i="1"/>
  <c r="U26" i="1"/>
  <c r="S26" i="1"/>
  <c r="U35" i="1"/>
  <c r="S35" i="1"/>
  <c r="U45" i="1"/>
  <c r="S45" i="1"/>
  <c r="U80" i="1"/>
  <c r="S80" i="1"/>
  <c r="U89" i="1"/>
  <c r="S89" i="1"/>
  <c r="U100" i="1"/>
  <c r="S100" i="1"/>
  <c r="U123" i="1"/>
  <c r="S123" i="1"/>
  <c r="U136" i="1"/>
  <c r="S136" i="1"/>
  <c r="U156" i="1"/>
  <c r="S156" i="1"/>
  <c r="U179" i="1"/>
  <c r="S179" i="1"/>
  <c r="U217" i="1"/>
  <c r="S217" i="1"/>
  <c r="U193" i="1"/>
  <c r="S193" i="1"/>
  <c r="U257" i="1"/>
  <c r="S257" i="1"/>
  <c r="U271" i="1"/>
  <c r="S271" i="1"/>
  <c r="U277" i="1"/>
  <c r="S277" i="1"/>
  <c r="U284" i="1"/>
  <c r="S284" i="1"/>
  <c r="U291" i="1"/>
  <c r="S291" i="1"/>
  <c r="U2" i="1"/>
  <c r="S2" i="1"/>
  <c r="U14" i="1"/>
  <c r="S14" i="1"/>
  <c r="U30" i="1"/>
  <c r="S30" i="1"/>
  <c r="U64" i="1"/>
  <c r="S64" i="1"/>
  <c r="U84" i="1"/>
  <c r="S84" i="1"/>
  <c r="U202" i="1"/>
  <c r="S202" i="1"/>
  <c r="U4" i="1"/>
  <c r="S4" i="1"/>
  <c r="U40" i="1"/>
  <c r="S40" i="1"/>
  <c r="U82" i="1"/>
  <c r="S82" i="1"/>
  <c r="U109" i="1"/>
  <c r="S109" i="1"/>
  <c r="U139" i="1"/>
  <c r="S139" i="1"/>
  <c r="U258" i="1"/>
  <c r="S258" i="1"/>
  <c r="U309" i="1"/>
  <c r="S309" i="1"/>
  <c r="U18" i="1"/>
  <c r="S18" i="1"/>
  <c r="U95" i="1"/>
  <c r="S95" i="1"/>
  <c r="U173" i="1"/>
  <c r="S173" i="1"/>
  <c r="U227" i="1"/>
  <c r="S227" i="1"/>
  <c r="S295" i="1"/>
  <c r="U295" i="1"/>
  <c r="U27" i="1"/>
  <c r="S27" i="1"/>
  <c r="U54" i="1"/>
  <c r="S54" i="1"/>
  <c r="U96" i="1"/>
  <c r="S96" i="1"/>
  <c r="U138" i="1"/>
  <c r="S138" i="1"/>
  <c r="U229" i="1"/>
  <c r="S229" i="1"/>
  <c r="U290" i="1"/>
  <c r="S290" i="1"/>
  <c r="U68" i="1"/>
  <c r="S68" i="1"/>
  <c r="U238" i="1"/>
  <c r="S238" i="1"/>
  <c r="S310" i="1"/>
  <c r="U310" i="1"/>
  <c r="S300" i="1"/>
  <c r="U300" i="1"/>
  <c r="U32" i="1"/>
  <c r="S32" i="1"/>
  <c r="U260" i="1"/>
  <c r="S260" i="1"/>
  <c r="U53" i="1"/>
  <c r="S53" i="1"/>
  <c r="U107" i="1"/>
  <c r="S107" i="1"/>
  <c r="U203" i="1"/>
  <c r="S203" i="1"/>
  <c r="U275" i="1"/>
  <c r="S275" i="1"/>
  <c r="U31" i="1"/>
  <c r="S31" i="1"/>
  <c r="U71" i="1"/>
  <c r="S71" i="1"/>
  <c r="U205" i="1"/>
  <c r="S205" i="1"/>
  <c r="U7" i="1"/>
  <c r="S7" i="1"/>
  <c r="U268" i="1"/>
  <c r="S268" i="1"/>
  <c r="U85" i="1"/>
  <c r="S85" i="1"/>
  <c r="U19" i="1"/>
  <c r="S19" i="1"/>
  <c r="U38" i="1"/>
  <c r="S38" i="1"/>
  <c r="U63" i="1"/>
  <c r="S63" i="1"/>
  <c r="U77" i="1"/>
  <c r="S77" i="1"/>
  <c r="U133" i="1"/>
  <c r="S133" i="1"/>
  <c r="U158" i="1"/>
  <c r="S158" i="1"/>
  <c r="U299" i="1"/>
  <c r="S299" i="1"/>
  <c r="U81" i="1"/>
  <c r="S81" i="1"/>
  <c r="U235" i="1"/>
  <c r="S235" i="1"/>
  <c r="U36" i="1"/>
  <c r="S36" i="1"/>
  <c r="U61" i="1"/>
  <c r="S61" i="1"/>
  <c r="U72" i="1"/>
  <c r="S72" i="1"/>
  <c r="U83" i="1"/>
  <c r="S83" i="1"/>
  <c r="U115" i="1"/>
  <c r="S115" i="1"/>
  <c r="U175" i="1"/>
  <c r="S175" i="1"/>
  <c r="U206" i="1"/>
  <c r="S206" i="1"/>
  <c r="U22" i="1"/>
  <c r="S22" i="1"/>
  <c r="U48" i="1"/>
  <c r="S48" i="1"/>
  <c r="U120" i="1"/>
  <c r="S120" i="1"/>
  <c r="U119" i="1"/>
  <c r="S119" i="1"/>
  <c r="U146" i="1"/>
  <c r="S146" i="1"/>
  <c r="U195" i="1"/>
  <c r="S195" i="1"/>
  <c r="S298" i="1"/>
  <c r="U298" i="1"/>
  <c r="U10" i="1"/>
  <c r="S10" i="1"/>
  <c r="U34" i="1"/>
  <c r="S34" i="1"/>
  <c r="U44" i="1"/>
  <c r="S44" i="1"/>
  <c r="U60" i="1"/>
  <c r="S60" i="1"/>
  <c r="U99" i="1"/>
  <c r="S99" i="1"/>
  <c r="U112" i="1"/>
  <c r="S112" i="1"/>
  <c r="U135" i="1"/>
  <c r="S135" i="1"/>
  <c r="U145" i="1"/>
  <c r="S145" i="1"/>
  <c r="U155" i="1"/>
  <c r="S155" i="1"/>
  <c r="U185" i="1"/>
  <c r="S185" i="1"/>
  <c r="U213" i="1"/>
  <c r="S213" i="1"/>
  <c r="U191" i="1"/>
  <c r="S191" i="1"/>
  <c r="U192" i="1"/>
  <c r="S192" i="1"/>
  <c r="U270" i="1"/>
  <c r="S270" i="1"/>
  <c r="U283" i="1"/>
  <c r="S283" i="1"/>
  <c r="S302" i="1"/>
  <c r="U302" i="1"/>
  <c r="U70" i="1"/>
  <c r="S70" i="1"/>
  <c r="U113" i="1"/>
  <c r="S113" i="1"/>
  <c r="U142" i="1"/>
  <c r="S142" i="1"/>
  <c r="U162" i="1"/>
  <c r="S162" i="1"/>
  <c r="U211" i="1"/>
  <c r="S211" i="1"/>
  <c r="U194" i="1"/>
  <c r="S194" i="1"/>
  <c r="U308" i="1"/>
  <c r="S308" i="1"/>
  <c r="U52" i="1"/>
  <c r="S52" i="1"/>
  <c r="U111" i="1"/>
  <c r="S111" i="1"/>
  <c r="U141" i="1"/>
  <c r="S141" i="1"/>
  <c r="U174" i="1"/>
  <c r="S174" i="1"/>
  <c r="U207" i="1"/>
  <c r="S207" i="1"/>
  <c r="U223" i="1"/>
  <c r="S223" i="1"/>
  <c r="U237" i="1"/>
  <c r="S237" i="1"/>
  <c r="U6" i="1"/>
  <c r="S6" i="1"/>
  <c r="U42" i="1"/>
  <c r="S42" i="1"/>
  <c r="U59" i="1"/>
  <c r="S59" i="1"/>
  <c r="U47" i="1"/>
  <c r="S47" i="1"/>
  <c r="U69" i="1"/>
  <c r="S69" i="1"/>
  <c r="U78" i="1"/>
  <c r="S78" i="1"/>
  <c r="U88" i="1"/>
  <c r="S88" i="1"/>
  <c r="U118" i="1"/>
  <c r="S118" i="1"/>
  <c r="U151" i="1"/>
  <c r="S151" i="1"/>
  <c r="U163" i="1"/>
  <c r="S163" i="1"/>
  <c r="U200" i="1"/>
  <c r="S200" i="1"/>
  <c r="U201" i="1"/>
  <c r="S201" i="1"/>
  <c r="U183" i="1"/>
  <c r="S183" i="1"/>
  <c r="U236" i="1"/>
  <c r="S236" i="1"/>
  <c r="U263" i="1"/>
  <c r="S263" i="1"/>
  <c r="U289" i="1"/>
  <c r="S289" i="1"/>
  <c r="S301" i="1"/>
  <c r="U301" i="1"/>
  <c r="U75" i="1"/>
  <c r="U180" i="1"/>
  <c r="S180" i="1"/>
  <c r="U218" i="1"/>
  <c r="S218" i="1"/>
  <c r="U76" i="1"/>
  <c r="S76" i="1"/>
  <c r="U132" i="1"/>
  <c r="S132" i="1"/>
  <c r="U154" i="1"/>
  <c r="S154" i="1"/>
  <c r="U209" i="1"/>
  <c r="U228" i="1"/>
  <c r="S228" i="1"/>
  <c r="U255" i="1"/>
  <c r="S255" i="1"/>
  <c r="U276" i="1"/>
  <c r="S276" i="1"/>
  <c r="U16" i="1"/>
  <c r="S16" i="1"/>
  <c r="U55" i="1"/>
  <c r="S55" i="1"/>
  <c r="U79" i="1"/>
  <c r="S79" i="1"/>
  <c r="U131" i="1"/>
  <c r="S131" i="1"/>
  <c r="U249" i="1"/>
  <c r="S249" i="1"/>
  <c r="U272" i="1"/>
  <c r="S272" i="1"/>
  <c r="U25" i="1"/>
  <c r="S25" i="1"/>
  <c r="U128" i="1"/>
  <c r="S128" i="1"/>
  <c r="U159" i="1"/>
  <c r="S159" i="1"/>
  <c r="U190" i="1"/>
  <c r="S190" i="1"/>
  <c r="U244" i="1"/>
  <c r="S244" i="1"/>
  <c r="U273" i="1"/>
  <c r="S273" i="1"/>
  <c r="U342" i="1" l="1"/>
  <c r="U343" i="1" s="1"/>
  <c r="W342" i="1"/>
  <c r="W343" i="1" s="1"/>
  <c r="R75" i="1" l="1"/>
  <c r="S75" i="1"/>
  <c r="R58" i="1" l="1"/>
  <c r="R342" i="1" s="1"/>
  <c r="S58" i="1"/>
  <c r="S342" i="1" s="1"/>
  <c r="S343" i="1" l="1"/>
  <c r="D120" i="4"/>
</calcChain>
</file>

<file path=xl/sharedStrings.xml><?xml version="1.0" encoding="utf-8"?>
<sst xmlns="http://schemas.openxmlformats.org/spreadsheetml/2006/main" count="3062" uniqueCount="1092">
  <si>
    <t>Generic Name and Dose</t>
  </si>
  <si>
    <t>Brand</t>
  </si>
  <si>
    <t>Xyclovirax</t>
  </si>
  <si>
    <t>Ceflor</t>
  </si>
  <si>
    <t>Exel</t>
  </si>
  <si>
    <t>Zinnet</t>
  </si>
  <si>
    <t>Ciprofloxacin 500mg</t>
  </si>
  <si>
    <t>Kathrex</t>
  </si>
  <si>
    <t xml:space="preserve">Levofloxacin 750mg </t>
  </si>
  <si>
    <t>Pravox</t>
  </si>
  <si>
    <t>Scheele Lab</t>
  </si>
  <si>
    <t>Urinox</t>
  </si>
  <si>
    <t>Sultamicllin 750mg</t>
  </si>
  <si>
    <t>Flagex</t>
  </si>
  <si>
    <t xml:space="preserve">Donaxene </t>
  </si>
  <si>
    <t>Amflu</t>
  </si>
  <si>
    <t>Esomeprazole  40mg</t>
  </si>
  <si>
    <t>Lansoprazole  30mg</t>
  </si>
  <si>
    <t>Zosec</t>
  </si>
  <si>
    <t xml:space="preserve">Pantropazole 40mg </t>
  </si>
  <si>
    <t>Ranitien</t>
  </si>
  <si>
    <t>Scheele</t>
  </si>
  <si>
    <t>Gel-Malicid</t>
  </si>
  <si>
    <t>Schelle</t>
  </si>
  <si>
    <t>DM</t>
  </si>
  <si>
    <t>Bonazil</t>
  </si>
  <si>
    <t>Mervilar</t>
  </si>
  <si>
    <t>Histadine</t>
  </si>
  <si>
    <t xml:space="preserve">Hivent </t>
  </si>
  <si>
    <t>Aerovent</t>
  </si>
  <si>
    <t>Bronex</t>
  </si>
  <si>
    <t>Ventrex-G</t>
  </si>
  <si>
    <t>Ventryll</t>
  </si>
  <si>
    <t>Isojen</t>
  </si>
  <si>
    <t>Isonex</t>
  </si>
  <si>
    <t>Duomax</t>
  </si>
  <si>
    <t>Hexin</t>
  </si>
  <si>
    <t>Marluxyn</t>
  </si>
  <si>
    <t>Ceascol</t>
  </si>
  <si>
    <t>Mucoflem</t>
  </si>
  <si>
    <t>PITAHC</t>
  </si>
  <si>
    <t>Syndex</t>
  </si>
  <si>
    <t>Syndex Forte</t>
  </si>
  <si>
    <t>Medixon</t>
  </si>
  <si>
    <t>Cort-Llyod</t>
  </si>
  <si>
    <t>Myrefen</t>
  </si>
  <si>
    <t>Boren</t>
  </si>
  <si>
    <t>Curafen</t>
  </si>
  <si>
    <t>Allujen</t>
  </si>
  <si>
    <t>Goutnil</t>
  </si>
  <si>
    <t>Citxl</t>
  </si>
  <si>
    <t>Embol</t>
  </si>
  <si>
    <t>Diadipine</t>
  </si>
  <si>
    <t>Norvatrol 5</t>
  </si>
  <si>
    <t>Norvatrol 10</t>
  </si>
  <si>
    <t>Johnvasc</t>
  </si>
  <si>
    <t>Captor</t>
  </si>
  <si>
    <t>Novoptin - SM</t>
  </si>
  <si>
    <t>Felop</t>
  </si>
  <si>
    <t>Nitrofix SR</t>
  </si>
  <si>
    <t>Natrazol-dia</t>
  </si>
  <si>
    <t>Hypnal</t>
  </si>
  <si>
    <t>Prolol</t>
  </si>
  <si>
    <t>Prometin</t>
  </si>
  <si>
    <t xml:space="preserve">Calcigard </t>
  </si>
  <si>
    <t>Calcigard</t>
  </si>
  <si>
    <t>Asterrol</t>
  </si>
  <si>
    <t>Carvidon</t>
  </si>
  <si>
    <t>Formet</t>
  </si>
  <si>
    <t>Piotaz</t>
  </si>
  <si>
    <t>Piostal 15</t>
  </si>
  <si>
    <t>Piostal 30</t>
  </si>
  <si>
    <t>Zimvast</t>
  </si>
  <si>
    <t>Foralivit</t>
  </si>
  <si>
    <t>OptaGard</t>
  </si>
  <si>
    <t>EuriVit</t>
  </si>
  <si>
    <t>Alkalinase</t>
  </si>
  <si>
    <t>Urisam</t>
  </si>
  <si>
    <t>Per C</t>
  </si>
  <si>
    <t>Liver Gold-F</t>
  </si>
  <si>
    <t>Revitaplex</t>
  </si>
  <si>
    <t>Nueronerv</t>
  </si>
  <si>
    <t>HemoStop</t>
  </si>
  <si>
    <t>No. SRV</t>
  </si>
  <si>
    <t xml:space="preserve">Antibiotics </t>
  </si>
  <si>
    <t>Allergies</t>
  </si>
  <si>
    <t>Anti-Asthma</t>
  </si>
  <si>
    <t xml:space="preserve">Anti-Tuberculosis </t>
  </si>
  <si>
    <t>Eufropin</t>
  </si>
  <si>
    <t xml:space="preserve">Cough &amp; Cold </t>
  </si>
  <si>
    <t>Fever &amp; Pain</t>
  </si>
  <si>
    <t xml:space="preserve">Arthritis/Muscle Pain </t>
  </si>
  <si>
    <t xml:space="preserve">Vitamins </t>
  </si>
  <si>
    <t xml:space="preserve">Ca Carb. 600mg+Vit.D3 200 IU Caplet </t>
  </si>
  <si>
    <t xml:space="preserve">Vitamins Branded </t>
  </si>
  <si>
    <t>Clistanex frt</t>
  </si>
  <si>
    <t>Amoxicillin Drops</t>
  </si>
  <si>
    <t>Moxyclor</t>
  </si>
  <si>
    <t>Amoxicillin 125mg/60ml</t>
  </si>
  <si>
    <t>Amoxicillin 250mg/60ml</t>
  </si>
  <si>
    <t>Azithromycin 200 mg/5ml-15ml</t>
  </si>
  <si>
    <t>Thromaxin</t>
  </si>
  <si>
    <t xml:space="preserve">Cefaclor Drops 50 mg </t>
  </si>
  <si>
    <t>Cefaclor 125mg/60ml</t>
  </si>
  <si>
    <t>Cefaclor 250mg/60ml</t>
  </si>
  <si>
    <t>Cefalexin Drops</t>
  </si>
  <si>
    <t>Cefalexin 125mg/60ml</t>
  </si>
  <si>
    <t>Cefalexin 250mg/60ml</t>
  </si>
  <si>
    <t>Cefixime 100mg/60ml</t>
  </si>
  <si>
    <t>Cefuroxime 125mg /5ml-50ml</t>
  </si>
  <si>
    <t>Cefuroxime 250mg /5ml-50ml</t>
  </si>
  <si>
    <t>Tollman</t>
  </si>
  <si>
    <t>Clarithromycin Drops</t>
  </si>
  <si>
    <t>Clariget</t>
  </si>
  <si>
    <t>Clarithromycin 125mg/60ml</t>
  </si>
  <si>
    <t>Cloxacillin 125mg/60ml</t>
  </si>
  <si>
    <t>Myreclox</t>
  </si>
  <si>
    <t>Cloxacillin 250mg/60ml</t>
  </si>
  <si>
    <t>Oxxed</t>
  </si>
  <si>
    <t>Co-Amoxiclav 250mg/62.5mg/60ml</t>
  </si>
  <si>
    <t>Cotrimoxazole 200mg/40mg/60ml</t>
  </si>
  <si>
    <t>Cotrimoxazole 400mg/80mg/60ml</t>
  </si>
  <si>
    <t>Erythromycin Drops</t>
  </si>
  <si>
    <t>Erythromycin 200mg/60ml</t>
  </si>
  <si>
    <t>Metronidazole 125mg/60ml</t>
  </si>
  <si>
    <t>Furazolidone 60ml</t>
  </si>
  <si>
    <t>Mebendazole 125mg/60ml</t>
  </si>
  <si>
    <t>Hemilax</t>
  </si>
  <si>
    <t>Pyrantel 250mg/60ml</t>
  </si>
  <si>
    <t>Ambroxol Drops</t>
  </si>
  <si>
    <t>Ambroxol 15mg/60ml</t>
  </si>
  <si>
    <t>Ambroxol 30mg/60ml</t>
  </si>
  <si>
    <t>Bromhexine 4mg/60ml</t>
  </si>
  <si>
    <t>Carbocisteine Drops</t>
  </si>
  <si>
    <t>Carbocisteine125mg/60ml</t>
  </si>
  <si>
    <t>Carbocisteine250mg/60ml</t>
  </si>
  <si>
    <t>Carbocisteine 100mg/60ml</t>
  </si>
  <si>
    <t>Dextromethorpan 10mg/60ml</t>
  </si>
  <si>
    <t>Mucoplem – Dia</t>
  </si>
  <si>
    <t>Guaifenesin 100mg/60ml</t>
  </si>
  <si>
    <t>Lagundi 300 mg 60 ml</t>
  </si>
  <si>
    <t>Ofplemed</t>
  </si>
  <si>
    <t>Lagundi 300 mg 120 ml</t>
  </si>
  <si>
    <t>Pluradec 60ml</t>
  </si>
  <si>
    <t>Pluradec 120ml</t>
  </si>
  <si>
    <t>Phenyl  HCL  Drops</t>
  </si>
  <si>
    <t>Phenyl HCL 12.5mg/60ml</t>
  </si>
  <si>
    <t>Neodrin - Llyod</t>
  </si>
  <si>
    <t>Para + PPA + CPM drops</t>
  </si>
  <si>
    <t>Syndex drps</t>
  </si>
  <si>
    <t>Para + PPA + CPM -60ml</t>
  </si>
  <si>
    <t>Syndex syrup</t>
  </si>
  <si>
    <t>Prednisone 10 mg susp. 60 ml</t>
  </si>
  <si>
    <t>Betpred</t>
  </si>
  <si>
    <t>Pyrazinamide 250mg/60ml</t>
  </si>
  <si>
    <t>Pyramin</t>
  </si>
  <si>
    <t>Pyrazinamide 250mg/120ml</t>
  </si>
  <si>
    <t>Rifampicin 200mg/60ml</t>
  </si>
  <si>
    <t>Famtricin Forte</t>
  </si>
  <si>
    <t>Rifampicin 200mg/120ml</t>
  </si>
  <si>
    <t>Salbu + Guai 2mg100mg/ 60ml</t>
  </si>
  <si>
    <t>Butamol Plus</t>
  </si>
  <si>
    <t>Terbutaline 60ml</t>
  </si>
  <si>
    <t>Ventryl</t>
  </si>
  <si>
    <t>Cetirizine Drops</t>
  </si>
  <si>
    <t>Cetirizine 5mg/60ml</t>
  </si>
  <si>
    <t>Chlorphenamine 60ml</t>
  </si>
  <si>
    <t>Melvimar</t>
  </si>
  <si>
    <t>Diphenhydramine 60ml</t>
  </si>
  <si>
    <t>Hiztazyn</t>
  </si>
  <si>
    <t>Loratidine5mg/ 60ml</t>
  </si>
  <si>
    <t>Lorarex</t>
  </si>
  <si>
    <t>Alum. Mag. 200/100 mg 60 ml</t>
  </si>
  <si>
    <t>Alum. Mag. 200/100 mg 120 ml</t>
  </si>
  <si>
    <t>Dicycloverine 60ml</t>
  </si>
  <si>
    <t>Domperidone 5mg/5ml/60ml</t>
  </si>
  <si>
    <t>Almedon</t>
  </si>
  <si>
    <t>Hyoscine 60ml</t>
  </si>
  <si>
    <t>Metoclopramide 60 ml</t>
  </si>
  <si>
    <t>Myclosil</t>
  </si>
  <si>
    <t>Lactolose 3.35mg/5ml 120 ml</t>
  </si>
  <si>
    <t>Paracetamol Drops</t>
  </si>
  <si>
    <t>Myremol</t>
  </si>
  <si>
    <t>Ibuprofen 200mg/60ml</t>
  </si>
  <si>
    <t>Ascorbic Acid Drops 15 ml</t>
  </si>
  <si>
    <t>Ascorbic Acid 120ml</t>
  </si>
  <si>
    <t>Enhanzee</t>
  </si>
  <si>
    <t>Ferrous Sulfate 220 mg 60 ml</t>
  </si>
  <si>
    <t>Ferlum Lumar</t>
  </si>
  <si>
    <t>Multivitamins 60ml</t>
  </si>
  <si>
    <t>Multivitamins 120ml</t>
  </si>
  <si>
    <t>Multivitamins + Iron 60ml</t>
  </si>
  <si>
    <t>Multivitamins + Iron 120ml</t>
  </si>
  <si>
    <t>Multtivitamins + TLC 120 ml</t>
  </si>
  <si>
    <t>VytaChlor</t>
  </si>
  <si>
    <t>Zinc Sulfate Drops 15 ml</t>
  </si>
  <si>
    <t>Zinc Sulfate 60ml</t>
  </si>
  <si>
    <t>Item Desciption</t>
  </si>
  <si>
    <t xml:space="preserve">Cough </t>
  </si>
  <si>
    <t>Anti-Tuberculosis</t>
  </si>
  <si>
    <t>Clobetasol Propionate 10g</t>
  </si>
  <si>
    <t>Clotrimazole 1% Cream  20 g</t>
  </si>
  <si>
    <t>Topiclo</t>
  </si>
  <si>
    <t>Hydrocortisone Cream 15g</t>
  </si>
  <si>
    <t>Hovicor</t>
  </si>
  <si>
    <t>Ketoconazole 20mg/g Cream 15g</t>
  </si>
  <si>
    <t>Micanazole Nitrate 20mg/g Cream 10g</t>
  </si>
  <si>
    <t>Emizole</t>
  </si>
  <si>
    <t>Mosone</t>
  </si>
  <si>
    <t>Mupirocin 2% (20mg/g) Ointment 5g</t>
  </si>
  <si>
    <t>Burnsil</t>
  </si>
  <si>
    <t>Advan</t>
  </si>
  <si>
    <t>Surgitech</t>
  </si>
  <si>
    <t>Surgitect</t>
  </si>
  <si>
    <t>Silver Sulfadiazine 10mg/g(1%) Cream 25g</t>
  </si>
  <si>
    <t>Std. Stock No.</t>
  </si>
  <si>
    <t>Vhellox</t>
  </si>
  <si>
    <t>Azithromycin 500mg</t>
  </si>
  <si>
    <t>Acyclovir 200mg</t>
  </si>
  <si>
    <t>Acyclovir  400mg</t>
  </si>
  <si>
    <t>Amoxicillin  250mg</t>
  </si>
  <si>
    <t>Amoxicillin  500mg</t>
  </si>
  <si>
    <t xml:space="preserve">Dizzy/Vomit </t>
  </si>
  <si>
    <t xml:space="preserve">Anti-Gout </t>
  </si>
  <si>
    <t>Inhibita</t>
  </si>
  <si>
    <t xml:space="preserve">Omeprazole 20mg </t>
  </si>
  <si>
    <r>
      <t>Corticosteroid</t>
    </r>
    <r>
      <rPr>
        <sz val="14"/>
        <color theme="1"/>
        <rFont val="Calibri"/>
        <family val="2"/>
        <scheme val="minor"/>
      </rPr>
      <t/>
    </r>
  </si>
  <si>
    <r>
      <t>Anti- Convulsion</t>
    </r>
    <r>
      <rPr>
        <sz val="14"/>
        <color theme="1"/>
        <rFont val="Calibri"/>
        <family val="2"/>
        <scheme val="minor"/>
      </rPr>
      <t/>
    </r>
  </si>
  <si>
    <t>Zenobloc 50</t>
  </si>
  <si>
    <t>Zenobloc 100</t>
  </si>
  <si>
    <t xml:space="preserve">Atorvastatin 20mg </t>
  </si>
  <si>
    <t xml:space="preserve">Atorvastatin 40mg </t>
  </si>
  <si>
    <t>Malunggay Capsule</t>
  </si>
  <si>
    <t>Ferelac</t>
  </si>
  <si>
    <t>Co-Amoxiclav 125mg/31.25mg/60ml</t>
  </si>
  <si>
    <t>Cafrex</t>
  </si>
  <si>
    <r>
      <t>Cough and Cold</t>
    </r>
    <r>
      <rPr>
        <sz val="16"/>
        <color theme="1"/>
        <rFont val="Calibri"/>
        <family val="2"/>
        <scheme val="minor"/>
      </rPr>
      <t/>
    </r>
  </si>
  <si>
    <r>
      <t>Anti-Asthma</t>
    </r>
    <r>
      <rPr>
        <sz val="16"/>
        <color theme="1"/>
        <rFont val="Calibri"/>
        <family val="2"/>
        <scheme val="minor"/>
      </rPr>
      <t/>
    </r>
  </si>
  <si>
    <r>
      <t>For Allergies</t>
    </r>
    <r>
      <rPr>
        <sz val="14"/>
        <color theme="1"/>
        <rFont val="Calibri"/>
        <family val="2"/>
        <scheme val="minor"/>
      </rPr>
      <t/>
    </r>
  </si>
  <si>
    <r>
      <t>For Stomach Ache</t>
    </r>
    <r>
      <rPr>
        <sz val="16"/>
        <color theme="1"/>
        <rFont val="Calibri"/>
        <family val="2"/>
        <scheme val="minor"/>
      </rPr>
      <t/>
    </r>
  </si>
  <si>
    <r>
      <t>For Fever</t>
    </r>
    <r>
      <rPr>
        <sz val="14"/>
        <color theme="1"/>
        <rFont val="Calibri"/>
        <family val="2"/>
        <scheme val="minor"/>
      </rPr>
      <t/>
    </r>
  </si>
  <si>
    <t xml:space="preserve"> Vitamins</t>
  </si>
  <si>
    <t>Multivitamins Drops 15 ml</t>
  </si>
  <si>
    <t>Cefixime 200mg Tab.</t>
  </si>
  <si>
    <t>DrugMakers</t>
  </si>
  <si>
    <t>Omeprazole 20mg</t>
  </si>
  <si>
    <t>Omeprazole 40mg</t>
  </si>
  <si>
    <t>Verist-8</t>
  </si>
  <si>
    <t xml:space="preserve">Loratidine 10mg </t>
  </si>
  <si>
    <t>Montelukast  5mg</t>
  </si>
  <si>
    <t>Salbutamol + Ipratropium Nebule</t>
  </si>
  <si>
    <t>Lagundi 300 mg</t>
  </si>
  <si>
    <t>Melofar</t>
  </si>
  <si>
    <t>Digoxin 250 mcg</t>
  </si>
  <si>
    <t>Inoxin</t>
  </si>
  <si>
    <t xml:space="preserve">Methyldopa Sesquihydrate 250mg </t>
  </si>
  <si>
    <t>Diabets</t>
  </si>
  <si>
    <t>Glucozide -DM</t>
  </si>
  <si>
    <t xml:space="preserve">Rosuvastatin 20mg </t>
  </si>
  <si>
    <t>Simvastatin 40mg</t>
  </si>
  <si>
    <t>Simvastatin 10mg</t>
  </si>
  <si>
    <t>Simvastatin 20mg</t>
  </si>
  <si>
    <t>ZincVita</t>
  </si>
  <si>
    <t xml:space="preserve">Nystatin 100,000 units/ml Drops 30 ml </t>
  </si>
  <si>
    <t>Cefadroxil 500mg</t>
  </si>
  <si>
    <t>Droxil</t>
  </si>
  <si>
    <t>Flaminggo/DM</t>
  </si>
  <si>
    <t>Quadmax</t>
  </si>
  <si>
    <t>Natrasol-Ctrn</t>
  </si>
  <si>
    <t>Glucosamine+Chondroitin+MSM 500mg</t>
  </si>
  <si>
    <t>Glucomax</t>
  </si>
  <si>
    <t>Dextro+Guai+PPA+CPM+Para</t>
  </si>
  <si>
    <t>Paracetamol 250 mg/60ml</t>
  </si>
  <si>
    <t>Paracetamol 125 mg/60ml</t>
  </si>
  <si>
    <t xml:space="preserve">Co –Amoxiclav 625mg </t>
  </si>
  <si>
    <t>Koact 625</t>
  </si>
  <si>
    <t xml:space="preserve">Pantropazole 20mg </t>
  </si>
  <si>
    <t>Marozel</t>
  </si>
  <si>
    <t xml:space="preserve">Cetirizine 10mg </t>
  </si>
  <si>
    <t xml:space="preserve">Salbutamol 2mg </t>
  </si>
  <si>
    <t>Hartigard</t>
  </si>
  <si>
    <t>Stop Bleeding</t>
  </si>
  <si>
    <t>Chloramphenicol 125mg/60ml</t>
  </si>
  <si>
    <t>Co-Amoxiclav 457mg  70ml</t>
  </si>
  <si>
    <t>Myrentyl</t>
  </si>
  <si>
    <t>Ferolum</t>
  </si>
  <si>
    <t xml:space="preserve">Zinc Vita </t>
  </si>
  <si>
    <t>Xelic</t>
  </si>
  <si>
    <t>Folic Acid 5mg cap</t>
  </si>
  <si>
    <t>Isoxsuprine HCL 10 mg Tab.</t>
  </si>
  <si>
    <t>Andiospec</t>
  </si>
  <si>
    <r>
      <t>Lansodin</t>
    </r>
    <r>
      <rPr>
        <sz val="14"/>
        <color rgb="FF365F91"/>
        <rFont val="Calibri"/>
        <family val="2"/>
        <scheme val="minor"/>
      </rPr>
      <t/>
    </r>
  </si>
  <si>
    <t>Levofloxacin 500mg</t>
  </si>
  <si>
    <t>Mebendazole 500 mg Tablet</t>
  </si>
  <si>
    <t xml:space="preserve">Meloxicam 15mg </t>
  </si>
  <si>
    <t>Montelukast  10mg</t>
  </si>
  <si>
    <t>Montelukast  4mg</t>
  </si>
  <si>
    <t>Sildenafil 100 mg Tablet 4's</t>
  </si>
  <si>
    <t>KADAGRA</t>
  </si>
  <si>
    <t>Tetra J/Lumar</t>
  </si>
  <si>
    <t xml:space="preserve">Emizid Plus </t>
  </si>
  <si>
    <t xml:space="preserve">Emizid plus </t>
  </si>
  <si>
    <t>Ambimox</t>
  </si>
  <si>
    <t>Azimor</t>
  </si>
  <si>
    <t xml:space="preserve">Cefalexin 250mg </t>
  </si>
  <si>
    <t>Cefalexin 500mg</t>
  </si>
  <si>
    <t>Drugmakers</t>
  </si>
  <si>
    <t>DrugMakers/Cloxid</t>
  </si>
  <si>
    <t>Trifocid/Dicflofam</t>
  </si>
  <si>
    <t>Cholijen/Myrentyl</t>
  </si>
  <si>
    <t>Mucumed-DrugMakers</t>
  </si>
  <si>
    <t>Microphylline</t>
  </si>
  <si>
    <t>Enalapril 20mg</t>
  </si>
  <si>
    <t>Scheepril</t>
  </si>
  <si>
    <t>Felostal 5 ER</t>
  </si>
  <si>
    <t xml:space="preserve">Fe + Folic Acid 300mg/200mcg </t>
  </si>
  <si>
    <t>Folicure</t>
  </si>
  <si>
    <t>Folicap-Lyod</t>
  </si>
  <si>
    <t>Evening Primerose Oil 500 m + Omega 3 fish Oil</t>
  </si>
  <si>
    <t>Finapros</t>
  </si>
  <si>
    <t>Scheele or Saphen</t>
  </si>
  <si>
    <t>Scheele or Mylan</t>
  </si>
  <si>
    <t>Duvaprine or Isoprine</t>
  </si>
  <si>
    <t>Eurolac</t>
  </si>
  <si>
    <t>Rumaflox</t>
  </si>
  <si>
    <t>Myrefen or Any</t>
  </si>
  <si>
    <t>Melatonin Capsule</t>
  </si>
  <si>
    <t xml:space="preserve">Methyldopa Sesquihydrate 125 mg </t>
  </si>
  <si>
    <t>Dopacard lyod</t>
  </si>
  <si>
    <t>Lucazt</t>
  </si>
  <si>
    <t>Prostacin</t>
  </si>
  <si>
    <t>Dehydrasol-San Mariano</t>
  </si>
  <si>
    <t>Oral Rehydration Salt Sachet</t>
  </si>
  <si>
    <t>Potassium Chloride 600 mg Tablet</t>
  </si>
  <si>
    <t>K-lyte</t>
  </si>
  <si>
    <t>Systocor-DrugMakers</t>
  </si>
  <si>
    <t>Rosulip</t>
  </si>
  <si>
    <t>Finasteride 5 mg Tablet (BHP)</t>
  </si>
  <si>
    <t>Tamsulosin 400 mcg Tablet (BHP)</t>
  </si>
  <si>
    <t>Tamsulosin 200 mcg Tablet (BHP)</t>
  </si>
  <si>
    <t>Sultam</t>
  </si>
  <si>
    <t>lyod</t>
  </si>
  <si>
    <t>Sodium Ascorbate 568.18 mg + Zinc 40 mg Cap.</t>
  </si>
  <si>
    <t>SM-CEE ZINC</t>
  </si>
  <si>
    <t>Dizzex</t>
  </si>
  <si>
    <t xml:space="preserve">Acetylcysteine 600 mg Powder </t>
  </si>
  <si>
    <t>Ultreinac-600</t>
  </si>
  <si>
    <t xml:space="preserve">Acetylcysteine 200 mg Powder </t>
  </si>
  <si>
    <t>Ultreinac-200</t>
  </si>
  <si>
    <t xml:space="preserve">Ampicillin 500 mg </t>
  </si>
  <si>
    <t>Famacin</t>
  </si>
  <si>
    <t>Myrevit C/Vitcee</t>
  </si>
  <si>
    <t>Taxocef</t>
  </si>
  <si>
    <t>Cefisaph 100</t>
  </si>
  <si>
    <t>Clarithromed/DM</t>
  </si>
  <si>
    <t>Ferrous Sulfate 75 mg Drops</t>
  </si>
  <si>
    <t>Nystrin</t>
  </si>
  <si>
    <t>Boric Acid + Borax Drops (Regular) 10 ml</t>
  </si>
  <si>
    <t>Hypromellose 0.3% (Mosit) 10 ml</t>
  </si>
  <si>
    <t>Zinc Sulfate 0.25% (releif) 10 ml</t>
  </si>
  <si>
    <t>Equisine Regular</t>
  </si>
  <si>
    <t>Equisine Moist</t>
  </si>
  <si>
    <t>Equisine Reief</t>
  </si>
  <si>
    <t xml:space="preserve">Adhessive Plaster 1 inch </t>
  </si>
  <si>
    <t>Adhessive Plaster 1/2 inch</t>
  </si>
  <si>
    <t>Vino De Qiuna 330 ml</t>
  </si>
  <si>
    <t>Fulijet - Diamond</t>
  </si>
  <si>
    <t>Ofplemed Forte</t>
  </si>
  <si>
    <t>Lagundi 600 mg Capsule</t>
  </si>
  <si>
    <t>Lagundi 600 mg Tablet 60’s</t>
  </si>
  <si>
    <t>Negacof</t>
  </si>
  <si>
    <t>Clarithromycin 250 mg/70ml</t>
  </si>
  <si>
    <t>Clarifix</t>
  </si>
  <si>
    <t xml:space="preserve">Cefixime 400 mg Caps </t>
  </si>
  <si>
    <t>Cefuroxime 500mg</t>
  </si>
  <si>
    <t>Chloramphenicol 500mg</t>
  </si>
  <si>
    <t>Clarithromycin 500mg</t>
  </si>
  <si>
    <t xml:space="preserve">Clindamycin 150mg </t>
  </si>
  <si>
    <t xml:space="preserve">Clindamycin 300mg </t>
  </si>
  <si>
    <t xml:space="preserve">Cloxacillin 250mg </t>
  </si>
  <si>
    <t xml:space="preserve">Cloxacillin 500 mg </t>
  </si>
  <si>
    <t xml:space="preserve">Cotrimoxazole 800mg/160mg </t>
  </si>
  <si>
    <t xml:space="preserve">Doxycycline 100mg </t>
  </si>
  <si>
    <t xml:space="preserve">Erythromycin 500mg </t>
  </si>
  <si>
    <t xml:space="preserve">Nitrofuratoin 100mg </t>
  </si>
  <si>
    <t>Norfloxacin 200mg</t>
  </si>
  <si>
    <t xml:space="preserve">Norfloxacin 400mg </t>
  </si>
  <si>
    <t xml:space="preserve">Ofloxacin 200mg </t>
  </si>
  <si>
    <t xml:space="preserve">Ofloxacin 400mg </t>
  </si>
  <si>
    <t xml:space="preserve">Roxithromycin 150mg </t>
  </si>
  <si>
    <t xml:space="preserve">Tetracycline  500 mg </t>
  </si>
  <si>
    <t xml:space="preserve">Metronidazole 500mg </t>
  </si>
  <si>
    <r>
      <t xml:space="preserve">Ketoconazole 200mg </t>
    </r>
    <r>
      <rPr>
        <sz val="11"/>
        <color rgb="FF0070C0"/>
        <rFont val="Calibri"/>
        <family val="2"/>
        <scheme val="minor"/>
      </rPr>
      <t/>
    </r>
  </si>
  <si>
    <t xml:space="preserve">Fluconazole 150 mg Tablet </t>
  </si>
  <si>
    <t xml:space="preserve">Cimetidine 200mg </t>
  </si>
  <si>
    <t xml:space="preserve">Cimetidine 400mg </t>
  </si>
  <si>
    <t xml:space="preserve">Ranitidine 150mg </t>
  </si>
  <si>
    <t xml:space="preserve">Ranitidine 300mg </t>
  </si>
  <si>
    <t>Alum. Mag 200/100</t>
  </si>
  <si>
    <t>Bisacodyl 5mg</t>
  </si>
  <si>
    <t>Dicycloverine 10mg</t>
  </si>
  <si>
    <t>Domperidone 10mg</t>
  </si>
  <si>
    <t xml:space="preserve">Furazolidone  100mg </t>
  </si>
  <si>
    <t xml:space="preserve">Hyoscine N- Butylbromide 10mg </t>
  </si>
  <si>
    <t xml:space="preserve">Loperamide 2mg </t>
  </si>
  <si>
    <t xml:space="preserve">Cinnarizine 25mg </t>
  </si>
  <si>
    <t xml:space="preserve">Dimenhydrinate 50mg </t>
  </si>
  <si>
    <t xml:space="preserve">Meclizine 25mg </t>
  </si>
  <si>
    <t xml:space="preserve">Metoclopramide 10mg </t>
  </si>
  <si>
    <t xml:space="preserve">Diphenhydramine 25mg </t>
  </si>
  <si>
    <t xml:space="preserve">Diphenhydramine 50mg </t>
  </si>
  <si>
    <t xml:space="preserve">Levocetirizine 5mg </t>
  </si>
  <si>
    <t>Nebules and Inhalers</t>
  </si>
  <si>
    <t xml:space="preserve">Terbutaline Sulfate 2.5mg  </t>
  </si>
  <si>
    <t xml:space="preserve">Salbu+ Guai 2mg/100mg </t>
  </si>
  <si>
    <t xml:space="preserve">Salbutamol Inhaler </t>
  </si>
  <si>
    <t>Salmeterol + Fluticasone 25 mg /250 mcg Inhaler</t>
  </si>
  <si>
    <t xml:space="preserve">Ethambutol 400mg </t>
  </si>
  <si>
    <t xml:space="preserve">Isoniazid 300mg </t>
  </si>
  <si>
    <t xml:space="preserve">Isoniazid 400mg </t>
  </si>
  <si>
    <t xml:space="preserve">Pyrazinamide 500mg </t>
  </si>
  <si>
    <t xml:space="preserve">Rifampicin 450mg </t>
  </si>
  <si>
    <t xml:space="preserve">Rifampicin + INH 150mg/75mg </t>
  </si>
  <si>
    <t xml:space="preserve">Rif + INH + PZA + ETHAM </t>
  </si>
  <si>
    <t xml:space="preserve">Ambroxol 30mg </t>
  </si>
  <si>
    <t xml:space="preserve">Ambroxol 75mg </t>
  </si>
  <si>
    <t xml:space="preserve">Bromhexine 8mg </t>
  </si>
  <si>
    <t xml:space="preserve">Carbocisteine 500mg </t>
  </si>
  <si>
    <t xml:space="preserve">Dextromethorpan  10mg </t>
  </si>
  <si>
    <t xml:space="preserve">Guaifenesin 100mg </t>
  </si>
  <si>
    <t xml:space="preserve">Betamethasone 500mcg </t>
  </si>
  <si>
    <t xml:space="preserve">Dexamethasone 500mcg </t>
  </si>
  <si>
    <t xml:space="preserve">Methylprednisolone 4mg </t>
  </si>
  <si>
    <t xml:space="preserve">Methylprednisolone 16mg </t>
  </si>
  <si>
    <t xml:space="preserve">Prednisone 5mg </t>
  </si>
  <si>
    <t xml:space="preserve">Prednisone 10mg </t>
  </si>
  <si>
    <t xml:space="preserve">Prednisone 20mg </t>
  </si>
  <si>
    <t xml:space="preserve">Ketorolac Trometanol 10mg </t>
  </si>
  <si>
    <t xml:space="preserve">Mefanamic Acid 250mg </t>
  </si>
  <si>
    <t xml:space="preserve">Paracetamol 500mg </t>
  </si>
  <si>
    <t xml:space="preserve">Para + Ibu 325mg/200mg </t>
  </si>
  <si>
    <t xml:space="preserve">Para +Tramadol 325mg/37.5mg </t>
  </si>
  <si>
    <t xml:space="preserve">Tramadol 50mg </t>
  </si>
  <si>
    <t xml:space="preserve">Celecoxib 200mg </t>
  </si>
  <si>
    <t xml:space="preserve">Celecoxib 400mg </t>
  </si>
  <si>
    <t xml:space="preserve">Diclofenac 50mg </t>
  </si>
  <si>
    <t xml:space="preserve">Diclofenac 100mg </t>
  </si>
  <si>
    <t xml:space="preserve">Ibuprofen 200mg </t>
  </si>
  <si>
    <t xml:space="preserve">Ibuprofen 400mg </t>
  </si>
  <si>
    <t xml:space="preserve">Piroxicam 10mg </t>
  </si>
  <si>
    <t xml:space="preserve">Piroxicam 20mg </t>
  </si>
  <si>
    <t xml:space="preserve">Etoricoxib 120mg </t>
  </si>
  <si>
    <t xml:space="preserve">Allopurinol  100mg </t>
  </si>
  <si>
    <t xml:space="preserve">Allopurinol 300mg </t>
  </si>
  <si>
    <t xml:space="preserve">Colchicine 500mcg </t>
  </si>
  <si>
    <t xml:space="preserve">Potassium Citrate 1080 mEq  </t>
  </si>
  <si>
    <t xml:space="preserve">Citicoline 500mg </t>
  </si>
  <si>
    <t xml:space="preserve">Piracetam 400mg </t>
  </si>
  <si>
    <t xml:space="preserve">Carbamazypine 200mg </t>
  </si>
  <si>
    <t xml:space="preserve">Gabapentin 100mg </t>
  </si>
  <si>
    <t xml:space="preserve">Gabapentin 300mg </t>
  </si>
  <si>
    <t xml:space="preserve">Amioderone 200mg </t>
  </si>
  <si>
    <t xml:space="preserve">Amlodipine 5mg </t>
  </si>
  <si>
    <t xml:space="preserve">Amlodipine 10mg </t>
  </si>
  <si>
    <t xml:space="preserve">Aspirin 80mg </t>
  </si>
  <si>
    <t xml:space="preserve">Atenolol 50mg </t>
  </si>
  <si>
    <t xml:space="preserve">Atenolol 100mg </t>
  </si>
  <si>
    <t xml:space="preserve">Captopril 25mg </t>
  </si>
  <si>
    <t xml:space="preserve">Carvedilol 25mg </t>
  </si>
  <si>
    <t xml:space="preserve">Diltiazem 30mg </t>
  </si>
  <si>
    <t xml:space="preserve">Diltiazem 60mg </t>
  </si>
  <si>
    <t xml:space="preserve">Enalapril 5mg </t>
  </si>
  <si>
    <t xml:space="preserve">Enalapril 10mg </t>
  </si>
  <si>
    <t xml:space="preserve">Felodipine 5mg </t>
  </si>
  <si>
    <t xml:space="preserve">Felodipine 10mg </t>
  </si>
  <si>
    <t xml:space="preserve">Furosemide 20mg </t>
  </si>
  <si>
    <t xml:space="preserve">Furosemide 40mg </t>
  </si>
  <si>
    <t>Isosorbide Mononitrate 20mg</t>
  </si>
  <si>
    <t xml:space="preserve">Isosorbide Mononitrate 30mg </t>
  </si>
  <si>
    <t xml:space="preserve">Isosorbide Mononitrate 60mg </t>
  </si>
  <si>
    <t xml:space="preserve">Losartan + HCTZ 50mg/12.5mg </t>
  </si>
  <si>
    <t xml:space="preserve">Metoprolol 50 mg </t>
  </si>
  <si>
    <t xml:space="preserve">Metoprolol 100 mg </t>
  </si>
  <si>
    <t xml:space="preserve">Nifedipine 5mg </t>
  </si>
  <si>
    <t xml:space="preserve">Nifedipine 10mg </t>
  </si>
  <si>
    <t xml:space="preserve">Nifedipine 20mg </t>
  </si>
  <si>
    <t xml:space="preserve">Propranolol 10mg </t>
  </si>
  <si>
    <t xml:space="preserve">Propranolol 40mg </t>
  </si>
  <si>
    <t xml:space="preserve">Glibenclamide 5mg </t>
  </si>
  <si>
    <t xml:space="preserve">Gliclazide 30mg </t>
  </si>
  <si>
    <t xml:space="preserve">Gliclazide 80mg </t>
  </si>
  <si>
    <t xml:space="preserve">Glimepiride 4mg </t>
  </si>
  <si>
    <t xml:space="preserve">Glipizide 5mg </t>
  </si>
  <si>
    <t xml:space="preserve">Pioglitazone HCL 15mg </t>
  </si>
  <si>
    <t xml:space="preserve">Pioglitazone HCL 30mg </t>
  </si>
  <si>
    <t xml:space="preserve">Atorvastatin 10mg </t>
  </si>
  <si>
    <t xml:space="preserve">Fenofibrate 200mg </t>
  </si>
  <si>
    <t xml:space="preserve">Rosuvastatin 10mg </t>
  </si>
  <si>
    <t xml:space="preserve">Ascorbic Acid 500mg </t>
  </si>
  <si>
    <t xml:space="preserve">Calcium Lactate 325mg </t>
  </si>
  <si>
    <t xml:space="preserve">Calcium Carbonate 500mg </t>
  </si>
  <si>
    <t>Fe+FA+Vit. B Complex</t>
  </si>
  <si>
    <t xml:space="preserve">Multivitamins </t>
  </si>
  <si>
    <t xml:space="preserve">Multivitamins  + Iron </t>
  </si>
  <si>
    <t>Multivitamins  + Minerals</t>
  </si>
  <si>
    <t xml:space="preserve">Sambong 500 </t>
  </si>
  <si>
    <t xml:space="preserve">Sodium Ascorbate 500mg </t>
  </si>
  <si>
    <t xml:space="preserve">Silymarin 100mg+Vit.B Complex </t>
  </si>
  <si>
    <t xml:space="preserve">Vitamins B Complex 155 tab. </t>
  </si>
  <si>
    <t xml:space="preserve">Vitamin E 400 </t>
  </si>
  <si>
    <t xml:space="preserve">Tranexamic Acid 500 mg </t>
  </si>
  <si>
    <t xml:space="preserve">Menadione 10 mg </t>
  </si>
  <si>
    <t xml:space="preserve">Nebulizer Kit </t>
  </si>
  <si>
    <t xml:space="preserve">Pregnancy Kit </t>
  </si>
  <si>
    <t>Famotidine 20 mg Tab</t>
  </si>
  <si>
    <t>Micor</t>
  </si>
  <si>
    <t>Lactolose 3.35mg/5ml 60 ml</t>
  </si>
  <si>
    <t>Dylax/Copilax</t>
  </si>
  <si>
    <t>Ventomax-DM</t>
  </si>
  <si>
    <t xml:space="preserve">Salbutamol 4mg </t>
  </si>
  <si>
    <t>Zinnaf</t>
  </si>
  <si>
    <t>Clovimed</t>
  </si>
  <si>
    <t>Funginil-K/Kezo</t>
  </si>
  <si>
    <t>Monphevin-Lumar</t>
  </si>
  <si>
    <t>Roxylife</t>
  </si>
  <si>
    <t>Furanex</t>
  </si>
  <si>
    <t xml:space="preserve">Angisartan </t>
  </si>
  <si>
    <t>No.      SRV</t>
  </si>
  <si>
    <t xml:space="preserve">Lutien + Zea + Sel+  MultiVit + Zinc  </t>
  </si>
  <si>
    <t xml:space="preserve">Lutien with Beta Caroteine 6 mg/ 15 mg Tablet </t>
  </si>
  <si>
    <t>Comxicla/Clovimed</t>
  </si>
  <si>
    <t>Carvedil 25</t>
  </si>
  <si>
    <t>Box</t>
  </si>
  <si>
    <t>Tubes</t>
  </si>
  <si>
    <t>Pack</t>
  </si>
  <si>
    <t xml:space="preserve">Cefaclor 500mg </t>
  </si>
  <si>
    <t>Cotrimoxazole 400mg/80mg tablet</t>
  </si>
  <si>
    <t>Gabavex</t>
  </si>
  <si>
    <t>New Myrex/DM</t>
  </si>
  <si>
    <t>F1</t>
  </si>
  <si>
    <t>F2</t>
  </si>
  <si>
    <t>Sodium Ascorbate + Zinc Drops</t>
  </si>
  <si>
    <t>Sodium Ascorbate + Zinc 120ml</t>
  </si>
  <si>
    <t xml:space="preserve">Chlorphenamine 4 mg </t>
  </si>
  <si>
    <t>Multtivitamins + TLC 240 ml</t>
  </si>
  <si>
    <t>Motirex</t>
  </si>
  <si>
    <t>Melmag/DM</t>
  </si>
  <si>
    <t>Hexin/DM</t>
  </si>
  <si>
    <t>Ciprosan (white)</t>
  </si>
  <si>
    <t>Dixin</t>
  </si>
  <si>
    <t>Caldiford</t>
  </si>
  <si>
    <t>Asmamed/VN2</t>
  </si>
  <si>
    <t>Milgesic/Alagesic/Para100</t>
  </si>
  <si>
    <t>Milgesic/Alagesic/Para125</t>
  </si>
  <si>
    <t>Milgesic/Alagesic/Para250</t>
  </si>
  <si>
    <t>Profen 100/Any</t>
  </si>
  <si>
    <t>Myrevit /Diavit/ Multilem</t>
  </si>
  <si>
    <t>Base Price</t>
  </si>
  <si>
    <t>Salbumin</t>
  </si>
  <si>
    <t>Unit Base Price</t>
  </si>
  <si>
    <t>Perc. Net</t>
  </si>
  <si>
    <t>Poss. Sale</t>
  </si>
  <si>
    <t>Currt E.P.O</t>
  </si>
  <si>
    <t>Currt Sale E.P.O</t>
  </si>
  <si>
    <t>StanD. CapitaL 2 weeks</t>
  </si>
  <si>
    <t>Current Stock Capital</t>
  </si>
  <si>
    <t>Possible Max. Stock Sale</t>
  </si>
  <si>
    <t>Serg.</t>
  </si>
  <si>
    <t>Hospital Essentials</t>
  </si>
  <si>
    <t>StanD. CapitaL Sale</t>
  </si>
  <si>
    <t>Senior Disc.</t>
  </si>
  <si>
    <t>Curr Stock</t>
  </si>
  <si>
    <t>Stan Stock No.</t>
  </si>
  <si>
    <t>Llyod/westfeild</t>
  </si>
  <si>
    <t>No Myxetil</t>
  </si>
  <si>
    <t>levizine</t>
  </si>
  <si>
    <t>Jar</t>
  </si>
  <si>
    <t>Geopride</t>
  </si>
  <si>
    <t>Aceclofenac 100 mg</t>
  </si>
  <si>
    <t>Dolowin</t>
  </si>
  <si>
    <t>Betahistine 24 mg</t>
  </si>
  <si>
    <t>Betahistine 16 mg</t>
  </si>
  <si>
    <t>Betahistine 8 mg</t>
  </si>
  <si>
    <t>Verhist -24</t>
  </si>
  <si>
    <t>Clonidine 75 mcg</t>
  </si>
  <si>
    <t>Irbesartan 300 mg</t>
  </si>
  <si>
    <t>Irbevex</t>
  </si>
  <si>
    <t xml:space="preserve">Isosorbide Dinitrate 5 mg </t>
  </si>
  <si>
    <t xml:space="preserve">Isosorbide Dinitrate 10 mg </t>
  </si>
  <si>
    <t>Trindil 5</t>
  </si>
  <si>
    <t>Mefanamic Acid 500mg  Tablet</t>
  </si>
  <si>
    <t>Metocard/Prolol</t>
  </si>
  <si>
    <t>Ilaxx/Diatafen</t>
  </si>
  <si>
    <t>Philvasc</t>
  </si>
  <si>
    <t>Adult Diaper Medium</t>
  </si>
  <si>
    <t>Adult Diaper Large</t>
  </si>
  <si>
    <t>Comfrey</t>
  </si>
  <si>
    <t>Square/Diazolid</t>
  </si>
  <si>
    <t>Allecur-P / Medrizine/ Dialix</t>
  </si>
  <si>
    <t>Schelle/Kylezine</t>
  </si>
  <si>
    <t>Nocloxol/Diamond</t>
  </si>
  <si>
    <t>Tromxene/Pertustat</t>
  </si>
  <si>
    <t>Floxa/LumFlox</t>
  </si>
  <si>
    <t>zymet/Ulcerex</t>
  </si>
  <si>
    <t xml:space="preserve">Meto/Myclosil </t>
  </si>
  <si>
    <t>Xanginart / Dinemic / Trimezar</t>
  </si>
  <si>
    <t>Fenofast/Tricheck</t>
  </si>
  <si>
    <t>Couxin/Saphroxol</t>
  </si>
  <si>
    <t>Losugar</t>
  </si>
  <si>
    <t>Rosocare</t>
  </si>
  <si>
    <t>EPA and HAD Fish Oil 100 mg</t>
  </si>
  <si>
    <t>Omega 3</t>
  </si>
  <si>
    <t>Xibra/Torico</t>
  </si>
  <si>
    <t>Irbesartan 150 mg</t>
  </si>
  <si>
    <t xml:space="preserve">Diavit/Multiflem/ myrevit </t>
  </si>
  <si>
    <t>Losawin H/Lipewhin H</t>
  </si>
  <si>
    <t>Bot</t>
  </si>
  <si>
    <t>CentraMed</t>
  </si>
  <si>
    <t>Kathrex/Myrex</t>
  </si>
  <si>
    <t>Clogrel/Clopifar Clopida</t>
  </si>
  <si>
    <t>Mucutus Frt.</t>
  </si>
  <si>
    <t>Curt. Stock</t>
  </si>
  <si>
    <t>Order</t>
  </si>
  <si>
    <t>Bot.</t>
  </si>
  <si>
    <t>Unit Price</t>
  </si>
  <si>
    <t>Mefecod</t>
  </si>
  <si>
    <t>Butamirate Citrate</t>
  </si>
  <si>
    <t>Acyclovir  800mg</t>
  </si>
  <si>
    <t>Hyporex/Glimide</t>
  </si>
  <si>
    <t>Old RHP Price</t>
  </si>
  <si>
    <t>Head Trauma</t>
  </si>
  <si>
    <t>BPH</t>
  </si>
  <si>
    <t>Diuretic</t>
  </si>
  <si>
    <t>Electrolytes</t>
  </si>
  <si>
    <t>Gastro</t>
  </si>
  <si>
    <t xml:space="preserve">Antianginal and Antiarrhythmic </t>
  </si>
  <si>
    <t xml:space="preserve">AntiCoagulants, Blood Thinners </t>
  </si>
  <si>
    <t>Cardoz</t>
  </si>
  <si>
    <t>Zovixol/Broumux</t>
  </si>
  <si>
    <t>saplecox</t>
  </si>
  <si>
    <t>New Products</t>
  </si>
  <si>
    <t>Ambica</t>
  </si>
  <si>
    <t>Esometor-MDT</t>
  </si>
  <si>
    <t>XL/Ambica</t>
  </si>
  <si>
    <t>Thiaxan</t>
  </si>
  <si>
    <t>Sonap</t>
  </si>
  <si>
    <t xml:space="preserve">Catamed </t>
  </si>
  <si>
    <t>Hithro</t>
  </si>
  <si>
    <t>Hydrocortisone Cream 10g</t>
  </si>
  <si>
    <t>Optimeed/Vonwelt</t>
  </si>
  <si>
    <t>Mefein</t>
  </si>
  <si>
    <t>Iron max</t>
  </si>
  <si>
    <t>Betamethasone 5 g</t>
  </si>
  <si>
    <t>Betnoderm</t>
  </si>
  <si>
    <t>Mupiderm</t>
  </si>
  <si>
    <t>Para + PPA + CPM</t>
  </si>
  <si>
    <t>Para+ PPA + CPM Forte</t>
  </si>
  <si>
    <t>Naproxen 550mg</t>
  </si>
  <si>
    <t>Piracetam 800mg</t>
  </si>
  <si>
    <t>Retento</t>
  </si>
  <si>
    <t>P.O. Note</t>
  </si>
  <si>
    <t>Case</t>
  </si>
  <si>
    <t>Telmisartan 40mg</t>
  </si>
  <si>
    <t>Saphixime 200</t>
  </si>
  <si>
    <t>Vonwelt</t>
  </si>
  <si>
    <t>Aurohex 4</t>
  </si>
  <si>
    <t>Triodone</t>
  </si>
  <si>
    <t>Salresp</t>
  </si>
  <si>
    <t>Rounox Only</t>
  </si>
  <si>
    <t>Sinudrin Only</t>
  </si>
  <si>
    <t xml:space="preserve">Order Price </t>
  </si>
  <si>
    <t xml:space="preserve">Paracetamol 125 mg/60ml </t>
  </si>
  <si>
    <t xml:space="preserve">Paracetamol 250 mg/60ml </t>
  </si>
  <si>
    <t xml:space="preserve">Mefenamic Acid 50 mg/60ml </t>
  </si>
  <si>
    <t>Gua + CPM + PPA + Na Cit. 60 ml</t>
  </si>
  <si>
    <t>Gua + CPM + PPA + Na Cit. 120 ml</t>
  </si>
  <si>
    <t xml:space="preserve">Salbutamol 2mg/ 60ml </t>
  </si>
  <si>
    <t>Glimepiride 2mg</t>
  </si>
  <si>
    <t>Apuldon</t>
  </si>
  <si>
    <t>Domperidone 5mg/ml drops 15ml</t>
  </si>
  <si>
    <t xml:space="preserve">Pregabalin 75 mg capsule </t>
  </si>
  <si>
    <t>Spironolactone 25 mg tablet</t>
  </si>
  <si>
    <t>Diamazepine/Mazepine</t>
  </si>
  <si>
    <t xml:space="preserve">Amlodipine 5 mg + Losartan 50mg </t>
  </si>
  <si>
    <t>Forair</t>
  </si>
  <si>
    <t xml:space="preserve">Losartan + HCTZ 100mg/25 mg </t>
  </si>
  <si>
    <r>
      <t xml:space="preserve">Salbutamol Nebule 2.5 mg </t>
    </r>
    <r>
      <rPr>
        <b/>
        <sz val="9"/>
        <color rgb="FFFF0000"/>
        <rFont val="Calibri"/>
        <family val="2"/>
        <scheme val="minor"/>
      </rPr>
      <t>(100 Case)</t>
    </r>
  </si>
  <si>
    <t xml:space="preserve">Gliclazide 60mg </t>
  </si>
  <si>
    <t>Ranvast/Stalip</t>
  </si>
  <si>
    <r>
      <t xml:space="preserve">Vitamins B Complex 155 tab. </t>
    </r>
    <r>
      <rPr>
        <b/>
        <sz val="9"/>
        <color rgb="FFC00000"/>
        <rFont val="Calibri"/>
        <family val="2"/>
        <scheme val="minor"/>
      </rPr>
      <t xml:space="preserve"> (100 Case)</t>
    </r>
  </si>
  <si>
    <r>
      <t xml:space="preserve">Vitamins B Complex 300/100/100 </t>
    </r>
    <r>
      <rPr>
        <b/>
        <sz val="9"/>
        <color rgb="FFC00000"/>
        <rFont val="Calibri"/>
        <family val="2"/>
        <scheme val="minor"/>
      </rPr>
      <t>(35 Case)</t>
    </r>
  </si>
  <si>
    <t>Eferal</t>
  </si>
  <si>
    <t>Telmisartan 80mg</t>
  </si>
  <si>
    <t>Losartan 50mg</t>
  </si>
  <si>
    <t>Salmeterol + Fluticasone 25 mg /125 mcg Inhaler</t>
  </si>
  <si>
    <t>Naturalle</t>
  </si>
  <si>
    <t>Ranvast/ Atorsph</t>
  </si>
  <si>
    <t>VytaGrow</t>
  </si>
  <si>
    <t>Kiddie Plus+Zn</t>
  </si>
  <si>
    <t>Hemovit</t>
  </si>
  <si>
    <t xml:space="preserve">Ferrous Sulfate 325 mg Tablet </t>
  </si>
  <si>
    <t>Omebloc/Ranzole</t>
  </si>
  <si>
    <t>Hanizyn</t>
  </si>
  <si>
    <t>Losartan 100mg</t>
  </si>
  <si>
    <t>Apuldon/Motilia</t>
  </si>
  <si>
    <t>Aptradol/DM/Edol</t>
  </si>
  <si>
    <r>
      <t xml:space="preserve">Salbutamol Nebule 2.5 mg </t>
    </r>
    <r>
      <rPr>
        <b/>
        <sz val="9"/>
        <color rgb="FFFF0000"/>
        <rFont val="Calibri"/>
        <family val="2"/>
        <scheme val="minor"/>
      </rPr>
      <t>(70 Case)</t>
    </r>
  </si>
  <si>
    <t>Renite 5/Scheepril</t>
  </si>
  <si>
    <t>Renite 10/Scheepril</t>
  </si>
  <si>
    <t>Omega 3 fish Oil</t>
  </si>
  <si>
    <t>LIVERBOS</t>
  </si>
  <si>
    <t>Isoniazid 200mg + Pyriodoxine20mg 120ml</t>
  </si>
  <si>
    <t>Isoniazid 200mg + Pyriodoxine20mg 60ml</t>
  </si>
  <si>
    <t>AZCORE</t>
  </si>
  <si>
    <r>
      <t>ATORBET /</t>
    </r>
    <r>
      <rPr>
        <b/>
        <sz val="7"/>
        <color rgb="FF00602B"/>
        <rFont val="Calibri"/>
        <family val="2"/>
        <scheme val="minor"/>
      </rPr>
      <t xml:space="preserve"> ATORSAPH</t>
    </r>
  </si>
  <si>
    <t>Baby Wipes</t>
  </si>
  <si>
    <t xml:space="preserve">Diamir </t>
  </si>
  <si>
    <t>Baclofen 10 Mg</t>
  </si>
  <si>
    <t>Liosal</t>
  </si>
  <si>
    <t xml:space="preserve">Montelukast  + Levocetirizine </t>
  </si>
  <si>
    <t>Velsta</t>
  </si>
  <si>
    <t>Multi+Lysine+Buclizine Cap</t>
  </si>
  <si>
    <t>Celerplex</t>
  </si>
  <si>
    <t>Para + Vit. B1, B6, B12</t>
  </si>
  <si>
    <t>PB Care</t>
  </si>
  <si>
    <t>Veser</t>
  </si>
  <si>
    <t>Salbu+ Guai+Bromhexine HCL</t>
  </si>
  <si>
    <t>Vento Bronco M</t>
  </si>
  <si>
    <t>Spironolactone 50 mg tablet</t>
  </si>
  <si>
    <t>Spiroden</t>
  </si>
  <si>
    <t>Hillcros</t>
  </si>
  <si>
    <t>Valsartan 80mg</t>
  </si>
  <si>
    <t>Diavan</t>
  </si>
  <si>
    <t>Vento Broncho M</t>
  </si>
  <si>
    <t>Salbu + Guai + Bromhexine HCL  60 mL</t>
  </si>
  <si>
    <t>Cetzy / Allecur</t>
  </si>
  <si>
    <t>Tanya E</t>
  </si>
  <si>
    <t>Reproductive Sys. Meds.</t>
  </si>
  <si>
    <t>Amlodipine 5mg  (252 case)</t>
  </si>
  <si>
    <t xml:space="preserve">Losartan 100mg </t>
  </si>
  <si>
    <r>
      <t xml:space="preserve">Anti-Hypertension </t>
    </r>
    <r>
      <rPr>
        <b/>
        <sz val="9"/>
        <color rgb="FF7030A0"/>
        <rFont val="Calibri"/>
        <family val="2"/>
        <scheme val="minor"/>
      </rPr>
      <t>NON VAT</t>
    </r>
  </si>
  <si>
    <r>
      <t xml:space="preserve">Anti-Diabetes </t>
    </r>
    <r>
      <rPr>
        <b/>
        <sz val="9"/>
        <color rgb="FF7030A0"/>
        <rFont val="Calibri"/>
        <family val="2"/>
        <scheme val="minor"/>
      </rPr>
      <t>NON VAT</t>
    </r>
  </si>
  <si>
    <r>
      <t xml:space="preserve">Lower Cholesterol </t>
    </r>
    <r>
      <rPr>
        <b/>
        <sz val="9"/>
        <color rgb="FF7030A0"/>
        <rFont val="Calibri"/>
        <family val="2"/>
        <scheme val="minor"/>
      </rPr>
      <t>NON VAT</t>
    </r>
  </si>
  <si>
    <t>Budesonide Nebule</t>
  </si>
  <si>
    <t xml:space="preserve">Trimetazidine 20mg </t>
  </si>
  <si>
    <t xml:space="preserve">Trimetazidine 35mg </t>
  </si>
  <si>
    <t xml:space="preserve">Amlodipine 5mg  </t>
  </si>
  <si>
    <t>Amlodipine 10mg</t>
  </si>
  <si>
    <r>
      <t xml:space="preserve">Telmisartan 40mg </t>
    </r>
    <r>
      <rPr>
        <b/>
        <sz val="9"/>
        <color rgb="FFC00000"/>
        <rFont val="Calibri"/>
        <family val="2"/>
        <scheme val="minor"/>
      </rPr>
      <t>(189 Case)</t>
    </r>
  </si>
  <si>
    <t>Saphixime 400</t>
  </si>
  <si>
    <t>Sr Disc</t>
  </si>
  <si>
    <t>Probelin</t>
  </si>
  <si>
    <t>Vasotwin</t>
  </si>
  <si>
    <t>Angel / Presartan</t>
  </si>
  <si>
    <t>Eno-C</t>
  </si>
  <si>
    <t>Hivent Plus</t>
  </si>
  <si>
    <t>First Med</t>
  </si>
  <si>
    <t>Natrasol/Presartan</t>
  </si>
  <si>
    <t>Mymet</t>
  </si>
  <si>
    <t>Metformin 500</t>
  </si>
  <si>
    <r>
      <t>Cefixime Drops 20 mg/ ml</t>
    </r>
    <r>
      <rPr>
        <b/>
        <sz val="8"/>
        <color rgb="FFFF0000"/>
        <rFont val="Calibri Light"/>
        <family val="2"/>
      </rPr>
      <t xml:space="preserve"> (No Curacef)</t>
    </r>
  </si>
  <si>
    <t>Flp</t>
  </si>
  <si>
    <t>Doxofylline 400 mg Tablet</t>
  </si>
  <si>
    <t>Serv2</t>
  </si>
  <si>
    <t>Order Serv</t>
  </si>
  <si>
    <t>EENT</t>
  </si>
  <si>
    <t>Topicals</t>
  </si>
  <si>
    <t>Cetntra Med</t>
  </si>
  <si>
    <t>BL Cream</t>
  </si>
  <si>
    <t>box</t>
  </si>
  <si>
    <t>Mometasone Furoate 1mg/gCream 10 g</t>
  </si>
  <si>
    <t>Unicare</t>
  </si>
  <si>
    <t>Feeding Bottle 2 oz (3's Pack)</t>
  </si>
  <si>
    <t>pack</t>
  </si>
  <si>
    <t>Feeding Bottle 4 oz (3's Pack)</t>
  </si>
  <si>
    <t>Feeding Bottle 8 oz (3's Pack)</t>
  </si>
  <si>
    <t>Roll</t>
  </si>
  <si>
    <t>Kit</t>
  </si>
  <si>
    <t xml:space="preserve">Losartan 50mg </t>
  </si>
  <si>
    <t>Glycinorm</t>
  </si>
  <si>
    <t xml:space="preserve">Glimepiride 3mg  </t>
  </si>
  <si>
    <t xml:space="preserve">Metformin 500mg </t>
  </si>
  <si>
    <t xml:space="preserve">Azukon </t>
  </si>
  <si>
    <r>
      <t>Clopidogrel 75mg</t>
    </r>
    <r>
      <rPr>
        <b/>
        <sz val="9"/>
        <color rgb="FFC00000"/>
        <rFont val="Calibri"/>
        <family val="2"/>
        <scheme val="minor"/>
      </rPr>
      <t xml:space="preserve"> </t>
    </r>
  </si>
  <si>
    <t>Resposal</t>
  </si>
  <si>
    <t xml:space="preserve">Face Mask ear loop </t>
  </si>
  <si>
    <t>Sahar</t>
  </si>
  <si>
    <t>piece</t>
  </si>
  <si>
    <r>
      <t>Mefanamic Acid 500mg</t>
    </r>
    <r>
      <rPr>
        <b/>
        <sz val="9"/>
        <color rgb="FFFF0000"/>
        <rFont val="Calibri"/>
        <family val="2"/>
        <scheme val="minor"/>
      </rPr>
      <t xml:space="preserve"> </t>
    </r>
  </si>
  <si>
    <r>
      <rPr>
        <b/>
        <sz val="9"/>
        <color rgb="FF00602B"/>
        <rFont val="Calibri"/>
        <family val="2"/>
        <scheme val="minor"/>
      </rPr>
      <t>Carvedilol 6.25mg</t>
    </r>
    <r>
      <rPr>
        <b/>
        <sz val="9"/>
        <color rgb="FF7030A0"/>
        <rFont val="Calibri"/>
        <family val="2"/>
        <scheme val="minor"/>
      </rPr>
      <t xml:space="preserve"> </t>
    </r>
  </si>
  <si>
    <t>A's Pharmacy Price</t>
  </si>
  <si>
    <t>A' Pharmacy  PriCe</t>
  </si>
  <si>
    <t>ADVIL LIQUIGEL CAP 100'S</t>
  </si>
  <si>
    <t>ALAXAN FR CAP 100'S</t>
  </si>
  <si>
    <t>ALAXAN FR PAIN PACK(5+1)</t>
  </si>
  <si>
    <t>ASCOF FORTE 600MG TAB 60'S</t>
  </si>
  <si>
    <t>ASCOF FORTE CA[ DEAL PACK 10S (10+5)</t>
  </si>
  <si>
    <t>ASPILLET EC TAB</t>
  </si>
  <si>
    <t>ASPILLETS 80MG TAB 500'S</t>
  </si>
  <si>
    <t>ATC FISH OIL 1000MG SOFTGEL CAP 30'S</t>
  </si>
  <si>
    <t>BACTIDOL ORAL 120ML</t>
  </si>
  <si>
    <t>BACTIDOL ORAL 60ML</t>
  </si>
  <si>
    <t>BETADINE ANTISEPTIC 15ML</t>
  </si>
  <si>
    <t>BETADINE ANTISEPTIC 7.5ML</t>
  </si>
  <si>
    <t>BIOFLU TAB 100'S</t>
  </si>
  <si>
    <t>BIOGESIC TAB 500'S</t>
  </si>
  <si>
    <t>CALMOSEPTINE OINT 3.5G</t>
  </si>
  <si>
    <t>CALPOL 120MG SUP 120ML</t>
  </si>
  <si>
    <t>CALPOL 6PLUS 120ML (6-12)</t>
  </si>
  <si>
    <t>CALPOL 6PLUS 60ML (6-12)</t>
  </si>
  <si>
    <t>CANESTEN CRM 3G</t>
  </si>
  <si>
    <t>CEELIN CHEWABLE TAB 30'S</t>
  </si>
  <si>
    <t>CEELIN DRP 15ML</t>
  </si>
  <si>
    <t>CEELIN DRP 30ML</t>
  </si>
  <si>
    <t>CEELINE PLUS SYR 120ML</t>
  </si>
  <si>
    <t>CEELINE PLUS SYR 60ML</t>
  </si>
  <si>
    <t>CEELIN SYR 120ML</t>
  </si>
  <si>
    <t>CEELIN SYR 250ML</t>
  </si>
  <si>
    <t>CEELINE SYR 500ML</t>
  </si>
  <si>
    <t>CHERIFER DRP 15M</t>
  </si>
  <si>
    <t xml:space="preserve">CHERIFER DRP 30ML </t>
  </si>
  <si>
    <t>CHERIFER FORTE SYR 120ML</t>
  </si>
  <si>
    <t>CHERIFER FORTE 240ML</t>
  </si>
  <si>
    <t>CHERIFER DTE W/ ZINC 120ML</t>
  </si>
  <si>
    <t>CHERIFER DTE W/ ZINC 240ML</t>
  </si>
  <si>
    <t>CHERIFER SYR 120ML</t>
  </si>
  <si>
    <t>CHERIFER SYR 240ML</t>
  </si>
  <si>
    <t>CHERIFER W/ CGF, T ZINC 120ML</t>
  </si>
  <si>
    <t>CHERIFER W/ CGF, T ZINC 240ML</t>
  </si>
  <si>
    <t>DAPHNE PILLS</t>
  </si>
  <si>
    <t>DECILONE TAB</t>
  </si>
  <si>
    <t>DECOLGEN FORTE CAPLET 100S (/FALP)</t>
  </si>
  <si>
    <t>DERMOVATE CRM 5G</t>
  </si>
  <si>
    <t>DERMOVATE OINT 5G</t>
  </si>
  <si>
    <t>DIATBAS(REF) CAP 100'S</t>
  </si>
  <si>
    <t>DOLFENAL TAB 500MG</t>
  </si>
  <si>
    <t>DULCOLAX SUPP ADULT</t>
  </si>
  <si>
    <t>DULCOLAX TAB 120'S(NEW)</t>
  </si>
  <si>
    <t>ENERVON C (FLEX) TAS FOIL 100'S (ORANGE 4/FLAP)</t>
  </si>
  <si>
    <t>ENERVON C SYR 120ML</t>
  </si>
  <si>
    <t>ENERVON C SYR 250ML</t>
  </si>
  <si>
    <t>ENERVON C SYR 60ML</t>
  </si>
  <si>
    <t>ESSENTIABLE FORTE-P CAP</t>
  </si>
  <si>
    <t>EYE MO MOISTURIZING 7.5ML BLUE</t>
  </si>
  <si>
    <t>EYE MO RED EYE 7.5ML</t>
  </si>
  <si>
    <t>FLUMUCIL200MG GRAB 30'S ORANGE FLAV</t>
  </si>
  <si>
    <t xml:space="preserve">FLUMUCIL 600MG TAB 20'S LEMON FLAVOR </t>
  </si>
  <si>
    <t xml:space="preserve">GAVISCON 10 ML SACHET 24S </t>
  </si>
  <si>
    <t>GAVISCON DOUNLE ACTION 10ML SACHET 24</t>
  </si>
  <si>
    <t>GAVISCON TAB</t>
  </si>
  <si>
    <t>HEMARATE FA TAB 100'S</t>
  </si>
  <si>
    <t>HEMARATE TAB 100'S</t>
  </si>
  <si>
    <t xml:space="preserve">HEMORID 450MG/50MG TAB </t>
  </si>
  <si>
    <t>HERACLENE CAP(BROWN 4/FLAP)</t>
  </si>
  <si>
    <t>HERACLENE FROTE 3MG CAP (RED 4/FLAP0</t>
  </si>
  <si>
    <t>IMODIUM CAP200S</t>
  </si>
  <si>
    <t>KIDDILETS 120MG TAB</t>
  </si>
  <si>
    <t>KRMIL-S TAB 100'S</t>
  </si>
  <si>
    <t xml:space="preserve">LADY PILLS 28'S  </t>
  </si>
  <si>
    <t>MEDICOL ADVANCE 200MG SOFTGEL CAP</t>
  </si>
  <si>
    <t>MEDICOL FORTE ADVANCE 400MG CAP</t>
  </si>
  <si>
    <t>MICARDIS PLUS 40MG 30'S</t>
  </si>
  <si>
    <t>MICARDIS TAB 40MG 30'S</t>
  </si>
  <si>
    <t>MIDOL TAB 200MG</t>
  </si>
  <si>
    <t>MORIAMIN FORTE CAP</t>
  </si>
  <si>
    <t>MX3 500MG CAP 60'S</t>
  </si>
  <si>
    <t>MX3 COFFEE 10'S (WITH Box)</t>
  </si>
  <si>
    <t>MYRA 400E CAP 100'S</t>
  </si>
  <si>
    <t>NEOBLOC TAB 50MG</t>
  </si>
  <si>
    <t>NEOBLOC TAB 100MG</t>
  </si>
  <si>
    <t>NEOFORM 500MG TAB</t>
  </si>
  <si>
    <t>NEOZEP FORTE TAB 500'S</t>
  </si>
  <si>
    <t xml:space="preserve">NEUROGEN E TAB </t>
  </si>
  <si>
    <t>NIZORAL CRM 3G W/ FREE 2G TUBE</t>
  </si>
  <si>
    <t>NUTRILIN PEDTECH DRP 15ML</t>
  </si>
  <si>
    <t>NUTRILIN PEDTECH SYR 120ML</t>
  </si>
  <si>
    <t>NUTRILIN PEDTECH SYR 250ML</t>
  </si>
  <si>
    <t>NUTROPLEX W/ LYSINE 60ML</t>
  </si>
  <si>
    <t>NUTROPLEX W/ LYSINE 120ML</t>
  </si>
  <si>
    <t>PEDZINC PLUS DRP 30ML</t>
  </si>
  <si>
    <t>PEDZINC PLUS SYR 120ML</t>
  </si>
  <si>
    <t>PEDZINC PLUS SYR 240ML</t>
  </si>
  <si>
    <t>PLEMEX FOR KIDS 120ML</t>
  </si>
  <si>
    <t>PLEMEX FOR KIDS 60ML</t>
  </si>
  <si>
    <t>PLEMEX FORTE 120ML</t>
  </si>
  <si>
    <t>PLEMEX FORTE 60ML</t>
  </si>
  <si>
    <t xml:space="preserve">PLEMEX FORTE CAPSUL </t>
  </si>
  <si>
    <t>PROPAN TLC DRP 15ML</t>
  </si>
  <si>
    <t>PROPAN TLC DRP 30ML</t>
  </si>
  <si>
    <t>PROPAN TLC 120ML</t>
  </si>
  <si>
    <t>PROPAN TLC 60ML</t>
  </si>
  <si>
    <t>PROPAN SYR 60ML</t>
  </si>
  <si>
    <t>REXIDOL FORTE TAB 100'S</t>
  </si>
  <si>
    <t>ROBITUSSIN DM 120ML</t>
  </si>
  <si>
    <t>ROBITUSSIN DM 60ML</t>
  </si>
  <si>
    <t>SKELAN 550MG TAB</t>
  </si>
  <si>
    <t xml:space="preserve">SOLMUX CAP 500MG </t>
  </si>
  <si>
    <t>STREPSILS ORANGE 36X8'S</t>
  </si>
  <si>
    <t>STRESSTABS W/ IRON TAB 100'S</t>
  </si>
  <si>
    <t>TEMPRA FORTE SYR 120ML ORANE</t>
  </si>
  <si>
    <t>TEMPRA FORTE SYR 60ML ORANGE</t>
  </si>
  <si>
    <t>TEMPRA SYR 120ML ORANGE</t>
  </si>
  <si>
    <t>TEMPRA SYR 60ML ORANGE</t>
  </si>
  <si>
    <t>TIKI TIKI DRP 15ML</t>
  </si>
  <si>
    <t>TIKI TIKI STAR SYR 60ML</t>
  </si>
  <si>
    <t>TROSYD CRM 3.5G</t>
  </si>
  <si>
    <t>TRUST PILL 28'S</t>
  </si>
  <si>
    <t>TUSERAN FORTE CAP 100'S</t>
  </si>
  <si>
    <t>VENTOLIN 200MCG ROTACAP 128'S</t>
  </si>
  <si>
    <t>XANTHONE PLUS CAP 100'S</t>
  </si>
  <si>
    <t>BRANDED</t>
  </si>
  <si>
    <t>CEELIN PLUS CHEWABLES TAB 100'S</t>
  </si>
  <si>
    <t>CELLINE SYR 60 ML</t>
  </si>
  <si>
    <t>AXE DRY ROLL-ON 25ML DARK TEMPTAION</t>
  </si>
  <si>
    <t>AXE DRY ROLL-ON 40ML DARK TEMPTATION(BROWN)</t>
  </si>
  <si>
    <t>BENCH BODY SPRAY ATLANTIS 100ML</t>
  </si>
  <si>
    <t>BENCH BODY SPRAY ATLANTIS 75ML</t>
  </si>
  <si>
    <t>BENCH BODY SPRAY EIGHT 100ML</t>
  </si>
  <si>
    <t>BENCH BODY SPRAY EIGHT 75ML</t>
  </si>
  <si>
    <t>BIGUERLI SLIMMING TEA 25'S</t>
  </si>
  <si>
    <t>BIOFIT TEA 30'S</t>
  </si>
  <si>
    <t>BL CREAM 7G</t>
  </si>
  <si>
    <t>CASINO ALCOHOL ACTIVE 150ML</t>
  </si>
  <si>
    <t>CASINO ALCOHOL ACTIVE 250ML</t>
  </si>
  <si>
    <t>CASINO ALCOHOL ACTIVE 500ML</t>
  </si>
  <si>
    <t>CASINO ALCOOHOL FEMME 150ML</t>
  </si>
  <si>
    <t>CASINO ALCOHOL FEMME 250ML</t>
  </si>
  <si>
    <t>CASINO ALCOHOL FEMME W/ DUAL MOISTURIZER 150ML</t>
  </si>
  <si>
    <t>CASINO ALCOHOL FEMME W/ DUAL MOISTURIZER 250ML</t>
  </si>
  <si>
    <t>CASINO ALCOHOL FEMME W/ DUAL MOISTIRIZER 500ML</t>
  </si>
  <si>
    <t>CASINO ALCOHOL REG 250ML</t>
  </si>
  <si>
    <t>CASINO ALCOHOL REG 500ML</t>
  </si>
  <si>
    <t xml:space="preserve">CHIN CHUN SU BETA CAROTENE </t>
  </si>
  <si>
    <t>CHIN CHUN SU BLUE</t>
  </si>
  <si>
    <t>CHIN CHUN SU PINK</t>
  </si>
  <si>
    <t>CY GABRIEL PAPAYA SOAP 60G</t>
  </si>
  <si>
    <t>CY GABRIEL SPECIAL GREEN(MEDICATED) SOAP</t>
  </si>
  <si>
    <t>DOVE DEO RO ULTIMATE REPAIR SOOTHING JASMINE 40ML</t>
  </si>
  <si>
    <t>DOVE DEO ROLL-ON WHITENING ORIGINAL 40ML</t>
  </si>
  <si>
    <t>DOVE SOAP WHITE BEAUTY BAR 100G (BLUE)</t>
  </si>
  <si>
    <t>DR. KAUFMANN SULFUR SOAP WHITE(JR)</t>
  </si>
  <si>
    <t>DR. KAUFMANN SULFUR SOAP YELLOW</t>
  </si>
  <si>
    <t>EFFICASCENT OIL 100ML</t>
  </si>
  <si>
    <t>EFFICASCENT OIL 25ML</t>
  </si>
  <si>
    <t>EFFICASCENT OIL 50ML</t>
  </si>
  <si>
    <t>EFFICASCENT OIL EXTRA 100ML</t>
  </si>
  <si>
    <t>EFFICASCENT OIL EXTRA 25ML</t>
  </si>
  <si>
    <t>EFFICASCENT OIL EXTRA 50ML</t>
  </si>
  <si>
    <t>ESKINOL CALAMANSI 135ML</t>
  </si>
  <si>
    <t>ESKINOL CALALANSI 225ML</t>
  </si>
  <si>
    <t>ESKINOL CALAMANSI 75ML</t>
  </si>
  <si>
    <t>ESKINOL CUCUMBER 135ML</t>
  </si>
  <si>
    <t>ESKINOL CUCUMBER 75ML</t>
  </si>
  <si>
    <t>ESKINOL LEMON OIL CNTRL 135ML</t>
  </si>
  <si>
    <t>ESKINOL LEMON OIL CNTRL 75ML</t>
  </si>
  <si>
    <t>ESKINOL PIMPLE FIGHT DERMA-C 225ML</t>
  </si>
  <si>
    <t>ESKINOL PINPLE FIGHT DERMA-C 75ML</t>
  </si>
  <si>
    <t>ESKINOL WHITE CLEAR 135ML</t>
  </si>
  <si>
    <t>ESKINOL WHITE CLEAR 225ML</t>
  </si>
  <si>
    <t>ESKINOL WHITE CLEAR 75ML</t>
  </si>
  <si>
    <t>FAMILY ALCOHOL 40 BIG 473ML</t>
  </si>
  <si>
    <t>FISSAN FOOT POW 25G</t>
  </si>
  <si>
    <t>FISSAN PRICKLY HEAT POW 25G</t>
  </si>
  <si>
    <t>FISSAN PRICKLY HEAT POW 50G</t>
  </si>
  <si>
    <t>GREEN CROSS HAND SANITIZING GEL REG 60</t>
  </si>
  <si>
    <t xml:space="preserve">HAPPY BUDS 108'S </t>
  </si>
  <si>
    <t>HAPPY COTTON 10G</t>
  </si>
  <si>
    <t>HAPPY COTTON 150G</t>
  </si>
  <si>
    <t>HAPPY COTTON 40G</t>
  </si>
  <si>
    <t>HAPPY COTTON 80G</t>
  </si>
  <si>
    <t>HAPPY COTTON BALLS 300'S</t>
  </si>
  <si>
    <t>HAPPY COTTON BALLLS 50'S</t>
  </si>
  <si>
    <t>JB POWDER BEDTIME 100G(VIOLET)</t>
  </si>
  <si>
    <t>JB POWDER BEDTIME 25G(VIOLET)</t>
  </si>
  <si>
    <t>JB POWDER BEDTIME 50G(VIOLET)</t>
  </si>
  <si>
    <t>JB POWDER CLASSIC 100G(WHITE)</t>
  </si>
  <si>
    <t>JB POWDER CLASSIC 200G(WHITE)</t>
  </si>
  <si>
    <t>JB POWDER CLASSIC 25G(WHITE)</t>
  </si>
  <si>
    <t>JB POWDER CLASSIC 500G(WHITE)</t>
  </si>
  <si>
    <t>JB POWDER CLASSIC 50G(WHITE)</t>
  </si>
  <si>
    <t>JB POWDER PINK BLOSSOM 100G</t>
  </si>
  <si>
    <t>JB POWEDER PINK BLOSSOM 200G</t>
  </si>
  <si>
    <t>JB POWDER PINK BLOSSOM 25G</t>
  </si>
  <si>
    <t>JB POWDER PINK BLOSSOM 50G</t>
  </si>
  <si>
    <t>JB POWDER PRICKLEY HEAT 50G</t>
  </si>
  <si>
    <t>JONHSON B-OIL 25ML</t>
  </si>
  <si>
    <t>JONHSON B-OIL 50ML</t>
  </si>
  <si>
    <t>JONHSON B-OIL 125ML</t>
  </si>
  <si>
    <t>JONHSON B-OIL ALOE 125ML</t>
  </si>
  <si>
    <t>JONHSON B-OIL ALOE 25ML</t>
  </si>
  <si>
    <t>JONHSON B-OIL ALOE 50ML</t>
  </si>
  <si>
    <t>JONHSON B-OIL LITE 25ML</t>
  </si>
  <si>
    <t>JONHSON B-OIL LITE 50ML</t>
  </si>
  <si>
    <t>JUICY COL ANGELS BLISS (PINK) 25ML</t>
  </si>
  <si>
    <t>JUICY COL ANGEL BLISS(PINK) 50ML</t>
  </si>
  <si>
    <t>JUICY COL DREAMSICLE(VIOLET) 25ML</t>
  </si>
  <si>
    <t>JUICY COL DREAMSICLE(VIOLET) 50ML</t>
  </si>
  <si>
    <t>JUICY COL SWEET DELIGHTS(RED) 25ML</t>
  </si>
  <si>
    <t>JUICY COL SWEET DELIGHTS(RED) 50ML</t>
  </si>
  <si>
    <t>KATIALIS LARGE 30G</t>
  </si>
  <si>
    <t>KATIALIS MEDIUM 15G</t>
  </si>
  <si>
    <t>KATIALIS SMALL 5G</t>
  </si>
  <si>
    <t>KATINKO BIG 30G 12'S</t>
  </si>
  <si>
    <t>KATINKO SML 10G 12'S</t>
  </si>
  <si>
    <t>KOJIESAN SKIN LIGHTNEING SOAP 2IN1 65G</t>
  </si>
  <si>
    <t>KOJIESAN SKIN LIGHTENING SOAP 65G 3IN1</t>
  </si>
  <si>
    <t>KOOL FEVER ADULT 6'S(BLUE)</t>
  </si>
  <si>
    <t>KOOL FEVER BABY 6'S(PINK)</t>
  </si>
  <si>
    <t>KOOL FEVER KIDS 6'S</t>
  </si>
  <si>
    <t>MASTER CLEANSER ACTIVE WHITENING W/ PAPAYA 135ML</t>
  </si>
  <si>
    <t>MASTER CLEANSER ACTIVE WHITENING W/ PAPAYA 225ML</t>
  </si>
  <si>
    <t>MASTER CLEANSER ACTIVE WHITENING W/ PAPAYA 70ML</t>
  </si>
  <si>
    <t>MASTER CLEANSER OIL CONTROL MAX 135ML</t>
  </si>
  <si>
    <t>MASTER CLEANSER OIL CONTROL MAX 225ML</t>
  </si>
  <si>
    <t>MASTER CLEANSER OIL CONTROL MAX 70ML</t>
  </si>
  <si>
    <t>MAXIPEEL 1 30ML</t>
  </si>
  <si>
    <t>MAXIPEEL 1 60ML</t>
  </si>
  <si>
    <t>MAXIPEEL 2 15ML</t>
  </si>
  <si>
    <t>MAXIPEEL 2 30ML</t>
  </si>
  <si>
    <t>MAXIPEEL 2 60ML</t>
  </si>
  <si>
    <t xml:space="preserve">MAXIPEEL 3 15ML </t>
  </si>
  <si>
    <t xml:space="preserve"> MAXIPEEL 3 30ML</t>
  </si>
  <si>
    <t>MAXIPEEL 3 60ML</t>
  </si>
  <si>
    <t>MENA CREAM</t>
  </si>
  <si>
    <t>OFF LOTION KIDS 100ML</t>
  </si>
  <si>
    <t>OFF LOTION KIDS 50ML</t>
  </si>
  <si>
    <t>OFF LOTION KIDS 6ML SAC</t>
  </si>
  <si>
    <t>OFF LOTIO OVERTIME 6ML SAC 12'S</t>
  </si>
  <si>
    <t>OFF OVERTIME LOTION 100ML</t>
  </si>
  <si>
    <t>OFF OVERTIME LOTION 50ML</t>
  </si>
  <si>
    <t>OLAY NATURAL WHITE ALL IN ONE FAIRNESS DAY CREA, 7.5G 6'S</t>
  </si>
  <si>
    <t>OMEGA 15ML</t>
  </si>
  <si>
    <t>OMEGA 30ML</t>
  </si>
  <si>
    <t>OMEGA 60ML</t>
  </si>
  <si>
    <t>PAULINIMENT 10ML PAULITO(ALDRITZ)</t>
  </si>
  <si>
    <t>PAULINIMENT 30ML(ALDRITZ)</t>
  </si>
  <si>
    <t>PAULINIMENT 60ML(ALDRITZ)</t>
  </si>
  <si>
    <t>PEDIALYTE 45 BUBBLE GUM 500ML</t>
  </si>
  <si>
    <t>PEDIALYTE MILD 30 APPLE 500ML</t>
  </si>
  <si>
    <t>PETROLEUM JELLY 25G(APOLLO)</t>
  </si>
  <si>
    <t>PH CARE COOL WIND 50ML</t>
  </si>
  <si>
    <t>PH CARE COOL WIND SAC 12'S</t>
  </si>
  <si>
    <t>PH CARE PASSIONATE BLOOM 50ML</t>
  </si>
  <si>
    <t>PH CARE PASSIONATE BLOOM SAC 12'S</t>
  </si>
  <si>
    <t>PLACENTA SOAP CLASSIC 135G</t>
  </si>
  <si>
    <t>PALCENTA SOAP CLASSIC 90G</t>
  </si>
  <si>
    <t>PONDS WHITE BTYSUPER CREAM NORMAL SKIN 12G(PINK)</t>
  </si>
  <si>
    <t>PONDS WHITE BTY SUPERCREAM OILY SKIN 12'S(YELLOW)</t>
  </si>
  <si>
    <t>REXONA DEO LOT 3ML MEN ICE COOOL 12'S</t>
  </si>
  <si>
    <t>REXONA DEO LOT 3ML MEN QUANTUM 12'S</t>
  </si>
  <si>
    <t>REXONA MINI ROLL-ON MEN ICE COOL</t>
  </si>
  <si>
    <t>REXONA MINI ROLL-ON MEN QUANTUM</t>
  </si>
  <si>
    <t>REXONA MINI ROLL- ON WOMEN PASSION</t>
  </si>
  <si>
    <t>REXONA MINI ROLL-ON WOMEN POWDER DR</t>
  </si>
  <si>
    <t>REXONA MINI ROLL-ON WOMEN SHOWER CLEAN</t>
  </si>
  <si>
    <t>REXONA MINI ROLL-ON WOMEN WHITENING 25ML</t>
  </si>
  <si>
    <t>REXONA ROLL-ON MEN ICE COOL 40ML</t>
  </si>
  <si>
    <t>REXONA ROLL-ON MEN QUANTUM 50ML</t>
  </si>
  <si>
    <t>REXONA ROLL-ON WOMEN PASSION 40ML</t>
  </si>
  <si>
    <t>REXONA ROLL-ON WOMEN POWDER DRY 40ML</t>
  </si>
  <si>
    <t>REXONA ROLL-ON WOMEN WHITENING 50ML</t>
  </si>
  <si>
    <t>SALONPAS PATCH 10'S</t>
  </si>
  <si>
    <t>TAWAS ALL WHITE NATURAL 50G (RED) 12'S</t>
  </si>
  <si>
    <t>TAWAS ALL WHITE PERFUME 50G (YELLOW) 12'S</t>
  </si>
  <si>
    <t>TENDER CARE POWDER CLASSIC MILD 100G</t>
  </si>
  <si>
    <t>TENDER CARE POWDER CLASSIC MILD 50G</t>
  </si>
  <si>
    <t>TRUST CONDOM REG 24'S</t>
  </si>
  <si>
    <t>TRUST CONDOM STRAW 24'S</t>
  </si>
  <si>
    <t>VICKS INHALER KEYCHAIN 6'S</t>
  </si>
  <si>
    <t>VICKS VAPORUB 5G</t>
  </si>
  <si>
    <t>VICKS VAPORUB 10G</t>
  </si>
  <si>
    <t>EFFICASCENT OIL EXTREME 100ML</t>
  </si>
  <si>
    <t>EFFICASCENT OIL EXTEME 25ML</t>
  </si>
  <si>
    <t>EFFICASCENT OIL EXTREME 50ML</t>
  </si>
  <si>
    <t>REXONA ROLL-ON WOMEN SHOWER CLEAN 50ML</t>
  </si>
  <si>
    <t>ALTHEA PILLS</t>
  </si>
  <si>
    <t>BUSCOPAN PLUS TAB100'S</t>
  </si>
  <si>
    <t>BUSCOPAN TAB(NEW) 120'S</t>
  </si>
  <si>
    <t>BUSCOPAN VENUS TAB 10MG/500MG TAB</t>
  </si>
  <si>
    <t>CELEBREX 200MG CAP</t>
  </si>
  <si>
    <t>CELESTAMINE TAB 1000'S</t>
  </si>
  <si>
    <t>DECILONE FORTE TAB</t>
  </si>
  <si>
    <t>DUVADILAN TAB</t>
  </si>
  <si>
    <t>FLANAX FORTE TAB</t>
  </si>
  <si>
    <t>K-LYTE TAB 100'S</t>
  </si>
  <si>
    <t>LOMOTIL TAB</t>
  </si>
  <si>
    <t>MICARDIS PLUS 80MG 30'S</t>
  </si>
  <si>
    <t>MICARDIS TAB 80MG 30'S</t>
  </si>
  <si>
    <t>MOTILIUM TAB 100'S</t>
  </si>
  <si>
    <t>NORVASC TAB 5MG</t>
  </si>
  <si>
    <t>ROWACHOL CAP 100'S</t>
  </si>
  <si>
    <t>ROWATINEX CAP 100'S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</si>
</sst>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₱&quot;* #,##0.00_);_(&quot;₱&quot;* \(#,##0.00\);_(&quot;₱&quot;* &quot;-&quot;??_);_(@_)"/>
    <numFmt numFmtId="168" formatCode="_(* #,##0_);_(* \(#,##0\);_(* &quot;-&quot;??_);_(@_)"/>
    <numFmt numFmtId="169" formatCode="_(* #,##0_);_(* \(#,##0\);_(* &quot;-&quot;?_);_(@_)"/>
    <numFmt numFmtId="170" formatCode="_(* #,##0.00_);_(* \(#,##0.00\);_(* &quot;-&quot;?_);_(@_)"/>
    <numFmt numFmtId="171" formatCode="0.0%"/>
    <numFmt numFmtId="172" formatCode="[$-F800]dddd\,\ mmmm\ dd\,\ yyyy"/>
  </numFmts>
  <fonts count="10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65F9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C877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02B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60110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 tint="4.9989318521683403E-2"/>
      <name val="Engravers MT"/>
      <family val="1"/>
    </font>
    <font>
      <b/>
      <sz val="9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rgb="FFFF3399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color rgb="FF60110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 tint="4.9989318521683403E-2"/>
      <name val="Calibri Light"/>
      <family val="2"/>
    </font>
    <font>
      <b/>
      <sz val="11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color theme="1"/>
      <name val="Calibri Light"/>
      <family val="2"/>
    </font>
    <font>
      <sz val="9"/>
      <color theme="0" tint="-0.499984740745262"/>
      <name val="Calibri Light"/>
      <family val="2"/>
    </font>
    <font>
      <b/>
      <sz val="8"/>
      <color theme="1" tint="4.9989318521683403E-2"/>
      <name val="Calibri Light"/>
      <family val="2"/>
    </font>
    <font>
      <b/>
      <sz val="9"/>
      <color theme="1"/>
      <name val="Calibri Light"/>
      <family val="2"/>
    </font>
    <font>
      <b/>
      <sz val="9"/>
      <color rgb="FFFF0000"/>
      <name val="Calibri Light"/>
      <family val="2"/>
    </font>
    <font>
      <b/>
      <sz val="9"/>
      <color rgb="FF00602B"/>
      <name val="Calibri Light"/>
      <family val="2"/>
    </font>
    <font>
      <sz val="9"/>
      <color theme="1"/>
      <name val="Calibri Light"/>
      <family val="2"/>
    </font>
    <font>
      <sz val="11"/>
      <color theme="7" tint="0.3999755851924192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7"/>
      <color theme="1"/>
      <name val="Calibri Light"/>
      <family val="2"/>
    </font>
    <font>
      <sz val="9"/>
      <color theme="0" tint="-0.34998626667073579"/>
      <name val="Calibri Light"/>
      <family val="2"/>
    </font>
    <font>
      <b/>
      <sz val="9"/>
      <color rgb="FFC00000"/>
      <name val="Calibri Light"/>
      <family val="2"/>
    </font>
    <font>
      <b/>
      <sz val="9"/>
      <color rgb="FF002060"/>
      <name val="Calibri Light"/>
      <family val="2"/>
    </font>
    <font>
      <b/>
      <sz val="9"/>
      <name val="Calibri Light"/>
      <family val="2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602B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9"/>
      <color theme="7" tint="0.39997558519241921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9"/>
      <color theme="1" tint="4.9989318521683403E-2"/>
      <name val="Calibri Light"/>
      <family val="2"/>
    </font>
    <font>
      <sz val="9"/>
      <color rgb="FF002060"/>
      <name val="Calibri Light"/>
      <family val="2"/>
    </font>
    <font>
      <sz val="9"/>
      <color rgb="FFC00000"/>
      <name val="Calibri Light"/>
      <family val="2"/>
    </font>
    <font>
      <b/>
      <sz val="8"/>
      <color rgb="FF00602B"/>
      <name val="Calibri"/>
      <family val="2"/>
      <scheme val="minor"/>
    </font>
    <font>
      <sz val="9"/>
      <name val="Calibri Light"/>
      <family val="2"/>
    </font>
    <font>
      <i/>
      <sz val="10"/>
      <color rgb="FF00602B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9"/>
      <color rgb="FF00602B"/>
      <name val="Calibri Light"/>
      <family val="2"/>
    </font>
    <font>
      <sz val="10"/>
      <color rgb="FF00602B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2"/>
    </font>
    <font>
      <b/>
      <sz val="9"/>
      <color theme="1" tint="4.9989318521683403E-2"/>
      <name val="Calibri Light"/>
      <family val="2"/>
    </font>
    <font>
      <b/>
      <sz val="8"/>
      <name val="Calibri Light"/>
      <family val="2"/>
    </font>
    <font>
      <b/>
      <sz val="7"/>
      <color rgb="FF601104"/>
      <name val="Calibri"/>
      <family val="2"/>
      <scheme val="minor"/>
    </font>
    <font>
      <b/>
      <sz val="7"/>
      <color rgb="FF00602B"/>
      <name val="Calibri"/>
      <family val="2"/>
      <scheme val="minor"/>
    </font>
    <font>
      <b/>
      <sz val="8"/>
      <color theme="1"/>
      <name val="Calibri Light"/>
      <family val="2"/>
    </font>
    <font>
      <b/>
      <sz val="8"/>
      <color rgb="FFC00000"/>
      <name val="Calibri Light"/>
      <family val="2"/>
    </font>
    <font>
      <b/>
      <sz val="8"/>
      <name val="Calibri"/>
      <family val="2"/>
      <scheme val="minor"/>
    </font>
    <font>
      <sz val="7"/>
      <color theme="1" tint="4.9989318521683403E-2"/>
      <name val="Engravers MT"/>
      <family val="1"/>
    </font>
    <font>
      <b/>
      <sz val="7"/>
      <color theme="1" tint="4.9989318521683403E-2"/>
      <name val="Engravers MT"/>
      <family val="1"/>
    </font>
    <font>
      <sz val="7"/>
      <name val="Engravers MT"/>
      <family val="1"/>
    </font>
    <font>
      <b/>
      <sz val="7"/>
      <name val="Engravers MT"/>
      <family val="1"/>
    </font>
    <font>
      <b/>
      <sz val="8"/>
      <color rgb="FF002060"/>
      <name val="Calibri Light"/>
      <family val="2"/>
    </font>
    <font>
      <sz val="8"/>
      <color theme="0" tint="-0.499984740745262"/>
      <name val="Calibri Light"/>
      <family val="2"/>
    </font>
    <font>
      <sz val="8"/>
      <color theme="0" tint="-0.49998474074526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8"/>
      <color rgb="FFFF0000"/>
      <name val="Calibri Light"/>
      <family val="2"/>
    </font>
    <font>
      <sz val="8"/>
      <color theme="1"/>
      <name val="Calibri Light"/>
      <family val="2"/>
    </font>
    <font>
      <sz val="8"/>
      <color theme="0" tint="-0.34998626667073579"/>
      <name val="Calibri Light"/>
      <family val="2"/>
    </font>
    <font>
      <sz val="7"/>
      <color theme="1"/>
      <name val="Calibri"/>
      <family val="2"/>
      <scheme val="minor"/>
    </font>
    <font>
      <sz val="7"/>
      <color theme="0" tint="-0.34998626667073579"/>
      <name val="Calibri Light"/>
      <family val="2"/>
    </font>
    <font>
      <b/>
      <sz val="9"/>
      <color theme="1"/>
      <name val="Calibri"/>
      <family val="2"/>
      <scheme val="minor"/>
    </font>
    <font>
      <b/>
      <sz val="7"/>
      <color theme="1"/>
      <name val="Calibri Light"/>
      <family val="2"/>
    </font>
    <font>
      <i/>
      <sz val="9"/>
      <color rgb="FFFF33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9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66" fontId="6" fillId="0" borderId="0" xfId="1" applyFont="1"/>
    <xf numFmtId="0" fontId="11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0" fillId="0" borderId="0" xfId="0" applyNumberFormat="1" applyFont="1" applyAlignment="1">
      <alignment horizontal="center"/>
    </xf>
    <xf numFmtId="168" fontId="14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4" fillId="0" borderId="0" xfId="0" applyFont="1"/>
    <xf numFmtId="166" fontId="0" fillId="0" borderId="0" xfId="0" applyNumberFormat="1" applyFont="1"/>
    <xf numFmtId="167" fontId="21" fillId="0" borderId="0" xfId="0" applyNumberFormat="1" applyFont="1"/>
    <xf numFmtId="167" fontId="5" fillId="0" borderId="0" xfId="1" applyNumberFormat="1" applyFont="1"/>
    <xf numFmtId="0" fontId="25" fillId="0" borderId="0" xfId="0" applyFont="1" applyAlignment="1">
      <alignment horizontal="center"/>
    </xf>
    <xf numFmtId="168" fontId="28" fillId="0" borderId="0" xfId="0" applyNumberFormat="1" applyFont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horizontal="center"/>
    </xf>
    <xf numFmtId="0" fontId="31" fillId="0" borderId="0" xfId="0" applyFont="1"/>
    <xf numFmtId="171" fontId="28" fillId="0" borderId="0" xfId="0" applyNumberFormat="1" applyFont="1"/>
    <xf numFmtId="168" fontId="0" fillId="0" borderId="0" xfId="0" applyNumberFormat="1"/>
    <xf numFmtId="0" fontId="19" fillId="0" borderId="0" xfId="0" applyFont="1" applyAlignment="1">
      <alignment horizontal="center"/>
    </xf>
    <xf numFmtId="0" fontId="10" fillId="0" borderId="0" xfId="0" applyFont="1"/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/>
    </xf>
    <xf numFmtId="0" fontId="37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66" fontId="28" fillId="0" borderId="0" xfId="0" applyNumberFormat="1" applyFont="1"/>
    <xf numFmtId="0" fontId="44" fillId="0" borderId="0" xfId="0" applyFont="1" applyAlignment="1">
      <alignment horizontal="center"/>
    </xf>
    <xf numFmtId="0" fontId="46" fillId="0" borderId="1" xfId="0" applyFont="1" applyBorder="1" applyAlignment="1">
      <alignment horizontal="center" vertical="center" wrapText="1"/>
    </xf>
    <xf numFmtId="0" fontId="13" fillId="0" borderId="0" xfId="0" applyFont="1"/>
    <xf numFmtId="0" fontId="0" fillId="0" borderId="0" xfId="0" applyFont="1" applyAlignment="1">
      <alignment horizontal="center"/>
    </xf>
    <xf numFmtId="166" fontId="23" fillId="0" borderId="3" xfId="0" applyNumberFormat="1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164" fontId="51" fillId="0" borderId="4" xfId="0" applyNumberFormat="1" applyFont="1" applyBorder="1" applyAlignment="1">
      <alignment horizontal="center" vertical="center" wrapText="1"/>
    </xf>
    <xf numFmtId="164" fontId="52" fillId="0" borderId="1" xfId="0" applyNumberFormat="1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164" fontId="54" fillId="0" borderId="1" xfId="0" applyNumberFormat="1" applyFont="1" applyBorder="1" applyAlignment="1">
      <alignment horizontal="center" vertical="center" wrapText="1"/>
    </xf>
    <xf numFmtId="0" fontId="51" fillId="0" borderId="1" xfId="0" applyFont="1" applyFill="1" applyBorder="1" applyAlignment="1">
      <alignment horizontal="left" vertical="center" wrapText="1"/>
    </xf>
    <xf numFmtId="169" fontId="55" fillId="0" borderId="1" xfId="0" applyNumberFormat="1" applyFont="1" applyBorder="1" applyAlignment="1">
      <alignment horizontal="center" vertical="center" wrapText="1"/>
    </xf>
    <xf numFmtId="16" fontId="51" fillId="0" borderId="1" xfId="0" applyNumberFormat="1" applyFont="1" applyBorder="1" applyAlignment="1">
      <alignment horizontal="center" vertical="center" wrapText="1"/>
    </xf>
    <xf numFmtId="166" fontId="54" fillId="0" borderId="1" xfId="0" applyNumberFormat="1" applyFont="1" applyBorder="1" applyAlignment="1">
      <alignment horizontal="center" vertical="center" wrapText="1"/>
    </xf>
    <xf numFmtId="9" fontId="23" fillId="0" borderId="1" xfId="0" applyNumberFormat="1" applyFont="1" applyBorder="1" applyAlignment="1">
      <alignment horizontal="center" vertical="center" wrapText="1"/>
    </xf>
    <xf numFmtId="166" fontId="23" fillId="0" borderId="1" xfId="0" applyNumberFormat="1" applyFont="1" applyBorder="1" applyAlignment="1">
      <alignment horizontal="center" vertical="center" wrapText="1"/>
    </xf>
    <xf numFmtId="166" fontId="56" fillId="0" borderId="1" xfId="0" applyNumberFormat="1" applyFont="1" applyBorder="1" applyAlignment="1">
      <alignment horizontal="center" vertical="center" wrapText="1"/>
    </xf>
    <xf numFmtId="166" fontId="57" fillId="0" borderId="1" xfId="0" applyNumberFormat="1" applyFont="1" applyBorder="1" applyAlignment="1">
      <alignment horizontal="center" vertical="center" wrapText="1"/>
    </xf>
    <xf numFmtId="170" fontId="57" fillId="0" borderId="1" xfId="0" applyNumberFormat="1" applyFont="1" applyBorder="1" applyAlignment="1">
      <alignment horizontal="center" vertical="center" wrapText="1"/>
    </xf>
    <xf numFmtId="164" fontId="23" fillId="0" borderId="4" xfId="0" applyNumberFormat="1" applyFont="1" applyBorder="1" applyAlignment="1">
      <alignment horizontal="center" vertical="center" wrapText="1"/>
    </xf>
    <xf numFmtId="0" fontId="57" fillId="0" borderId="1" xfId="0" applyFont="1" applyFill="1" applyBorder="1" applyAlignment="1">
      <alignment horizontal="center" vertical="center" wrapText="1"/>
    </xf>
    <xf numFmtId="169" fontId="23" fillId="0" borderId="1" xfId="0" applyNumberFormat="1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166" fontId="57" fillId="0" borderId="1" xfId="1" applyNumberFormat="1" applyFont="1" applyBorder="1" applyAlignment="1">
      <alignment horizontal="center" vertical="center" wrapText="1"/>
    </xf>
    <xf numFmtId="164" fontId="26" fillId="0" borderId="4" xfId="0" applyNumberFormat="1" applyFont="1" applyBorder="1" applyAlignment="1">
      <alignment horizontal="center" vertical="center" wrapText="1"/>
    </xf>
    <xf numFmtId="169" fontId="26" fillId="0" borderId="1" xfId="0" applyNumberFormat="1" applyFont="1" applyBorder="1" applyAlignment="1">
      <alignment horizontal="center" vertical="center" wrapText="1"/>
    </xf>
    <xf numFmtId="166" fontId="26" fillId="0" borderId="1" xfId="0" applyNumberFormat="1" applyFont="1" applyBorder="1" applyAlignment="1">
      <alignment horizontal="center" vertical="center" wrapText="1"/>
    </xf>
    <xf numFmtId="166" fontId="26" fillId="0" borderId="1" xfId="1" applyNumberFormat="1" applyFont="1" applyBorder="1" applyAlignment="1">
      <alignment horizontal="center" vertical="center" wrapText="1"/>
    </xf>
    <xf numFmtId="170" fontId="26" fillId="0" borderId="1" xfId="0" applyNumberFormat="1" applyFont="1" applyBorder="1" applyAlignment="1">
      <alignment horizontal="center" vertical="center" wrapText="1"/>
    </xf>
    <xf numFmtId="164" fontId="23" fillId="0" borderId="4" xfId="0" applyNumberFormat="1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9" fontId="23" fillId="0" borderId="1" xfId="0" applyNumberFormat="1" applyFont="1" applyBorder="1" applyAlignment="1">
      <alignment horizontal="center" vertical="center"/>
    </xf>
    <xf numFmtId="164" fontId="58" fillId="0" borderId="4" xfId="0" applyNumberFormat="1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164" fontId="59" fillId="0" borderId="4" xfId="0" applyNumberFormat="1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169" fontId="59" fillId="0" borderId="1" xfId="0" applyNumberFormat="1" applyFont="1" applyBorder="1" applyAlignment="1">
      <alignment horizontal="center" vertical="center" wrapText="1"/>
    </xf>
    <xf numFmtId="166" fontId="59" fillId="0" borderId="1" xfId="0" applyNumberFormat="1" applyFont="1" applyBorder="1" applyAlignment="1">
      <alignment horizontal="center" vertical="center" wrapText="1"/>
    </xf>
    <xf numFmtId="166" fontId="59" fillId="0" borderId="1" xfId="1" applyNumberFormat="1" applyFont="1" applyBorder="1" applyAlignment="1">
      <alignment horizontal="center" vertical="center" wrapText="1"/>
    </xf>
    <xf numFmtId="170" fontId="59" fillId="0" borderId="1" xfId="0" applyNumberFormat="1" applyFont="1" applyBorder="1" applyAlignment="1">
      <alignment horizontal="center" vertical="center" wrapText="1"/>
    </xf>
    <xf numFmtId="166" fontId="23" fillId="0" borderId="1" xfId="1" applyNumberFormat="1" applyFont="1" applyBorder="1" applyAlignment="1">
      <alignment horizontal="center" vertical="center" wrapText="1"/>
    </xf>
    <xf numFmtId="170" fontId="23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166" fontId="23" fillId="0" borderId="1" xfId="0" applyNumberFormat="1" applyFont="1" applyBorder="1" applyAlignment="1">
      <alignment horizontal="left" vertical="center" wrapText="1"/>
    </xf>
    <xf numFmtId="166" fontId="56" fillId="0" borderId="1" xfId="0" applyNumberFormat="1" applyFont="1" applyBorder="1" applyAlignment="1">
      <alignment horizontal="left" vertical="center" wrapText="1"/>
    </xf>
    <xf numFmtId="0" fontId="53" fillId="0" borderId="1" xfId="0" applyFont="1" applyFill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169" fontId="57" fillId="0" borderId="1" xfId="0" applyNumberFormat="1" applyFont="1" applyBorder="1" applyAlignment="1">
      <alignment horizontal="center" vertical="center" wrapText="1"/>
    </xf>
    <xf numFmtId="166" fontId="57" fillId="0" borderId="3" xfId="0" applyNumberFormat="1" applyFont="1" applyBorder="1" applyAlignment="1">
      <alignment horizontal="center" vertical="center" wrapText="1"/>
    </xf>
    <xf numFmtId="0" fontId="51" fillId="0" borderId="0" xfId="0" applyFont="1" applyFill="1"/>
    <xf numFmtId="164" fontId="61" fillId="0" borderId="4" xfId="0" applyNumberFormat="1" applyFont="1" applyBorder="1" applyAlignment="1">
      <alignment horizontal="center" vertical="center" wrapText="1"/>
    </xf>
    <xf numFmtId="0" fontId="61" fillId="0" borderId="1" xfId="0" applyFont="1" applyBorder="1" applyAlignment="1">
      <alignment horizontal="center" vertical="center" wrapText="1"/>
    </xf>
    <xf numFmtId="0" fontId="61" fillId="0" borderId="1" xfId="0" applyFont="1" applyFill="1" applyBorder="1" applyAlignment="1">
      <alignment horizontal="center" vertical="center" wrapText="1"/>
    </xf>
    <xf numFmtId="169" fontId="61" fillId="0" borderId="1" xfId="0" applyNumberFormat="1" applyFont="1" applyBorder="1" applyAlignment="1">
      <alignment horizontal="center" vertical="center" wrapText="1"/>
    </xf>
    <xf numFmtId="166" fontId="61" fillId="0" borderId="1" xfId="0" applyNumberFormat="1" applyFont="1" applyBorder="1" applyAlignment="1">
      <alignment horizontal="center" vertical="center" wrapText="1"/>
    </xf>
    <xf numFmtId="166" fontId="61" fillId="0" borderId="1" xfId="1" applyNumberFormat="1" applyFont="1" applyBorder="1" applyAlignment="1">
      <alignment horizontal="center" vertical="center" wrapText="1"/>
    </xf>
    <xf numFmtId="170" fontId="61" fillId="0" borderId="1" xfId="0" applyNumberFormat="1" applyFont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 wrapText="1"/>
    </xf>
    <xf numFmtId="166" fontId="45" fillId="0" borderId="1" xfId="0" applyNumberFormat="1" applyFont="1" applyBorder="1" applyAlignment="1">
      <alignment horizontal="center" vertical="center" wrapText="1"/>
    </xf>
    <xf numFmtId="169" fontId="52" fillId="0" borderId="1" xfId="0" applyNumberFormat="1" applyFont="1" applyBorder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166" fontId="52" fillId="0" borderId="1" xfId="0" applyNumberFormat="1" applyFont="1" applyBorder="1" applyAlignment="1">
      <alignment horizontal="center" vertical="center" wrapText="1"/>
    </xf>
    <xf numFmtId="166" fontId="52" fillId="0" borderId="1" xfId="1" applyNumberFormat="1" applyFont="1" applyBorder="1" applyAlignment="1">
      <alignment horizontal="center" vertical="center" wrapText="1"/>
    </xf>
    <xf numFmtId="170" fontId="52" fillId="0" borderId="1" xfId="0" applyNumberFormat="1" applyFont="1" applyBorder="1" applyAlignment="1">
      <alignment horizontal="center" vertical="center" wrapText="1"/>
    </xf>
    <xf numFmtId="164" fontId="52" fillId="0" borderId="4" xfId="0" applyNumberFormat="1" applyFont="1" applyBorder="1" applyAlignment="1">
      <alignment horizontal="center" vertical="center" wrapText="1"/>
    </xf>
    <xf numFmtId="166" fontId="62" fillId="0" borderId="1" xfId="0" applyNumberFormat="1" applyFont="1" applyBorder="1" applyAlignment="1">
      <alignment horizontal="center" vertical="center" wrapText="1"/>
    </xf>
    <xf numFmtId="0" fontId="63" fillId="0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169" fontId="23" fillId="0" borderId="14" xfId="0" applyNumberFormat="1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166" fontId="23" fillId="0" borderId="14" xfId="0" applyNumberFormat="1" applyFont="1" applyBorder="1" applyAlignment="1">
      <alignment horizontal="center" vertical="center" wrapText="1"/>
    </xf>
    <xf numFmtId="166" fontId="56" fillId="0" borderId="14" xfId="0" applyNumberFormat="1" applyFont="1" applyBorder="1" applyAlignment="1">
      <alignment horizontal="center" vertical="center" wrapText="1"/>
    </xf>
    <xf numFmtId="166" fontId="57" fillId="0" borderId="14" xfId="1" applyNumberFormat="1" applyFont="1" applyBorder="1" applyAlignment="1">
      <alignment horizontal="center" vertical="center" wrapText="1"/>
    </xf>
    <xf numFmtId="170" fontId="57" fillId="0" borderId="14" xfId="0" applyNumberFormat="1" applyFont="1" applyBorder="1" applyAlignment="1">
      <alignment horizontal="center" vertical="center" wrapText="1"/>
    </xf>
    <xf numFmtId="166" fontId="23" fillId="0" borderId="2" xfId="0" applyNumberFormat="1" applyFont="1" applyBorder="1" applyAlignment="1">
      <alignment horizontal="center" vertical="center" wrapText="1"/>
    </xf>
    <xf numFmtId="166" fontId="56" fillId="0" borderId="2" xfId="0" applyNumberFormat="1" applyFont="1" applyBorder="1" applyAlignment="1">
      <alignment horizontal="center" vertical="center" wrapText="1"/>
    </xf>
    <xf numFmtId="170" fontId="57" fillId="0" borderId="2" xfId="0" applyNumberFormat="1" applyFont="1" applyBorder="1" applyAlignment="1">
      <alignment horizontal="center" vertical="center" wrapText="1"/>
    </xf>
    <xf numFmtId="0" fontId="63" fillId="0" borderId="8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169" fontId="59" fillId="0" borderId="8" xfId="0" applyNumberFormat="1" applyFont="1" applyBorder="1" applyAlignment="1">
      <alignment horizontal="center" vertical="center" wrapText="1"/>
    </xf>
    <xf numFmtId="0" fontId="57" fillId="0" borderId="8" xfId="0" applyFont="1" applyBorder="1" applyAlignment="1">
      <alignment horizontal="center" vertical="center" wrapText="1"/>
    </xf>
    <xf numFmtId="166" fontId="54" fillId="0" borderId="8" xfId="0" applyNumberFormat="1" applyFont="1" applyBorder="1" applyAlignment="1">
      <alignment horizontal="center" vertical="center" wrapText="1"/>
    </xf>
    <xf numFmtId="166" fontId="23" fillId="0" borderId="8" xfId="0" applyNumberFormat="1" applyFont="1" applyBorder="1" applyAlignment="1">
      <alignment horizontal="center" vertical="center" wrapText="1"/>
    </xf>
    <xf numFmtId="166" fontId="56" fillId="0" borderId="8" xfId="0" applyNumberFormat="1" applyFont="1" applyBorder="1" applyAlignment="1">
      <alignment horizontal="center" vertical="center" wrapText="1"/>
    </xf>
    <xf numFmtId="166" fontId="57" fillId="0" borderId="8" xfId="1" applyNumberFormat="1" applyFont="1" applyBorder="1" applyAlignment="1">
      <alignment horizontal="center" vertical="center" wrapText="1"/>
    </xf>
    <xf numFmtId="170" fontId="57" fillId="0" borderId="8" xfId="0" applyNumberFormat="1" applyFont="1" applyBorder="1" applyAlignment="1">
      <alignment horizontal="center" vertical="center" wrapText="1"/>
    </xf>
    <xf numFmtId="172" fontId="41" fillId="0" borderId="10" xfId="0" applyNumberFormat="1" applyFont="1" applyFill="1" applyBorder="1" applyAlignment="1">
      <alignment horizontal="right" vertical="center"/>
    </xf>
    <xf numFmtId="169" fontId="56" fillId="0" borderId="2" xfId="0" applyNumberFormat="1" applyFont="1" applyBorder="1" applyAlignment="1">
      <alignment horizontal="center" vertical="center" wrapText="1"/>
    </xf>
    <xf numFmtId="172" fontId="41" fillId="0" borderId="11" xfId="0" applyNumberFormat="1" applyFont="1" applyFill="1" applyBorder="1" applyAlignment="1">
      <alignment horizontal="left" vertical="center"/>
    </xf>
    <xf numFmtId="172" fontId="41" fillId="0" borderId="8" xfId="0" applyNumberFormat="1" applyFont="1" applyBorder="1" applyAlignment="1">
      <alignment horizontal="center" vertical="center"/>
    </xf>
    <xf numFmtId="10" fontId="51" fillId="0" borderId="8" xfId="0" applyNumberFormat="1" applyFont="1" applyBorder="1" applyAlignment="1">
      <alignment horizontal="right" vertical="center" wrapText="1"/>
    </xf>
    <xf numFmtId="10" fontId="51" fillId="0" borderId="9" xfId="0" applyNumberFormat="1" applyFont="1" applyBorder="1" applyAlignment="1">
      <alignment horizontal="right" vertical="center" wrapText="1"/>
    </xf>
    <xf numFmtId="168" fontId="33" fillId="0" borderId="4" xfId="0" applyNumberFormat="1" applyFont="1" applyBorder="1" applyAlignment="1">
      <alignment horizontal="center" vertical="center" wrapText="1"/>
    </xf>
    <xf numFmtId="166" fontId="40" fillId="0" borderId="1" xfId="0" applyNumberFormat="1" applyFont="1" applyBorder="1" applyAlignment="1">
      <alignment horizontal="center" vertical="center" wrapText="1"/>
    </xf>
    <xf numFmtId="168" fontId="48" fillId="0" borderId="1" xfId="0" applyNumberFormat="1" applyFont="1" applyBorder="1" applyAlignment="1">
      <alignment horizontal="left" vertical="center" wrapText="1"/>
    </xf>
    <xf numFmtId="168" fontId="49" fillId="0" borderId="1" xfId="0" applyNumberFormat="1" applyFont="1" applyBorder="1" applyAlignment="1">
      <alignment horizontal="center" vertical="center" wrapText="1"/>
    </xf>
    <xf numFmtId="0" fontId="48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 vertical="center" wrapText="1"/>
    </xf>
    <xf numFmtId="166" fontId="49" fillId="0" borderId="1" xfId="0" applyNumberFormat="1" applyFont="1" applyBorder="1" applyAlignment="1">
      <alignment horizontal="left" vertical="center" wrapText="1"/>
    </xf>
    <xf numFmtId="171" fontId="49" fillId="0" borderId="1" xfId="0" applyNumberFormat="1" applyFont="1" applyBorder="1" applyAlignment="1">
      <alignment horizontal="left" vertical="center" wrapText="1"/>
    </xf>
    <xf numFmtId="166" fontId="40" fillId="0" borderId="1" xfId="0" applyNumberFormat="1" applyFont="1" applyBorder="1" applyAlignment="1">
      <alignment horizontal="left" vertical="center" wrapText="1"/>
    </xf>
    <xf numFmtId="166" fontId="48" fillId="0" borderId="1" xfId="0" applyNumberFormat="1" applyFont="1" applyBorder="1" applyAlignment="1">
      <alignment horizontal="left" vertical="center" wrapText="1"/>
    </xf>
    <xf numFmtId="0" fontId="47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172" fontId="41" fillId="0" borderId="13" xfId="0" applyNumberFormat="1" applyFont="1" applyFill="1" applyBorder="1" applyAlignment="1">
      <alignment horizontal="right" vertical="center"/>
    </xf>
    <xf numFmtId="166" fontId="23" fillId="0" borderId="13" xfId="0" applyNumberFormat="1" applyFont="1" applyBorder="1" applyAlignment="1">
      <alignment horizontal="center" vertical="center" wrapText="1"/>
    </xf>
    <xf numFmtId="172" fontId="41" fillId="0" borderId="13" xfId="0" applyNumberFormat="1" applyFont="1" applyFill="1" applyBorder="1" applyAlignment="1">
      <alignment horizontal="left" vertical="center"/>
    </xf>
    <xf numFmtId="172" fontId="41" fillId="0" borderId="13" xfId="0" applyNumberFormat="1" applyFont="1" applyBorder="1" applyAlignment="1">
      <alignment horizontal="center" vertical="center"/>
    </xf>
    <xf numFmtId="166" fontId="33" fillId="0" borderId="1" xfId="0" applyNumberFormat="1" applyFont="1" applyBorder="1" applyAlignment="1">
      <alignment horizontal="center" vertical="center" wrapText="1"/>
    </xf>
    <xf numFmtId="166" fontId="38" fillId="0" borderId="1" xfId="0" applyNumberFormat="1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166" fontId="47" fillId="0" borderId="1" xfId="0" applyNumberFormat="1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center" vertical="center" wrapText="1"/>
    </xf>
    <xf numFmtId="168" fontId="64" fillId="0" borderId="4" xfId="0" applyNumberFormat="1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50" fillId="0" borderId="12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9" fontId="40" fillId="0" borderId="12" xfId="0" applyNumberFormat="1" applyFont="1" applyBorder="1" applyAlignment="1">
      <alignment horizontal="center" vertical="center" wrapText="1"/>
    </xf>
    <xf numFmtId="166" fontId="40" fillId="0" borderId="12" xfId="0" applyNumberFormat="1" applyFont="1" applyBorder="1" applyAlignment="1">
      <alignment horizontal="center" vertical="center" wrapText="1"/>
    </xf>
    <xf numFmtId="166" fontId="48" fillId="0" borderId="12" xfId="0" applyNumberFormat="1" applyFont="1" applyBorder="1" applyAlignment="1">
      <alignment horizontal="center" vertical="center" wrapText="1"/>
    </xf>
    <xf numFmtId="166" fontId="49" fillId="0" borderId="13" xfId="0" applyNumberFormat="1" applyFont="1" applyBorder="1" applyAlignment="1">
      <alignment horizontal="center" vertical="center" wrapText="1"/>
    </xf>
    <xf numFmtId="171" fontId="49" fillId="0" borderId="13" xfId="0" applyNumberFormat="1" applyFont="1" applyBorder="1" applyAlignment="1">
      <alignment horizontal="center" vertical="center" wrapText="1"/>
    </xf>
    <xf numFmtId="166" fontId="40" fillId="0" borderId="13" xfId="0" applyNumberFormat="1" applyFont="1" applyBorder="1" applyAlignment="1">
      <alignment horizontal="center" vertical="center" wrapText="1"/>
    </xf>
    <xf numFmtId="166" fontId="48" fillId="0" borderId="13" xfId="0" applyNumberFormat="1" applyFont="1" applyBorder="1" applyAlignment="1">
      <alignment horizontal="center" vertical="center" wrapText="1"/>
    </xf>
    <xf numFmtId="167" fontId="41" fillId="0" borderId="13" xfId="0" applyNumberFormat="1" applyFont="1" applyBorder="1" applyAlignment="1">
      <alignment horizontal="center" vertical="center" wrapText="1"/>
    </xf>
    <xf numFmtId="0" fontId="64" fillId="0" borderId="7" xfId="0" applyFont="1" applyBorder="1" applyAlignment="1">
      <alignment horizontal="center" vertical="center" wrapText="1"/>
    </xf>
    <xf numFmtId="166" fontId="65" fillId="0" borderId="2" xfId="0" applyNumberFormat="1" applyFont="1" applyBorder="1" applyAlignment="1">
      <alignment horizontal="center" vertical="center" wrapText="1"/>
    </xf>
    <xf numFmtId="171" fontId="65" fillId="0" borderId="7" xfId="0" applyNumberFormat="1" applyFont="1" applyBorder="1" applyAlignment="1">
      <alignment horizontal="center" vertical="center" wrapText="1"/>
    </xf>
    <xf numFmtId="166" fontId="43" fillId="0" borderId="7" xfId="0" applyNumberFormat="1" applyFont="1" applyBorder="1" applyAlignment="1">
      <alignment horizontal="center" vertical="center" wrapText="1"/>
    </xf>
    <xf numFmtId="166" fontId="66" fillId="0" borderId="7" xfId="0" applyNumberFormat="1" applyFont="1" applyBorder="1" applyAlignment="1">
      <alignment horizontal="center" vertical="center" wrapText="1"/>
    </xf>
    <xf numFmtId="166" fontId="65" fillId="0" borderId="7" xfId="0" applyNumberFormat="1" applyFont="1" applyBorder="1" applyAlignment="1">
      <alignment horizontal="center" vertical="center" wrapText="1"/>
    </xf>
    <xf numFmtId="10" fontId="41" fillId="0" borderId="2" xfId="0" applyNumberFormat="1" applyFont="1" applyBorder="1" applyAlignment="1">
      <alignment horizontal="right" vertical="center" wrapText="1"/>
    </xf>
    <xf numFmtId="0" fontId="68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168" fontId="38" fillId="0" borderId="4" xfId="0" applyNumberFormat="1" applyFont="1" applyBorder="1" applyAlignment="1">
      <alignment horizontal="center" vertical="center" wrapText="1"/>
    </xf>
    <xf numFmtId="166" fontId="42" fillId="0" borderId="1" xfId="0" applyNumberFormat="1" applyFont="1" applyBorder="1" applyAlignment="1">
      <alignment horizontal="left" vertical="center" wrapText="1"/>
    </xf>
    <xf numFmtId="166" fontId="42" fillId="0" borderId="13" xfId="0" applyNumberFormat="1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 vertical="center" wrapText="1"/>
    </xf>
    <xf numFmtId="0" fontId="72" fillId="0" borderId="0" xfId="0" applyFont="1"/>
    <xf numFmtId="168" fontId="50" fillId="0" borderId="4" xfId="0" applyNumberFormat="1" applyFont="1" applyBorder="1" applyAlignment="1">
      <alignment horizontal="center" vertical="center" wrapText="1"/>
    </xf>
    <xf numFmtId="166" fontId="50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164" fontId="57" fillId="0" borderId="4" xfId="0" applyNumberFormat="1" applyFont="1" applyBorder="1" applyAlignment="1">
      <alignment horizontal="center" vertical="center" wrapText="1"/>
    </xf>
    <xf numFmtId="0" fontId="73" fillId="0" borderId="15" xfId="0" applyFont="1" applyBorder="1" applyAlignment="1">
      <alignment horizontal="center" vertical="center" wrapText="1"/>
    </xf>
    <xf numFmtId="166" fontId="74" fillId="0" borderId="1" xfId="0" applyNumberFormat="1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3" xfId="0" applyFont="1" applyBorder="1" applyAlignment="1">
      <alignment horizontal="center" vertical="center" wrapText="1"/>
    </xf>
    <xf numFmtId="166" fontId="57" fillId="0" borderId="2" xfId="0" applyNumberFormat="1" applyFont="1" applyBorder="1" applyAlignment="1">
      <alignment horizontal="center" vertical="center" wrapText="1"/>
    </xf>
    <xf numFmtId="166" fontId="57" fillId="0" borderId="8" xfId="0" applyNumberFormat="1" applyFont="1" applyBorder="1" applyAlignment="1">
      <alignment horizontal="center" vertical="center" wrapText="1"/>
    </xf>
    <xf numFmtId="169" fontId="10" fillId="0" borderId="0" xfId="0" applyNumberFormat="1" applyFont="1" applyAlignment="1">
      <alignment horizontal="center"/>
    </xf>
    <xf numFmtId="166" fontId="39" fillId="0" borderId="1" xfId="0" applyNumberFormat="1" applyFont="1" applyBorder="1" applyAlignment="1">
      <alignment horizontal="center" vertical="center" wrapText="1"/>
    </xf>
    <xf numFmtId="166" fontId="35" fillId="0" borderId="1" xfId="0" applyNumberFormat="1" applyFont="1" applyBorder="1" applyAlignment="1">
      <alignment horizontal="center" vertical="center" wrapText="1"/>
    </xf>
    <xf numFmtId="0" fontId="76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9" fillId="0" borderId="0" xfId="0" applyFont="1" applyAlignment="1">
      <alignment horizontal="center"/>
    </xf>
    <xf numFmtId="169" fontId="60" fillId="0" borderId="1" xfId="0" applyNumberFormat="1" applyFont="1" applyBorder="1" applyAlignment="1">
      <alignment horizontal="center" vertical="center" wrapText="1"/>
    </xf>
    <xf numFmtId="172" fontId="41" fillId="0" borderId="11" xfId="0" applyNumberFormat="1" applyFont="1" applyFill="1" applyBorder="1" applyAlignment="1">
      <alignment horizontal="center" vertical="center"/>
    </xf>
    <xf numFmtId="0" fontId="82" fillId="0" borderId="2" xfId="0" applyFont="1" applyBorder="1" applyAlignment="1">
      <alignment horizontal="center" vertical="center" wrapText="1"/>
    </xf>
    <xf numFmtId="168" fontId="82" fillId="0" borderId="5" xfId="0" applyNumberFormat="1" applyFont="1" applyBorder="1" applyAlignment="1">
      <alignment horizontal="center" vertical="center" wrapText="1"/>
    </xf>
    <xf numFmtId="166" fontId="82" fillId="0" borderId="2" xfId="0" applyNumberFormat="1" applyFont="1" applyBorder="1" applyAlignment="1">
      <alignment horizontal="center" vertical="center" wrapText="1"/>
    </xf>
    <xf numFmtId="168" fontId="82" fillId="0" borderId="2" xfId="0" applyNumberFormat="1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171" fontId="83" fillId="0" borderId="1" xfId="0" applyNumberFormat="1" applyFont="1" applyBorder="1" applyAlignment="1">
      <alignment horizontal="center" vertical="center" wrapText="1"/>
    </xf>
    <xf numFmtId="166" fontId="83" fillId="0" borderId="1" xfId="0" applyNumberFormat="1" applyFont="1" applyBorder="1" applyAlignment="1">
      <alignment horizontal="center" vertical="center" wrapText="1"/>
    </xf>
    <xf numFmtId="166" fontId="85" fillId="0" borderId="1" xfId="0" applyNumberFormat="1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 wrapText="1"/>
    </xf>
    <xf numFmtId="170" fontId="83" fillId="0" borderId="1" xfId="0" applyNumberFormat="1" applyFont="1" applyBorder="1" applyAlignment="1">
      <alignment horizontal="center" vertical="center" wrapText="1"/>
    </xf>
    <xf numFmtId="166" fontId="83" fillId="0" borderId="1" xfId="1" applyFont="1" applyBorder="1" applyAlignment="1">
      <alignment horizontal="center" vertical="center" wrapText="1"/>
    </xf>
    <xf numFmtId="0" fontId="82" fillId="0" borderId="0" xfId="0" applyFont="1" applyBorder="1" applyAlignment="1">
      <alignment horizontal="center" vertical="center" wrapText="1"/>
    </xf>
    <xf numFmtId="166" fontId="86" fillId="0" borderId="1" xfId="0" applyNumberFormat="1" applyFont="1" applyBorder="1" applyAlignment="1">
      <alignment horizontal="left" vertical="center" wrapText="1"/>
    </xf>
    <xf numFmtId="9" fontId="79" fillId="0" borderId="1" xfId="0" applyNumberFormat="1" applyFont="1" applyBorder="1" applyAlignment="1">
      <alignment horizontal="center" vertical="center" wrapText="1"/>
    </xf>
    <xf numFmtId="166" fontId="79" fillId="0" borderId="1" xfId="0" applyNumberFormat="1" applyFont="1" applyBorder="1" applyAlignment="1">
      <alignment horizontal="center" vertical="center" wrapText="1"/>
    </xf>
    <xf numFmtId="166" fontId="80" fillId="0" borderId="1" xfId="0" applyNumberFormat="1" applyFont="1" applyBorder="1" applyAlignment="1">
      <alignment horizontal="center" vertical="center" wrapText="1"/>
    </xf>
    <xf numFmtId="0" fontId="35" fillId="0" borderId="0" xfId="0" applyFont="1"/>
    <xf numFmtId="166" fontId="87" fillId="0" borderId="1" xfId="0" applyNumberFormat="1" applyFont="1" applyBorder="1" applyAlignment="1">
      <alignment horizontal="center" vertical="center" wrapText="1"/>
    </xf>
    <xf numFmtId="0" fontId="88" fillId="0" borderId="0" xfId="0" applyFont="1"/>
    <xf numFmtId="0" fontId="89" fillId="0" borderId="0" xfId="0" applyFont="1"/>
    <xf numFmtId="166" fontId="79" fillId="0" borderId="1" xfId="0" applyNumberFormat="1" applyFont="1" applyBorder="1" applyAlignment="1">
      <alignment horizontal="left" vertical="center" wrapText="1"/>
    </xf>
    <xf numFmtId="166" fontId="80" fillId="0" borderId="1" xfId="0" applyNumberFormat="1" applyFont="1" applyBorder="1" applyAlignment="1">
      <alignment horizontal="left" vertical="center" wrapText="1"/>
    </xf>
    <xf numFmtId="0" fontId="90" fillId="0" borderId="0" xfId="0" applyFont="1"/>
    <xf numFmtId="0" fontId="91" fillId="0" borderId="0" xfId="0" applyFont="1"/>
    <xf numFmtId="166" fontId="76" fillId="0" borderId="1" xfId="0" applyNumberFormat="1" applyFont="1" applyBorder="1" applyAlignment="1">
      <alignment horizontal="center" vertical="center" wrapText="1"/>
    </xf>
    <xf numFmtId="0" fontId="81" fillId="0" borderId="0" xfId="0" applyFont="1"/>
    <xf numFmtId="9" fontId="83" fillId="0" borderId="1" xfId="0" applyNumberFormat="1" applyFont="1" applyBorder="1" applyAlignment="1">
      <alignment horizontal="center" vertical="center" wrapText="1"/>
    </xf>
    <xf numFmtId="166" fontId="94" fillId="0" borderId="1" xfId="0" applyNumberFormat="1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89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166" fontId="32" fillId="0" borderId="3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0" fontId="93" fillId="0" borderId="1" xfId="0" applyFont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 wrapText="1"/>
    </xf>
    <xf numFmtId="164" fontId="83" fillId="0" borderId="5" xfId="0" applyNumberFormat="1" applyFont="1" applyBorder="1" applyAlignment="1">
      <alignment horizontal="center" vertical="center" wrapText="1"/>
    </xf>
    <xf numFmtId="164" fontId="83" fillId="0" borderId="2" xfId="0" applyNumberFormat="1" applyFont="1" applyBorder="1" applyAlignment="1">
      <alignment horizontal="center" vertical="center" wrapText="1"/>
    </xf>
    <xf numFmtId="0" fontId="82" fillId="0" borderId="1" xfId="0" applyFont="1" applyFill="1" applyBorder="1" applyAlignment="1">
      <alignment horizontal="center" vertical="center" wrapText="1"/>
    </xf>
    <xf numFmtId="0" fontId="85" fillId="0" borderId="1" xfId="0" applyFont="1" applyBorder="1" applyAlignment="1">
      <alignment horizontal="center" vertical="center" wrapText="1"/>
    </xf>
    <xf numFmtId="169" fontId="83" fillId="0" borderId="1" xfId="0" applyNumberFormat="1" applyFont="1" applyBorder="1" applyAlignment="1">
      <alignment horizontal="center" vertical="center" wrapText="1"/>
    </xf>
    <xf numFmtId="0" fontId="84" fillId="0" borderId="0" xfId="0" applyFont="1" applyAlignment="1">
      <alignment horizontal="center" vertical="center" wrapText="1"/>
    </xf>
    <xf numFmtId="168" fontId="47" fillId="0" borderId="4" xfId="0" applyNumberFormat="1" applyFont="1" applyBorder="1" applyAlignment="1">
      <alignment horizontal="center" vertical="center" wrapText="1"/>
    </xf>
    <xf numFmtId="0" fontId="96" fillId="0" borderId="1" xfId="0" applyFont="1" applyBorder="1" applyAlignment="1">
      <alignment horizontal="center" vertical="center" wrapText="1"/>
    </xf>
    <xf numFmtId="166" fontId="94" fillId="0" borderId="1" xfId="0" applyNumberFormat="1" applyFont="1" applyBorder="1" applyAlignment="1">
      <alignment horizontal="left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79" fillId="0" borderId="1" xfId="0" applyFont="1" applyBorder="1" applyAlignment="1">
      <alignment horizontal="center" vertical="center" wrapText="1"/>
    </xf>
    <xf numFmtId="166" fontId="97" fillId="0" borderId="3" xfId="0" applyNumberFormat="1" applyFont="1" applyBorder="1" applyAlignment="1">
      <alignment horizontal="center" vertical="center" wrapText="1"/>
    </xf>
    <xf numFmtId="0" fontId="98" fillId="0" borderId="1" xfId="0" applyFont="1" applyBorder="1" applyAlignment="1">
      <alignment horizontal="center" vertical="center" wrapText="1"/>
    </xf>
    <xf numFmtId="166" fontId="86" fillId="0" borderId="1" xfId="0" applyNumberFormat="1" applyFont="1" applyBorder="1" applyAlignment="1">
      <alignment horizontal="center" vertical="center" wrapText="1"/>
    </xf>
    <xf numFmtId="166" fontId="49" fillId="0" borderId="6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57" fillId="0" borderId="6" xfId="0" applyFont="1" applyBorder="1" applyAlignment="1">
      <alignment horizontal="center" vertical="center" wrapText="1"/>
    </xf>
    <xf numFmtId="0" fontId="63" fillId="0" borderId="6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169" fontId="23" fillId="0" borderId="6" xfId="0" applyNumberFormat="1" applyFont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164" fontId="54" fillId="0" borderId="4" xfId="0" applyNumberFormat="1" applyFont="1" applyBorder="1" applyAlignment="1">
      <alignment horizontal="center" vertical="center" wrapText="1"/>
    </xf>
    <xf numFmtId="169" fontId="23" fillId="0" borderId="15" xfId="0" applyNumberFormat="1" applyFont="1" applyBorder="1" applyAlignment="1">
      <alignment horizontal="center" vertical="center" wrapText="1"/>
    </xf>
    <xf numFmtId="0" fontId="99" fillId="0" borderId="1" xfId="0" applyFont="1" applyBorder="1" applyAlignment="1">
      <alignment horizontal="center" vertical="center" wrapText="1"/>
    </xf>
    <xf numFmtId="0" fontId="57" fillId="0" borderId="0" xfId="0" applyFont="1" applyAlignment="1">
      <alignment horizontal="center"/>
    </xf>
    <xf numFmtId="0" fontId="58" fillId="0" borderId="1" xfId="0" applyFont="1" applyBorder="1" applyAlignment="1">
      <alignment horizontal="center" vertical="center" wrapText="1"/>
    </xf>
    <xf numFmtId="164" fontId="51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4" fontId="83" fillId="3" borderId="1" xfId="0" applyNumberFormat="1" applyFont="1" applyFill="1" applyBorder="1" applyAlignment="1">
      <alignment horizontal="center" vertical="center" wrapText="1"/>
    </xf>
    <xf numFmtId="0" fontId="85" fillId="3" borderId="1" xfId="0" applyFont="1" applyFill="1" applyBorder="1" applyAlignment="1">
      <alignment horizontal="center" vertical="center" wrapText="1"/>
    </xf>
    <xf numFmtId="0" fontId="83" fillId="3" borderId="1" xfId="0" applyFont="1" applyFill="1" applyBorder="1" applyAlignment="1">
      <alignment horizontal="center" vertical="center" wrapText="1"/>
    </xf>
    <xf numFmtId="169" fontId="83" fillId="3" borderId="1" xfId="0" applyNumberFormat="1" applyFont="1" applyFill="1" applyBorder="1" applyAlignment="1">
      <alignment horizontal="center" vertical="center" wrapText="1"/>
    </xf>
    <xf numFmtId="166" fontId="83" fillId="3" borderId="1" xfId="0" applyNumberFormat="1" applyFont="1" applyFill="1" applyBorder="1" applyAlignment="1">
      <alignment horizontal="center" vertical="center" wrapText="1"/>
    </xf>
    <xf numFmtId="9" fontId="83" fillId="3" borderId="1" xfId="0" applyNumberFormat="1" applyFont="1" applyFill="1" applyBorder="1" applyAlignment="1">
      <alignment horizontal="center" vertical="center" wrapText="1"/>
    </xf>
    <xf numFmtId="170" fontId="83" fillId="3" borderId="1" xfId="0" applyNumberFormat="1" applyFont="1" applyFill="1" applyBorder="1" applyAlignment="1">
      <alignment horizontal="center" vertical="center" wrapText="1"/>
    </xf>
    <xf numFmtId="166" fontId="83" fillId="3" borderId="1" xfId="1" applyNumberFormat="1" applyFont="1" applyFill="1" applyBorder="1" applyAlignment="1">
      <alignment horizontal="center" vertical="center" wrapText="1"/>
    </xf>
    <xf numFmtId="164" fontId="23" fillId="0" borderId="1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164" fontId="52" fillId="0" borderId="0" xfId="0" applyNumberFormat="1" applyFont="1" applyBorder="1" applyAlignment="1">
      <alignment horizontal="center" vertical="center" wrapText="1"/>
    </xf>
    <xf numFmtId="164" fontId="51" fillId="0" borderId="0" xfId="0" applyNumberFormat="1" applyFont="1" applyBorder="1" applyAlignment="1">
      <alignment horizontal="center" vertical="center" wrapText="1"/>
    </xf>
    <xf numFmtId="0" fontId="57" fillId="0" borderId="0" xfId="0" applyFont="1" applyBorder="1" applyAlignment="1">
      <alignment horizontal="center" vertical="center" wrapText="1"/>
    </xf>
    <xf numFmtId="164" fontId="54" fillId="0" borderId="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169" fontId="23" fillId="0" borderId="0" xfId="0" applyNumberFormat="1" applyFont="1" applyBorder="1" applyAlignment="1">
      <alignment horizontal="center" vertical="center" wrapText="1"/>
    </xf>
    <xf numFmtId="166" fontId="54" fillId="0" borderId="0" xfId="0" applyNumberFormat="1" applyFont="1" applyBorder="1" applyAlignment="1">
      <alignment horizontal="center" vertical="center" wrapText="1"/>
    </xf>
    <xf numFmtId="9" fontId="23" fillId="0" borderId="0" xfId="0" applyNumberFormat="1" applyFont="1" applyBorder="1" applyAlignment="1">
      <alignment horizontal="center" vertical="center" wrapText="1"/>
    </xf>
    <xf numFmtId="166" fontId="23" fillId="0" borderId="0" xfId="0" applyNumberFormat="1" applyFont="1" applyBorder="1" applyAlignment="1">
      <alignment horizontal="center" vertical="center" wrapText="1"/>
    </xf>
    <xf numFmtId="166" fontId="56" fillId="0" borderId="0" xfId="0" applyNumberFormat="1" applyFont="1" applyBorder="1" applyAlignment="1">
      <alignment horizontal="center" vertical="center" wrapText="1"/>
    </xf>
  </cellXfs>
  <cellStyles count="3">
    <cellStyle name="Comma" xfId="1" builtinId="3"/>
    <cellStyle name="Currency 2" xfId="2" xr:uid="{00000000-0005-0000-0000-000001000000}"/>
    <cellStyle name="Normal" xfId="0" builtinId="0"/>
  </cellStyles>
  <dxfs count="62">
    <dxf>
      <font>
        <strike val="0"/>
        <outline val="0"/>
        <shadow val="0"/>
        <u val="none"/>
        <vertAlign val="baseline"/>
        <sz val="9"/>
      </font>
      <numFmt numFmtId="166" formatCode="_(* #,##0.00_);_(* \(#,##0.00\);_(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66" formatCode="_(* #,##0.00_);_(* \(#,##0.00\);_(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66" formatCode="_(* #,##0.00_);_(* \(#,##0.00\);_(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66" formatCode="_(* #,##0.00_);_(* \(#,##0.00\);_(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66" formatCode="_(* #,##0.00_);_(* \(#,##0.00\);_(* &quot;-&quot;??_);_(@_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166" formatCode="_(* #,##0.00_);_(* \(#,##0.00\);_(* &quot;-&quot;??_);_(@_)"/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C00000"/>
        <name val="Calibri Light"/>
        <scheme val="none"/>
      </font>
      <numFmt numFmtId="167" formatCode="_(&quot;₱&quot;* #,##0.00_);_(&quot;₱&quot;* \(#,##0.00\);_(&quot;₱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 Light"/>
        <scheme val="none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Light"/>
        <scheme val="none"/>
      </font>
      <numFmt numFmtId="167" formatCode="_(&quot;₱&quot;* #,##0.00_);_(&quot;₱&quot;* \(#,##0.00\);_(&quot;₱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Light"/>
        <scheme val="none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 Light"/>
        <scheme val="none"/>
      </font>
      <numFmt numFmtId="171" formatCode="0.0%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602B"/>
        <name val="Calibri Light"/>
        <scheme val="none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 Light"/>
        <scheme val="none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 Ligh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 Light"/>
        <scheme val="none"/>
      </font>
      <numFmt numFmtId="168" formatCode="_(* #,##0_);_(* \(#,##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 Light"/>
        <scheme val="none"/>
      </font>
      <numFmt numFmtId="168" formatCode="_(* #,##0_);_(* \(#,##0\);_(* &quot;-&quot;??_);_(@_)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 Light"/>
        <scheme val="none"/>
      </font>
      <numFmt numFmtId="168" formatCode="_(* #,##0_);_(* \(#,##0\);_(* &quot;-&quot;??_);_(@_)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Light"/>
        <scheme val="none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Light"/>
        <scheme val="none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 Light"/>
        <scheme val="none"/>
      </font>
      <numFmt numFmtId="168" formatCode="_(* #,##0_);_(* \(#,##0\);_(* &quot;-&quot;??_);_(@_)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Light"/>
        <scheme val="none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"/>
        <color theme="1" tint="4.9989318521683403E-2"/>
        <name val="Engravers M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scheme val="minor"/>
      </font>
      <numFmt numFmtId="170" formatCode="_(* #,##0.00_);_(* \(#,##0.00\);_(* &quot;-&quot;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Calibri"/>
        <scheme val="minor"/>
      </font>
      <numFmt numFmtId="170" formatCode="_(* #,##0.00_);_(* \(#,##0.00\);_(* &quot;-&quot;?_);_(@_)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</font>
      <numFmt numFmtId="166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numFmt numFmtId="166" formatCode="_(* #,##0.00_);_(* \(#,##0.00\);_(* &quot;-&quot;??_);_(@_)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numFmt numFmtId="166" formatCode="_(* #,##0.00_);_(* \(#,##0.00\);_(* &quot;-&quot;??_);_(@_)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numFmt numFmtId="166" formatCode="_(* #,##0.00_);_(* \(#,##0.00\);_(* &quot;-&quot;??_);_(@_)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numFmt numFmtId="166" formatCode="_(* #,##0.00_);_(* \(#,##0.00\);_(* &quot;-&quot;??_);_(@_)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9" formatCode="_(* #,##0_);_(* \(#,##0\);_(* &quot;-&quot;?_);_(@_)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_(* #,##0.00_);_(* \(#,##0.00\);_(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Calibri"/>
        <scheme val="minor"/>
      </font>
      <numFmt numFmtId="164" formatCode="_(* #,##0_);_(* \(#,##0\);_(* &quot;-&quot;_);_(@_)"/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3399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alibri"/>
        <scheme val="minor"/>
      </font>
      <numFmt numFmtId="164" formatCode="_(* #,##0_);_(* \(#,##0\);_(* &quot;-&quot;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(* #,##0_);_(* \(#,##0\);_(* &quot;-&quot;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_(* #,##0_);_(* \(#,##0\);_(* &quot;-&quot;_);_(@_)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_(* #,##0.00_);_(* \(#,##0.00\);_(* &quot;-&quot;??_);_(@_)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numFmt numFmtId="164" formatCode="_(* #,##0_);_(* \(#,##0\);_(* &quot;-&quot;_);_(@_)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"/>
        <color auto="1"/>
        <name val="Engravers MT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9" defaultPivotStyle="PivotStyleLight16">
    <tableStyle name="Table Style 1" pivot="0" count="0" xr9:uid="{00000000-0011-0000-FFFF-FFFF00000000}"/>
  </tableStyles>
  <colors>
    <mruColors>
      <color rgb="FF00602B"/>
      <color rgb="FF601104"/>
      <color rgb="FF663300"/>
      <color rgb="FF925700"/>
      <color rgb="FFC87700"/>
      <color rgb="FFFF33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343" totalsRowShown="0" headerRowDxfId="61" dataDxfId="59" headerRowBorderDxfId="60" tableBorderDxfId="58" totalsRowBorderDxfId="57">
  <autoFilter ref="A1:W343" xr:uid="{00000000-0009-0000-0100-000001000000}"/>
  <tableColumns count="23">
    <tableColumn id="22" xr3:uid="{00000000-0010-0000-0000-000016000000}" name="Std. Stock No." dataDxfId="56" totalsRowDxfId="55"/>
    <tableColumn id="24" xr3:uid="{00000000-0010-0000-0000-000018000000}" name="F1" dataDxfId="54">
      <calculatedColumnFormula>MAX(0,A2-F2)</calculatedColumnFormula>
    </tableColumn>
    <tableColumn id="25" xr3:uid="{00000000-0010-0000-0000-000019000000}" name="F2" dataDxfId="53">
      <calculatedColumnFormula>B2/I2</calculatedColumnFormula>
    </tableColumn>
    <tableColumn id="13" xr3:uid="{00000000-0010-0000-0000-00000D000000}" name="Order" dataDxfId="52">
      <calculatedColumnFormula>ROUND(C2,0)</calculatedColumnFormula>
    </tableColumn>
    <tableColumn id="4" xr3:uid="{00000000-0010-0000-0000-000004000000}" name="P.O. Note" dataDxfId="51"/>
    <tableColumn id="21" xr3:uid="{00000000-0010-0000-0000-000015000000}" name="Curt. Stock" dataDxfId="50"/>
    <tableColumn id="2" xr3:uid="{00000000-0010-0000-0000-000002000000}" name="Generic Name and Dose" dataDxfId="49"/>
    <tableColumn id="3" xr3:uid="{00000000-0010-0000-0000-000003000000}" name="Brand" dataDxfId="48"/>
    <tableColumn id="28" xr3:uid="{00000000-0010-0000-0000-00001C000000}" name="No.      SRV" dataDxfId="47"/>
    <tableColumn id="18" xr3:uid="{00000000-0010-0000-0000-000012000000}" name="Serg." dataDxfId="46" totalsRowDxfId="45"/>
    <tableColumn id="1" xr3:uid="{00000000-0010-0000-0000-000001000000}" name="Base Price" dataDxfId="44">
      <calculatedColumnFormula>MAX(#REF!,#REF!)</calculatedColumnFormula>
    </tableColumn>
    <tableColumn id="5" xr3:uid="{00000000-0010-0000-0000-000005000000}" name="Unit Base Price" dataDxfId="43" totalsRowDxfId="42">
      <calculatedColumnFormula>#REF!/I2</calculatedColumnFormula>
    </tableColumn>
    <tableColumn id="34" xr3:uid="{00000000-0010-0000-0000-000022000000}" name="Perc. Net" dataDxfId="41" totalsRowDxfId="40"/>
    <tableColumn id="35" xr3:uid="{00000000-0010-0000-0000-000023000000}" name="Poss. Sale" dataDxfId="39" totalsRowDxfId="38">
      <calculatedColumnFormula>L2+(L2*M2)</calculatedColumnFormula>
    </tableColumn>
    <tableColumn id="7" xr3:uid="{00000000-0010-0000-0000-000007000000}" name="Old RHP Price" dataDxfId="37" totalsRowDxfId="36"/>
    <tableColumn id="33" xr3:uid="{00000000-0010-0000-0000-000021000000}" name="A's Pharmacy Price" dataDxfId="35">
      <calculatedColumnFormula>ROUND(N2*4,0)/4</calculatedColumnFormula>
    </tableColumn>
    <tableColumn id="41" xr3:uid="{00000000-0010-0000-0000-000029000000}" name="Sr Disc" dataDxfId="34">
      <calculatedColumnFormula>P2*20%</calculatedColumnFormula>
    </tableColumn>
    <tableColumn id="39" xr3:uid="{00000000-0010-0000-0000-000027000000}" name="Currt E.P.O" dataDxfId="33" dataCellStyle="Comma">
      <calculatedColumnFormula>(D2*I2)*L2</calculatedColumnFormula>
    </tableColumn>
    <tableColumn id="38" xr3:uid="{00000000-0010-0000-0000-000026000000}" name="Currt Sale E.P.O" dataDxfId="32" dataCellStyle="Comma">
      <calculatedColumnFormula>(D2*I2)*P2</calculatedColumnFormula>
    </tableColumn>
    <tableColumn id="40" xr3:uid="{00000000-0010-0000-0000-000028000000}" name="Current Stock Capital" dataDxfId="31">
      <calculatedColumnFormula>F2*L2</calculatedColumnFormula>
    </tableColumn>
    <tableColumn id="32" xr3:uid="{00000000-0010-0000-0000-000020000000}" name="Possible Max. Stock Sale" dataDxfId="30">
      <calculatedColumnFormula>F2*P2</calculatedColumnFormula>
    </tableColumn>
    <tableColumn id="37" xr3:uid="{00000000-0010-0000-0000-000025000000}" name="StanD. CapitaL 2 weeks" dataDxfId="29" dataCellStyle="Comma">
      <calculatedColumnFormula>A2*L2</calculatedColumnFormula>
    </tableColumn>
    <tableColumn id="9" xr3:uid="{00000000-0010-0000-0000-000009000000}" name="StanD. CapitaL Sale" dataDxfId="28" dataCellStyle="Comma">
      <calculatedColumnFormula>A2*P2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W125" totalsRowShown="0" headerRowDxfId="27" dataDxfId="25" headerRowBorderDxfId="26" tableBorderDxfId="24" totalsRowBorderDxfId="23">
  <autoFilter ref="A1:W125" xr:uid="{00000000-0009-0000-0100-000002000000}"/>
  <sortState xmlns:xlrd2="http://schemas.microsoft.com/office/spreadsheetml/2017/richdata2" ref="A2:AC207">
    <sortCondition ref="J1:J207"/>
  </sortState>
  <tableColumns count="23">
    <tableColumn id="1" xr3:uid="{00000000-0010-0000-0100-000001000000}" name="Stan Stock No." dataDxfId="22"/>
    <tableColumn id="10" xr3:uid="{00000000-0010-0000-0100-00000A000000}" name="F1" dataDxfId="21">
      <calculatedColumnFormula>MAX(0,A2-F2)</calculatedColumnFormula>
    </tableColumn>
    <tableColumn id="12" xr3:uid="{00000000-0010-0000-0100-00000C000000}" name="F2" dataDxfId="20">
      <calculatedColumnFormula>B2/I2</calculatedColumnFormula>
    </tableColumn>
    <tableColumn id="14" xr3:uid="{00000000-0010-0000-0100-00000E000000}" name="Order" dataDxfId="19">
      <calculatedColumnFormula>ROUND(C2,0)</calculatedColumnFormula>
    </tableColumn>
    <tableColumn id="16" xr3:uid="{00000000-0010-0000-0100-000010000000}" name="Order Serv" dataDxfId="18"/>
    <tableColumn id="11" xr3:uid="{00000000-0010-0000-0100-00000B000000}" name="Curr Stock" dataDxfId="17"/>
    <tableColumn id="2" xr3:uid="{00000000-0010-0000-0100-000002000000}" name="Item Desciption" dataDxfId="16"/>
    <tableColumn id="3" xr3:uid="{00000000-0010-0000-0100-000003000000}" name="Brand" dataDxfId="15"/>
    <tableColumn id="13" xr3:uid="{00000000-0010-0000-0100-00000D000000}" name="No. SRV" dataDxfId="14"/>
    <tableColumn id="8" xr3:uid="{00000000-0010-0000-0100-000008000000}" name="Serv2" dataDxfId="13"/>
    <tableColumn id="9" xr3:uid="{00000000-0010-0000-0100-000009000000}" name="Order Price " dataDxfId="12"/>
    <tableColumn id="5" xr3:uid="{00000000-0010-0000-0100-000005000000}" name="Unit Price" dataDxfId="11">
      <calculatedColumnFormula>MAX(#REF!,#REF!)</calculatedColumnFormula>
    </tableColumn>
    <tableColumn id="20" xr3:uid="{00000000-0010-0000-0100-000014000000}" name="Perc. Net" dataDxfId="10"/>
    <tableColumn id="19" xr3:uid="{00000000-0010-0000-0100-000013000000}" name="Poss. Sale" dataDxfId="9">
      <calculatedColumnFormula>L2+(L2*M2)</calculatedColumnFormula>
    </tableColumn>
    <tableColumn id="4" xr3:uid="{00000000-0010-0000-0100-000004000000}" name="Old RHP Price" dataDxfId="8"/>
    <tableColumn id="18" xr3:uid="{00000000-0010-0000-0100-000012000000}" name="A' Pharmacy  PriCe" dataDxfId="7">
      <calculatedColumnFormula>ROUND(N2,0)</calculatedColumnFormula>
    </tableColumn>
    <tableColumn id="21" xr3:uid="{00000000-0010-0000-0100-000015000000}" name="Senior Disc." dataDxfId="6">
      <calculatedColumnFormula>P2*20%</calculatedColumnFormula>
    </tableColumn>
    <tableColumn id="29" xr3:uid="{00000000-0010-0000-0100-00001D000000}" name="Currt E.P.O" dataDxfId="5">
      <calculatedColumnFormula>D2*(L2*I2)</calculatedColumnFormula>
    </tableColumn>
    <tableColumn id="28" xr3:uid="{00000000-0010-0000-0100-00001C000000}" name="Currt Sale E.P.O" dataDxfId="4">
      <calculatedColumnFormula>D2*(P2*I2)</calculatedColumnFormula>
    </tableColumn>
    <tableColumn id="44" xr3:uid="{00000000-0010-0000-0100-00002C000000}" name="Current Stock Capital" dataDxfId="3">
      <calculatedColumnFormula>F2*L2</calculatedColumnFormula>
    </tableColumn>
    <tableColumn id="43" xr3:uid="{00000000-0010-0000-0100-00002B000000}" name="Possible Max. Stock Sale" dataDxfId="2">
      <calculatedColumnFormula>F2*P2</calculatedColumnFormula>
    </tableColumn>
    <tableColumn id="42" xr3:uid="{00000000-0010-0000-0100-00002A000000}" name="StanD. CapitaL 2 weeks" dataDxfId="1">
      <calculatedColumnFormula>A2*L2</calculatedColumnFormula>
    </tableColumn>
    <tableColumn id="41" xr3:uid="{00000000-0010-0000-0100-000029000000}" name="StanD. CapitaL Sale" dataDxfId="0">
      <calculatedColumnFormula>A2*P2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2"/>
  <sheetViews>
    <sheetView topLeftCell="G270" zoomScale="96" zoomScaleNormal="96" workbookViewId="0">
      <selection activeCell="G201" sqref="G201"/>
    </sheetView>
  </sheetViews>
  <sheetFormatPr defaultColWidth="9.140625" defaultRowHeight="14.45" customHeight="1" x14ac:dyDescent="0.25"/>
  <cols>
    <col min="1" max="1" width="7.7109375" style="18" hidden="1" customWidth="1"/>
    <col min="2" max="2" width="7.7109375" hidden="1" customWidth="1"/>
    <col min="3" max="3" width="7.85546875" style="19" hidden="1" customWidth="1"/>
    <col min="4" max="4" width="7.85546875" style="276" hidden="1" customWidth="1"/>
    <col min="5" max="5" width="6.7109375" style="189" hidden="1" customWidth="1"/>
    <col min="6" max="6" width="7.5703125" style="15" hidden="1" customWidth="1"/>
    <col min="7" max="7" width="46.5703125" style="55" customWidth="1"/>
    <col min="8" max="8" width="15" style="29" customWidth="1"/>
    <col min="9" max="9" width="7" style="15" hidden="1" customWidth="1"/>
    <col min="10" max="10" width="7.140625" style="15" hidden="1" customWidth="1"/>
    <col min="11" max="11" width="14.85546875" style="205" customWidth="1"/>
    <col min="12" max="12" width="17.140625" customWidth="1"/>
    <col min="13" max="13" width="8.28515625" customWidth="1"/>
    <col min="14" max="14" width="10.85546875" style="20" customWidth="1"/>
    <col min="15" max="15" width="7.7109375" style="20" customWidth="1"/>
    <col min="16" max="16" width="12.140625" style="45" customWidth="1"/>
    <col min="17" max="17" width="7" style="21" customWidth="1"/>
    <col min="18" max="18" width="12.7109375" style="22" hidden="1" customWidth="1"/>
    <col min="19" max="19" width="12.28515625" style="28" hidden="1" customWidth="1"/>
    <col min="20" max="20" width="13.28515625" style="28" hidden="1" customWidth="1"/>
    <col min="21" max="21" width="12.85546875" style="5" hidden="1" customWidth="1"/>
    <col min="22" max="22" width="13.140625" style="5" hidden="1" customWidth="1"/>
    <col min="23" max="23" width="0.140625" customWidth="1"/>
    <col min="24" max="24" width="9.140625" style="1" customWidth="1"/>
    <col min="25" max="16384" width="9.140625" style="1"/>
  </cols>
  <sheetData>
    <row r="1" spans="1:23" s="254" customFormat="1" ht="41.45" customHeight="1" x14ac:dyDescent="0.25">
      <c r="A1" s="249" t="s">
        <v>215</v>
      </c>
      <c r="B1" s="250" t="s">
        <v>539</v>
      </c>
      <c r="C1" s="250" t="s">
        <v>540</v>
      </c>
      <c r="D1" s="252" t="s">
        <v>622</v>
      </c>
      <c r="E1" s="242" t="s">
        <v>660</v>
      </c>
      <c r="F1" s="250" t="s">
        <v>621</v>
      </c>
      <c r="G1" s="251" t="s">
        <v>0</v>
      </c>
      <c r="H1" s="252" t="s">
        <v>1</v>
      </c>
      <c r="I1" s="253" t="s">
        <v>527</v>
      </c>
      <c r="J1" s="222" t="s">
        <v>567</v>
      </c>
      <c r="K1" s="220" t="s">
        <v>557</v>
      </c>
      <c r="L1" s="220" t="s">
        <v>559</v>
      </c>
      <c r="M1" s="240" t="s">
        <v>560</v>
      </c>
      <c r="N1" s="220" t="s">
        <v>561</v>
      </c>
      <c r="O1" s="220" t="s">
        <v>629</v>
      </c>
      <c r="P1" s="220" t="s">
        <v>790</v>
      </c>
      <c r="Q1" s="220" t="s">
        <v>750</v>
      </c>
      <c r="R1" s="222" t="s">
        <v>562</v>
      </c>
      <c r="S1" s="222" t="s">
        <v>563</v>
      </c>
      <c r="T1" s="222" t="s">
        <v>565</v>
      </c>
      <c r="U1" s="223" t="s">
        <v>566</v>
      </c>
      <c r="V1" s="224" t="s">
        <v>564</v>
      </c>
      <c r="W1" s="224" t="s">
        <v>569</v>
      </c>
    </row>
    <row r="2" spans="1:23" s="7" customFormat="1" ht="16.899999999999999" customHeight="1" x14ac:dyDescent="0.25">
      <c r="A2" s="58"/>
      <c r="B2" s="59">
        <f t="shared" ref="B2" si="0">MAX(0,A2-F2)</f>
        <v>0</v>
      </c>
      <c r="C2" s="59">
        <f t="shared" ref="C2" si="1">B2/I2</f>
        <v>0</v>
      </c>
      <c r="D2" s="275">
        <f>ROUND(C2,0)</f>
        <v>0</v>
      </c>
      <c r="E2" s="188"/>
      <c r="F2" s="61">
        <v>0</v>
      </c>
      <c r="G2" s="62" t="s">
        <v>84</v>
      </c>
      <c r="H2" s="23"/>
      <c r="I2" s="63">
        <v>1</v>
      </c>
      <c r="J2" s="64"/>
      <c r="K2" s="69">
        <v>0</v>
      </c>
      <c r="L2" s="65">
        <f>K2/I2</f>
        <v>0</v>
      </c>
      <c r="M2" s="66"/>
      <c r="N2" s="67">
        <f t="shared" ref="N2:N29" si="2">L2+(L2*M2)</f>
        <v>0</v>
      </c>
      <c r="O2" s="67">
        <v>0</v>
      </c>
      <c r="P2" s="68">
        <f>ROUND(N2*4,0)/4</f>
        <v>0</v>
      </c>
      <c r="Q2" s="67">
        <f t="shared" ref="Q2:Q29" si="3">P2*20%</f>
        <v>0</v>
      </c>
      <c r="R2" s="69">
        <f t="shared" ref="R2:R65" si="4">(D2*I2)*L2</f>
        <v>0</v>
      </c>
      <c r="S2" s="69">
        <f t="shared" ref="S2:S65" si="5">(D2*I2)*P2</f>
        <v>0</v>
      </c>
      <c r="T2" s="69">
        <f t="shared" ref="T2:T65" si="6">F2*L2</f>
        <v>0</v>
      </c>
      <c r="U2" s="70">
        <f t="shared" ref="U2:U65" si="7">F2*P2</f>
        <v>0</v>
      </c>
      <c r="V2" s="69">
        <f t="shared" ref="V2:V65" si="8">A2*L2</f>
        <v>0</v>
      </c>
      <c r="W2" s="70">
        <f t="shared" ref="W2:W65" si="9">A2*P2</f>
        <v>0</v>
      </c>
    </row>
    <row r="3" spans="1:23" s="5" customFormat="1" ht="14.45" hidden="1" customHeight="1" x14ac:dyDescent="0.25">
      <c r="A3" s="71">
        <v>0</v>
      </c>
      <c r="B3" s="59">
        <f t="shared" ref="B3:B57" si="10">MAX(0,A3-F3)</f>
        <v>0</v>
      </c>
      <c r="C3" s="59">
        <f t="shared" ref="C3:C57" si="11">B3/I3</f>
        <v>0</v>
      </c>
      <c r="D3" s="275">
        <f t="shared" ref="D3:D57" si="12">ROUND(C3,0)</f>
        <v>0</v>
      </c>
      <c r="E3" s="74" t="s">
        <v>532</v>
      </c>
      <c r="F3" s="61">
        <v>0</v>
      </c>
      <c r="G3" s="72" t="s">
        <v>218</v>
      </c>
      <c r="H3" s="23" t="s">
        <v>2</v>
      </c>
      <c r="I3" s="73">
        <v>100</v>
      </c>
      <c r="J3" s="74" t="s">
        <v>532</v>
      </c>
      <c r="K3" s="65">
        <v>0</v>
      </c>
      <c r="L3" s="65">
        <f>K3/I3</f>
        <v>0</v>
      </c>
      <c r="M3" s="66">
        <v>1</v>
      </c>
      <c r="N3" s="67">
        <f t="shared" si="2"/>
        <v>0</v>
      </c>
      <c r="O3" s="67">
        <v>11.75</v>
      </c>
      <c r="P3" s="68">
        <f t="shared" ref="P3:P29" si="13">ROUND(N3*4,0)/4</f>
        <v>0</v>
      </c>
      <c r="Q3" s="67">
        <f t="shared" si="3"/>
        <v>0</v>
      </c>
      <c r="R3" s="75">
        <f t="shared" si="4"/>
        <v>0</v>
      </c>
      <c r="S3" s="75">
        <f t="shared" si="5"/>
        <v>0</v>
      </c>
      <c r="T3" s="75">
        <f t="shared" si="6"/>
        <v>0</v>
      </c>
      <c r="U3" s="70">
        <f t="shared" si="7"/>
        <v>0</v>
      </c>
      <c r="V3" s="75">
        <f t="shared" si="8"/>
        <v>0</v>
      </c>
      <c r="W3" s="70">
        <f t="shared" si="9"/>
        <v>0</v>
      </c>
    </row>
    <row r="4" spans="1:23" s="5" customFormat="1" ht="14.45" hidden="1" customHeight="1" x14ac:dyDescent="0.25">
      <c r="A4" s="71">
        <v>0</v>
      </c>
      <c r="B4" s="59">
        <f t="shared" si="10"/>
        <v>0</v>
      </c>
      <c r="C4" s="59">
        <f t="shared" si="11"/>
        <v>0</v>
      </c>
      <c r="D4" s="275">
        <f t="shared" si="12"/>
        <v>0</v>
      </c>
      <c r="E4" s="74" t="s">
        <v>532</v>
      </c>
      <c r="F4" s="61">
        <v>0</v>
      </c>
      <c r="G4" s="72" t="s">
        <v>219</v>
      </c>
      <c r="H4" s="23" t="s">
        <v>244</v>
      </c>
      <c r="I4" s="73">
        <v>30</v>
      </c>
      <c r="J4" s="74" t="s">
        <v>532</v>
      </c>
      <c r="K4" s="65">
        <v>0</v>
      </c>
      <c r="L4" s="65">
        <f t="shared" ref="L4:L58" si="14">K4/I4</f>
        <v>0</v>
      </c>
      <c r="M4" s="66">
        <v>1</v>
      </c>
      <c r="N4" s="67">
        <f t="shared" si="2"/>
        <v>0</v>
      </c>
      <c r="O4" s="67">
        <v>21</v>
      </c>
      <c r="P4" s="68">
        <f t="shared" si="13"/>
        <v>0</v>
      </c>
      <c r="Q4" s="67">
        <f t="shared" si="3"/>
        <v>0</v>
      </c>
      <c r="R4" s="75">
        <f t="shared" si="4"/>
        <v>0</v>
      </c>
      <c r="S4" s="75">
        <f t="shared" si="5"/>
        <v>0</v>
      </c>
      <c r="T4" s="75">
        <f t="shared" si="6"/>
        <v>0</v>
      </c>
      <c r="U4" s="70">
        <f t="shared" si="7"/>
        <v>0</v>
      </c>
      <c r="V4" s="75">
        <f t="shared" si="8"/>
        <v>0</v>
      </c>
      <c r="W4" s="70">
        <f t="shared" si="9"/>
        <v>0</v>
      </c>
    </row>
    <row r="5" spans="1:23" s="5" customFormat="1" ht="14.45" hidden="1" customHeight="1" x14ac:dyDescent="0.25">
      <c r="A5" s="71">
        <v>0</v>
      </c>
      <c r="B5" s="59">
        <f t="shared" si="10"/>
        <v>0</v>
      </c>
      <c r="C5" s="59">
        <f t="shared" si="11"/>
        <v>0</v>
      </c>
      <c r="D5" s="275">
        <f t="shared" si="12"/>
        <v>0</v>
      </c>
      <c r="E5" s="74" t="s">
        <v>532</v>
      </c>
      <c r="F5" s="61">
        <v>0</v>
      </c>
      <c r="G5" s="72" t="s">
        <v>627</v>
      </c>
      <c r="H5" s="23"/>
      <c r="I5" s="73">
        <v>20</v>
      </c>
      <c r="J5" s="74" t="s">
        <v>532</v>
      </c>
      <c r="K5" s="65">
        <v>0</v>
      </c>
      <c r="L5" s="65">
        <f t="shared" si="14"/>
        <v>0</v>
      </c>
      <c r="M5" s="66">
        <v>1</v>
      </c>
      <c r="N5" s="67">
        <f>L5+(L5*M5)</f>
        <v>0</v>
      </c>
      <c r="O5" s="67">
        <v>32</v>
      </c>
      <c r="P5" s="68">
        <f>ROUND(N5*4,0)/4</f>
        <v>0</v>
      </c>
      <c r="Q5" s="67">
        <f>P5*20%</f>
        <v>0</v>
      </c>
      <c r="R5" s="75">
        <f t="shared" si="4"/>
        <v>0</v>
      </c>
      <c r="S5" s="75">
        <f t="shared" si="5"/>
        <v>0</v>
      </c>
      <c r="T5" s="75">
        <f t="shared" si="6"/>
        <v>0</v>
      </c>
      <c r="U5" s="70">
        <f t="shared" si="7"/>
        <v>0</v>
      </c>
      <c r="V5" s="75">
        <f t="shared" si="8"/>
        <v>0</v>
      </c>
      <c r="W5" s="70">
        <f t="shared" si="9"/>
        <v>0</v>
      </c>
    </row>
    <row r="6" spans="1:23" s="5" customFormat="1" ht="14.45" hidden="1" customHeight="1" x14ac:dyDescent="0.25">
      <c r="A6" s="71">
        <v>0</v>
      </c>
      <c r="B6" s="59">
        <f t="shared" si="10"/>
        <v>0</v>
      </c>
      <c r="C6" s="59">
        <f t="shared" si="11"/>
        <v>0</v>
      </c>
      <c r="D6" s="275">
        <f t="shared" si="12"/>
        <v>0</v>
      </c>
      <c r="E6" s="74" t="s">
        <v>761</v>
      </c>
      <c r="F6" s="61">
        <v>0</v>
      </c>
      <c r="G6" s="258" t="s">
        <v>220</v>
      </c>
      <c r="H6" s="23" t="s">
        <v>216</v>
      </c>
      <c r="I6" s="73">
        <v>100</v>
      </c>
      <c r="J6" s="74" t="s">
        <v>532</v>
      </c>
      <c r="K6" s="65">
        <v>0</v>
      </c>
      <c r="L6" s="65">
        <f t="shared" si="14"/>
        <v>0</v>
      </c>
      <c r="M6" s="66">
        <v>1</v>
      </c>
      <c r="N6" s="67">
        <f t="shared" si="2"/>
        <v>0</v>
      </c>
      <c r="O6" s="67">
        <v>2</v>
      </c>
      <c r="P6" s="68">
        <f t="shared" si="13"/>
        <v>0</v>
      </c>
      <c r="Q6" s="67">
        <f t="shared" si="3"/>
        <v>0</v>
      </c>
      <c r="R6" s="75">
        <f t="shared" si="4"/>
        <v>0</v>
      </c>
      <c r="S6" s="75">
        <f t="shared" si="5"/>
        <v>0</v>
      </c>
      <c r="T6" s="75">
        <f t="shared" si="6"/>
        <v>0</v>
      </c>
      <c r="U6" s="70">
        <f t="shared" si="7"/>
        <v>0</v>
      </c>
      <c r="V6" s="75">
        <f t="shared" si="8"/>
        <v>0</v>
      </c>
      <c r="W6" s="70">
        <f t="shared" si="9"/>
        <v>0</v>
      </c>
    </row>
    <row r="7" spans="1:23" s="5" customFormat="1" ht="14.45" customHeight="1" x14ac:dyDescent="0.25">
      <c r="A7" s="71">
        <v>2000</v>
      </c>
      <c r="B7" s="59">
        <f t="shared" si="10"/>
        <v>0</v>
      </c>
      <c r="C7" s="59">
        <f t="shared" si="11"/>
        <v>0</v>
      </c>
      <c r="D7" s="275">
        <f t="shared" si="12"/>
        <v>0</v>
      </c>
      <c r="E7" s="74" t="s">
        <v>532</v>
      </c>
      <c r="F7" s="61">
        <v>2000</v>
      </c>
      <c r="G7" s="72" t="s">
        <v>221</v>
      </c>
      <c r="H7" s="23" t="s">
        <v>302</v>
      </c>
      <c r="I7" s="73">
        <v>100</v>
      </c>
      <c r="J7" s="74" t="s">
        <v>532</v>
      </c>
      <c r="K7" s="65">
        <v>103</v>
      </c>
      <c r="L7" s="65">
        <f t="shared" si="14"/>
        <v>1.03</v>
      </c>
      <c r="M7" s="66">
        <v>1.5</v>
      </c>
      <c r="N7" s="67">
        <f t="shared" si="2"/>
        <v>2.5750000000000002</v>
      </c>
      <c r="O7" s="67">
        <v>2</v>
      </c>
      <c r="P7" s="68">
        <f t="shared" si="13"/>
        <v>2.5</v>
      </c>
      <c r="Q7" s="67">
        <f t="shared" si="3"/>
        <v>0.5</v>
      </c>
      <c r="R7" s="75">
        <f t="shared" si="4"/>
        <v>0</v>
      </c>
      <c r="S7" s="75">
        <f t="shared" si="5"/>
        <v>0</v>
      </c>
      <c r="T7" s="75">
        <f t="shared" si="6"/>
        <v>2060</v>
      </c>
      <c r="U7" s="70">
        <f t="shared" si="7"/>
        <v>5000</v>
      </c>
      <c r="V7" s="75">
        <f t="shared" si="8"/>
        <v>2060</v>
      </c>
      <c r="W7" s="70">
        <f t="shared" si="9"/>
        <v>5000</v>
      </c>
    </row>
    <row r="8" spans="1:23" s="17" customFormat="1" ht="14.45" hidden="1" customHeight="1" x14ac:dyDescent="0.25">
      <c r="A8" s="76">
        <v>0</v>
      </c>
      <c r="B8" s="59">
        <f t="shared" si="10"/>
        <v>0</v>
      </c>
      <c r="C8" s="59">
        <f t="shared" si="11"/>
        <v>0</v>
      </c>
      <c r="D8" s="275">
        <f t="shared" si="12"/>
        <v>0</v>
      </c>
      <c r="E8" s="57" t="s">
        <v>532</v>
      </c>
      <c r="F8" s="61">
        <v>0</v>
      </c>
      <c r="G8" s="54" t="s">
        <v>349</v>
      </c>
      <c r="H8" s="57" t="s">
        <v>350</v>
      </c>
      <c r="I8" s="77">
        <v>100</v>
      </c>
      <c r="J8" s="57" t="s">
        <v>532</v>
      </c>
      <c r="K8" s="65">
        <v>0</v>
      </c>
      <c r="L8" s="65">
        <f t="shared" si="14"/>
        <v>0</v>
      </c>
      <c r="M8" s="66">
        <v>1</v>
      </c>
      <c r="N8" s="78">
        <f t="shared" si="2"/>
        <v>0</v>
      </c>
      <c r="O8" s="78">
        <v>3.75</v>
      </c>
      <c r="P8" s="78">
        <f t="shared" si="13"/>
        <v>0</v>
      </c>
      <c r="Q8" s="78">
        <f t="shared" si="3"/>
        <v>0</v>
      </c>
      <c r="R8" s="79">
        <f t="shared" si="4"/>
        <v>0</v>
      </c>
      <c r="S8" s="79">
        <f t="shared" si="5"/>
        <v>0</v>
      </c>
      <c r="T8" s="79">
        <f t="shared" si="6"/>
        <v>0</v>
      </c>
      <c r="U8" s="80">
        <f t="shared" si="7"/>
        <v>0</v>
      </c>
      <c r="V8" s="79">
        <f t="shared" si="8"/>
        <v>0</v>
      </c>
      <c r="W8" s="80">
        <f t="shared" si="9"/>
        <v>0</v>
      </c>
    </row>
    <row r="9" spans="1:23" s="5" customFormat="1" ht="14.45" customHeight="1" x14ac:dyDescent="0.25">
      <c r="A9" s="71">
        <v>30</v>
      </c>
      <c r="B9" s="59">
        <f t="shared" si="10"/>
        <v>0</v>
      </c>
      <c r="C9" s="59">
        <f t="shared" si="11"/>
        <v>0</v>
      </c>
      <c r="D9" s="275">
        <f t="shared" si="12"/>
        <v>0</v>
      </c>
      <c r="E9" s="74" t="s">
        <v>532</v>
      </c>
      <c r="F9" s="61">
        <v>30</v>
      </c>
      <c r="G9" s="72" t="s">
        <v>217</v>
      </c>
      <c r="H9" s="23" t="s">
        <v>303</v>
      </c>
      <c r="I9" s="73">
        <v>30</v>
      </c>
      <c r="J9" s="74" t="s">
        <v>532</v>
      </c>
      <c r="K9" s="65">
        <v>750</v>
      </c>
      <c r="L9" s="65">
        <f t="shared" si="14"/>
        <v>25</v>
      </c>
      <c r="M9" s="66">
        <v>0.2</v>
      </c>
      <c r="N9" s="67">
        <f t="shared" ref="N9" si="15">L9+(L9*M9)</f>
        <v>30</v>
      </c>
      <c r="O9" s="67">
        <v>29.75</v>
      </c>
      <c r="P9" s="68">
        <f t="shared" ref="P9" si="16">ROUND(N9*4,0)/4</f>
        <v>30</v>
      </c>
      <c r="Q9" s="67">
        <f t="shared" ref="Q9" si="17">P9*20%</f>
        <v>6</v>
      </c>
      <c r="R9" s="75">
        <f t="shared" si="4"/>
        <v>0</v>
      </c>
      <c r="S9" s="75">
        <f t="shared" si="5"/>
        <v>0</v>
      </c>
      <c r="T9" s="75">
        <f t="shared" si="6"/>
        <v>750</v>
      </c>
      <c r="U9" s="70">
        <f t="shared" si="7"/>
        <v>900</v>
      </c>
      <c r="V9" s="75">
        <f t="shared" si="8"/>
        <v>750</v>
      </c>
      <c r="W9" s="70">
        <f t="shared" si="9"/>
        <v>900</v>
      </c>
    </row>
    <row r="10" spans="1:23" s="8" customFormat="1" ht="14.45" hidden="1" customHeight="1" x14ac:dyDescent="0.25">
      <c r="A10" s="71">
        <v>0</v>
      </c>
      <c r="B10" s="59">
        <f t="shared" si="10"/>
        <v>0</v>
      </c>
      <c r="C10" s="59">
        <f t="shared" si="11"/>
        <v>0</v>
      </c>
      <c r="D10" s="275">
        <f t="shared" si="12"/>
        <v>0</v>
      </c>
      <c r="E10" s="74" t="s">
        <v>532</v>
      </c>
      <c r="F10" s="61">
        <v>0</v>
      </c>
      <c r="G10" s="72" t="s">
        <v>217</v>
      </c>
      <c r="H10" s="23" t="s">
        <v>713</v>
      </c>
      <c r="I10" s="73">
        <v>30</v>
      </c>
      <c r="J10" s="74" t="s">
        <v>532</v>
      </c>
      <c r="K10" s="65">
        <v>0</v>
      </c>
      <c r="L10" s="65">
        <f t="shared" si="14"/>
        <v>0</v>
      </c>
      <c r="M10" s="66">
        <v>1</v>
      </c>
      <c r="N10" s="67">
        <f t="shared" si="2"/>
        <v>0</v>
      </c>
      <c r="O10" s="67">
        <v>30.75</v>
      </c>
      <c r="P10" s="68">
        <f t="shared" si="13"/>
        <v>0</v>
      </c>
      <c r="Q10" s="67">
        <f t="shared" si="3"/>
        <v>0</v>
      </c>
      <c r="R10" s="75">
        <f t="shared" si="4"/>
        <v>0</v>
      </c>
      <c r="S10" s="75">
        <f t="shared" si="5"/>
        <v>0</v>
      </c>
      <c r="T10" s="75">
        <f t="shared" si="6"/>
        <v>0</v>
      </c>
      <c r="U10" s="70">
        <f t="shared" si="7"/>
        <v>0</v>
      </c>
      <c r="V10" s="75">
        <f t="shared" si="8"/>
        <v>0</v>
      </c>
      <c r="W10" s="70">
        <f t="shared" si="9"/>
        <v>0</v>
      </c>
    </row>
    <row r="11" spans="1:23" s="5" customFormat="1" ht="14.45" hidden="1" customHeight="1" x14ac:dyDescent="0.25">
      <c r="A11" s="71">
        <v>0</v>
      </c>
      <c r="B11" s="59">
        <f t="shared" si="10"/>
        <v>0</v>
      </c>
      <c r="C11" s="59">
        <f t="shared" si="11"/>
        <v>0</v>
      </c>
      <c r="D11" s="275">
        <f t="shared" si="12"/>
        <v>0</v>
      </c>
      <c r="E11" s="74" t="s">
        <v>532</v>
      </c>
      <c r="F11" s="61">
        <v>0</v>
      </c>
      <c r="G11" s="72" t="s">
        <v>535</v>
      </c>
      <c r="H11" s="23" t="s">
        <v>3</v>
      </c>
      <c r="I11" s="73">
        <v>50</v>
      </c>
      <c r="J11" s="74" t="s">
        <v>532</v>
      </c>
      <c r="K11" s="65">
        <v>0</v>
      </c>
      <c r="L11" s="65">
        <f t="shared" si="14"/>
        <v>0</v>
      </c>
      <c r="M11" s="66">
        <v>1</v>
      </c>
      <c r="N11" s="67">
        <f t="shared" si="2"/>
        <v>0</v>
      </c>
      <c r="O11" s="67">
        <v>22</v>
      </c>
      <c r="P11" s="68">
        <f t="shared" si="13"/>
        <v>0</v>
      </c>
      <c r="Q11" s="67">
        <f t="shared" si="3"/>
        <v>0</v>
      </c>
      <c r="R11" s="75">
        <f t="shared" si="4"/>
        <v>0</v>
      </c>
      <c r="S11" s="75">
        <f t="shared" si="5"/>
        <v>0</v>
      </c>
      <c r="T11" s="75">
        <f t="shared" si="6"/>
        <v>0</v>
      </c>
      <c r="U11" s="70">
        <f t="shared" si="7"/>
        <v>0</v>
      </c>
      <c r="V11" s="75">
        <f t="shared" si="8"/>
        <v>0</v>
      </c>
      <c r="W11" s="70">
        <f t="shared" si="9"/>
        <v>0</v>
      </c>
    </row>
    <row r="12" spans="1:23" s="17" customFormat="1" ht="14.45" hidden="1" customHeight="1" x14ac:dyDescent="0.25">
      <c r="A12" s="76">
        <v>0</v>
      </c>
      <c r="B12" s="59">
        <f t="shared" si="10"/>
        <v>0</v>
      </c>
      <c r="C12" s="59">
        <f t="shared" si="11"/>
        <v>0</v>
      </c>
      <c r="D12" s="275">
        <f t="shared" si="12"/>
        <v>0</v>
      </c>
      <c r="E12" s="57" t="s">
        <v>532</v>
      </c>
      <c r="F12" s="61">
        <v>0</v>
      </c>
      <c r="G12" s="54" t="s">
        <v>264</v>
      </c>
      <c r="H12" s="57" t="s">
        <v>265</v>
      </c>
      <c r="I12" s="77">
        <v>100</v>
      </c>
      <c r="J12" s="57" t="s">
        <v>532</v>
      </c>
      <c r="K12" s="65">
        <v>0</v>
      </c>
      <c r="L12" s="65">
        <f t="shared" si="14"/>
        <v>0</v>
      </c>
      <c r="M12" s="66">
        <v>1</v>
      </c>
      <c r="N12" s="78">
        <f t="shared" si="2"/>
        <v>0</v>
      </c>
      <c r="O12" s="78">
        <v>0</v>
      </c>
      <c r="P12" s="78">
        <f t="shared" si="13"/>
        <v>0</v>
      </c>
      <c r="Q12" s="78">
        <f t="shared" si="3"/>
        <v>0</v>
      </c>
      <c r="R12" s="79">
        <f t="shared" si="4"/>
        <v>0</v>
      </c>
      <c r="S12" s="79">
        <f t="shared" si="5"/>
        <v>0</v>
      </c>
      <c r="T12" s="79">
        <f t="shared" si="6"/>
        <v>0</v>
      </c>
      <c r="U12" s="80">
        <f t="shared" si="7"/>
        <v>0</v>
      </c>
      <c r="V12" s="79">
        <f t="shared" si="8"/>
        <v>0</v>
      </c>
      <c r="W12" s="80">
        <f t="shared" si="9"/>
        <v>0</v>
      </c>
    </row>
    <row r="13" spans="1:23" s="5" customFormat="1" ht="14.45" hidden="1" customHeight="1" x14ac:dyDescent="0.25">
      <c r="A13" s="71">
        <v>1</v>
      </c>
      <c r="B13" s="59">
        <f t="shared" si="10"/>
        <v>1</v>
      </c>
      <c r="C13" s="59">
        <f t="shared" si="11"/>
        <v>0.01</v>
      </c>
      <c r="D13" s="275">
        <f t="shared" si="12"/>
        <v>0</v>
      </c>
      <c r="E13" s="74" t="s">
        <v>532</v>
      </c>
      <c r="F13" s="61">
        <v>0</v>
      </c>
      <c r="G13" s="72" t="s">
        <v>304</v>
      </c>
      <c r="H13" s="23" t="s">
        <v>4</v>
      </c>
      <c r="I13" s="73">
        <v>100</v>
      </c>
      <c r="J13" s="74" t="s">
        <v>532</v>
      </c>
      <c r="K13" s="65">
        <v>0</v>
      </c>
      <c r="L13" s="65">
        <f t="shared" si="14"/>
        <v>0</v>
      </c>
      <c r="M13" s="66">
        <v>1</v>
      </c>
      <c r="N13" s="67">
        <f t="shared" si="2"/>
        <v>0</v>
      </c>
      <c r="O13" s="67">
        <v>3.5</v>
      </c>
      <c r="P13" s="68">
        <f t="shared" si="13"/>
        <v>0</v>
      </c>
      <c r="Q13" s="67">
        <f t="shared" si="3"/>
        <v>0</v>
      </c>
      <c r="R13" s="75">
        <f t="shared" si="4"/>
        <v>0</v>
      </c>
      <c r="S13" s="75">
        <f t="shared" si="5"/>
        <v>0</v>
      </c>
      <c r="T13" s="75">
        <f t="shared" si="6"/>
        <v>0</v>
      </c>
      <c r="U13" s="70">
        <f t="shared" si="7"/>
        <v>0</v>
      </c>
      <c r="V13" s="75">
        <f t="shared" si="8"/>
        <v>0</v>
      </c>
      <c r="W13" s="70">
        <f t="shared" si="9"/>
        <v>0</v>
      </c>
    </row>
    <row r="14" spans="1:23" s="5" customFormat="1" ht="14.45" customHeight="1" x14ac:dyDescent="0.25">
      <c r="A14" s="71">
        <v>500</v>
      </c>
      <c r="B14" s="59">
        <f t="shared" si="10"/>
        <v>0</v>
      </c>
      <c r="C14" s="59">
        <f t="shared" si="11"/>
        <v>0</v>
      </c>
      <c r="D14" s="275">
        <f t="shared" si="12"/>
        <v>0</v>
      </c>
      <c r="E14" s="74" t="s">
        <v>532</v>
      </c>
      <c r="F14" s="61">
        <v>500</v>
      </c>
      <c r="G14" s="72" t="s">
        <v>305</v>
      </c>
      <c r="H14" s="23" t="s">
        <v>4</v>
      </c>
      <c r="I14" s="73">
        <v>100</v>
      </c>
      <c r="J14" s="74" t="s">
        <v>532</v>
      </c>
      <c r="K14" s="65">
        <v>230</v>
      </c>
      <c r="L14" s="65">
        <f t="shared" si="14"/>
        <v>2.2999999999999998</v>
      </c>
      <c r="M14" s="66">
        <v>0.8</v>
      </c>
      <c r="N14" s="67">
        <f t="shared" si="2"/>
        <v>4.1399999999999997</v>
      </c>
      <c r="O14" s="67">
        <v>4</v>
      </c>
      <c r="P14" s="68">
        <f t="shared" si="13"/>
        <v>4.25</v>
      </c>
      <c r="Q14" s="67">
        <f t="shared" si="3"/>
        <v>0.85000000000000009</v>
      </c>
      <c r="R14" s="75">
        <f t="shared" si="4"/>
        <v>0</v>
      </c>
      <c r="S14" s="75">
        <f t="shared" si="5"/>
        <v>0</v>
      </c>
      <c r="T14" s="75">
        <f t="shared" si="6"/>
        <v>1150</v>
      </c>
      <c r="U14" s="70">
        <f t="shared" si="7"/>
        <v>2125</v>
      </c>
      <c r="V14" s="75">
        <f t="shared" si="8"/>
        <v>1150</v>
      </c>
      <c r="W14" s="70">
        <f t="shared" si="9"/>
        <v>2125</v>
      </c>
    </row>
    <row r="15" spans="1:23" s="13" customFormat="1" ht="14.45" customHeight="1" x14ac:dyDescent="0.3">
      <c r="A15" s="81">
        <v>60</v>
      </c>
      <c r="B15" s="59">
        <f t="shared" si="10"/>
        <v>0</v>
      </c>
      <c r="C15" s="59">
        <f t="shared" si="11"/>
        <v>0</v>
      </c>
      <c r="D15" s="275">
        <f t="shared" si="12"/>
        <v>0</v>
      </c>
      <c r="E15" s="74" t="s">
        <v>532</v>
      </c>
      <c r="F15" s="61">
        <v>90</v>
      </c>
      <c r="G15" s="82" t="s">
        <v>243</v>
      </c>
      <c r="H15" s="83" t="s">
        <v>663</v>
      </c>
      <c r="I15" s="84">
        <v>90</v>
      </c>
      <c r="J15" s="74" t="s">
        <v>532</v>
      </c>
      <c r="K15" s="65">
        <v>360</v>
      </c>
      <c r="L15" s="65">
        <f t="shared" si="14"/>
        <v>4</v>
      </c>
      <c r="M15" s="66">
        <v>1</v>
      </c>
      <c r="N15" s="67">
        <f t="shared" si="2"/>
        <v>8</v>
      </c>
      <c r="O15" s="67">
        <v>15</v>
      </c>
      <c r="P15" s="68">
        <f t="shared" si="13"/>
        <v>8</v>
      </c>
      <c r="Q15" s="67">
        <f t="shared" si="3"/>
        <v>1.6</v>
      </c>
      <c r="R15" s="75">
        <f t="shared" si="4"/>
        <v>0</v>
      </c>
      <c r="S15" s="75">
        <f t="shared" si="5"/>
        <v>0</v>
      </c>
      <c r="T15" s="75">
        <f t="shared" si="6"/>
        <v>360</v>
      </c>
      <c r="U15" s="70">
        <f t="shared" si="7"/>
        <v>720</v>
      </c>
      <c r="V15" s="75">
        <f t="shared" si="8"/>
        <v>240</v>
      </c>
      <c r="W15" s="70">
        <f t="shared" si="9"/>
        <v>480</v>
      </c>
    </row>
    <row r="16" spans="1:23" s="5" customFormat="1" ht="14.45" hidden="1" customHeight="1" x14ac:dyDescent="0.25">
      <c r="A16" s="71">
        <v>0</v>
      </c>
      <c r="B16" s="59">
        <f t="shared" si="10"/>
        <v>0</v>
      </c>
      <c r="C16" s="59">
        <f t="shared" si="11"/>
        <v>0</v>
      </c>
      <c r="D16" s="275">
        <f t="shared" si="12"/>
        <v>0</v>
      </c>
      <c r="E16" s="74" t="s">
        <v>532</v>
      </c>
      <c r="F16" s="61">
        <v>0</v>
      </c>
      <c r="G16" s="72" t="s">
        <v>373</v>
      </c>
      <c r="H16" s="83" t="s">
        <v>749</v>
      </c>
      <c r="I16" s="73">
        <v>100</v>
      </c>
      <c r="J16" s="74" t="s">
        <v>532</v>
      </c>
      <c r="K16" s="65">
        <v>0</v>
      </c>
      <c r="L16" s="65">
        <f t="shared" si="14"/>
        <v>0</v>
      </c>
      <c r="M16" s="66">
        <v>1</v>
      </c>
      <c r="N16" s="67">
        <f t="shared" si="2"/>
        <v>0</v>
      </c>
      <c r="O16" s="67">
        <v>50</v>
      </c>
      <c r="P16" s="68">
        <f t="shared" si="13"/>
        <v>0</v>
      </c>
      <c r="Q16" s="67">
        <f t="shared" si="3"/>
        <v>0</v>
      </c>
      <c r="R16" s="75">
        <f t="shared" si="4"/>
        <v>0</v>
      </c>
      <c r="S16" s="75">
        <f t="shared" si="5"/>
        <v>0</v>
      </c>
      <c r="T16" s="75">
        <f t="shared" si="6"/>
        <v>0</v>
      </c>
      <c r="U16" s="70">
        <f t="shared" si="7"/>
        <v>0</v>
      </c>
      <c r="V16" s="75">
        <f t="shared" si="8"/>
        <v>0</v>
      </c>
      <c r="W16" s="70">
        <f t="shared" si="9"/>
        <v>0</v>
      </c>
    </row>
    <row r="17" spans="1:23" s="5" customFormat="1" ht="14.45" customHeight="1" x14ac:dyDescent="0.25">
      <c r="A17" s="71">
        <v>100</v>
      </c>
      <c r="B17" s="59">
        <f t="shared" si="10"/>
        <v>0</v>
      </c>
      <c r="C17" s="59">
        <f t="shared" si="11"/>
        <v>0</v>
      </c>
      <c r="D17" s="275">
        <f t="shared" si="12"/>
        <v>0</v>
      </c>
      <c r="E17" s="74" t="s">
        <v>532</v>
      </c>
      <c r="F17" s="61">
        <v>100</v>
      </c>
      <c r="G17" s="86" t="s">
        <v>374</v>
      </c>
      <c r="H17" s="23" t="s">
        <v>520</v>
      </c>
      <c r="I17" s="73">
        <v>10</v>
      </c>
      <c r="J17" s="74" t="s">
        <v>532</v>
      </c>
      <c r="K17" s="65">
        <v>145</v>
      </c>
      <c r="L17" s="65">
        <f t="shared" si="14"/>
        <v>14.5</v>
      </c>
      <c r="M17" s="66">
        <v>0.72</v>
      </c>
      <c r="N17" s="67">
        <f t="shared" si="2"/>
        <v>24.939999999999998</v>
      </c>
      <c r="O17" s="67">
        <v>24</v>
      </c>
      <c r="P17" s="68">
        <f t="shared" si="13"/>
        <v>25</v>
      </c>
      <c r="Q17" s="67">
        <f t="shared" si="3"/>
        <v>5</v>
      </c>
      <c r="R17" s="75">
        <f t="shared" si="4"/>
        <v>0</v>
      </c>
      <c r="S17" s="75">
        <f t="shared" si="5"/>
        <v>0</v>
      </c>
      <c r="T17" s="75">
        <f t="shared" si="6"/>
        <v>1450</v>
      </c>
      <c r="U17" s="70">
        <f t="shared" si="7"/>
        <v>2500</v>
      </c>
      <c r="V17" s="75">
        <f t="shared" si="8"/>
        <v>1450</v>
      </c>
      <c r="W17" s="70">
        <f t="shared" si="9"/>
        <v>2500</v>
      </c>
    </row>
    <row r="18" spans="1:23" s="5" customFormat="1" ht="14.45" hidden="1" customHeight="1" x14ac:dyDescent="0.25">
      <c r="A18" s="71">
        <v>0</v>
      </c>
      <c r="B18" s="59">
        <f t="shared" si="10"/>
        <v>0</v>
      </c>
      <c r="C18" s="59">
        <f t="shared" si="11"/>
        <v>0</v>
      </c>
      <c r="D18" s="275">
        <f t="shared" si="12"/>
        <v>0</v>
      </c>
      <c r="E18" s="74" t="s">
        <v>532</v>
      </c>
      <c r="F18" s="61">
        <v>0</v>
      </c>
      <c r="G18" s="72" t="s">
        <v>375</v>
      </c>
      <c r="H18" s="23" t="s">
        <v>5</v>
      </c>
      <c r="I18" s="73">
        <v>100</v>
      </c>
      <c r="J18" s="74" t="s">
        <v>532</v>
      </c>
      <c r="K18" s="65">
        <v>0</v>
      </c>
      <c r="L18" s="65">
        <f t="shared" si="14"/>
        <v>0</v>
      </c>
      <c r="M18" s="66">
        <v>1</v>
      </c>
      <c r="N18" s="67">
        <f t="shared" si="2"/>
        <v>0</v>
      </c>
      <c r="O18" s="67">
        <v>6.5</v>
      </c>
      <c r="P18" s="68">
        <f t="shared" si="13"/>
        <v>0</v>
      </c>
      <c r="Q18" s="67">
        <f t="shared" si="3"/>
        <v>0</v>
      </c>
      <c r="R18" s="75">
        <f t="shared" si="4"/>
        <v>0</v>
      </c>
      <c r="S18" s="75">
        <f t="shared" si="5"/>
        <v>0</v>
      </c>
      <c r="T18" s="75">
        <f t="shared" si="6"/>
        <v>0</v>
      </c>
      <c r="U18" s="70">
        <f t="shared" si="7"/>
        <v>0</v>
      </c>
      <c r="V18" s="75">
        <f t="shared" si="8"/>
        <v>0</v>
      </c>
      <c r="W18" s="70">
        <f t="shared" si="9"/>
        <v>0</v>
      </c>
    </row>
    <row r="19" spans="1:23" s="5" customFormat="1" ht="14.45" customHeight="1" x14ac:dyDescent="0.25">
      <c r="A19" s="71">
        <v>200</v>
      </c>
      <c r="B19" s="59">
        <f t="shared" si="10"/>
        <v>0</v>
      </c>
      <c r="C19" s="59">
        <f t="shared" si="11"/>
        <v>0</v>
      </c>
      <c r="D19" s="275">
        <f t="shared" si="12"/>
        <v>0</v>
      </c>
      <c r="E19" s="74" t="s">
        <v>532</v>
      </c>
      <c r="F19" s="61">
        <v>200</v>
      </c>
      <c r="G19" s="72" t="s">
        <v>6</v>
      </c>
      <c r="H19" s="23" t="s">
        <v>548</v>
      </c>
      <c r="I19" s="73">
        <v>100</v>
      </c>
      <c r="J19" s="74" t="s">
        <v>532</v>
      </c>
      <c r="K19" s="65">
        <v>135</v>
      </c>
      <c r="L19" s="65">
        <f t="shared" si="14"/>
        <v>1.35</v>
      </c>
      <c r="M19" s="66">
        <v>2.5</v>
      </c>
      <c r="N19" s="67">
        <f t="shared" si="2"/>
        <v>4.7249999999999996</v>
      </c>
      <c r="O19" s="67">
        <v>4.5</v>
      </c>
      <c r="P19" s="68">
        <f t="shared" si="13"/>
        <v>4.75</v>
      </c>
      <c r="Q19" s="67">
        <f t="shared" si="3"/>
        <v>0.95000000000000007</v>
      </c>
      <c r="R19" s="75">
        <f t="shared" si="4"/>
        <v>0</v>
      </c>
      <c r="S19" s="75">
        <f t="shared" si="5"/>
        <v>0</v>
      </c>
      <c r="T19" s="75">
        <f t="shared" si="6"/>
        <v>270</v>
      </c>
      <c r="U19" s="70">
        <f t="shared" si="7"/>
        <v>950</v>
      </c>
      <c r="V19" s="75">
        <f t="shared" si="8"/>
        <v>270</v>
      </c>
      <c r="W19" s="70">
        <f t="shared" si="9"/>
        <v>950</v>
      </c>
    </row>
    <row r="20" spans="1:23" s="5" customFormat="1" ht="14.45" hidden="1" customHeight="1" x14ac:dyDescent="0.25">
      <c r="A20" s="71">
        <v>0</v>
      </c>
      <c r="B20" s="59">
        <f t="shared" si="10"/>
        <v>0</v>
      </c>
      <c r="C20" s="59">
        <f t="shared" si="11"/>
        <v>0</v>
      </c>
      <c r="D20" s="275">
        <f t="shared" si="12"/>
        <v>0</v>
      </c>
      <c r="E20" s="74" t="s">
        <v>532</v>
      </c>
      <c r="F20" s="61">
        <v>0</v>
      </c>
      <c r="G20" s="72" t="s">
        <v>376</v>
      </c>
      <c r="H20" s="23" t="s">
        <v>95</v>
      </c>
      <c r="I20" s="73">
        <v>50</v>
      </c>
      <c r="J20" s="74" t="s">
        <v>532</v>
      </c>
      <c r="K20" s="65">
        <v>0</v>
      </c>
      <c r="L20" s="65">
        <f t="shared" si="14"/>
        <v>0</v>
      </c>
      <c r="M20" s="66">
        <v>1</v>
      </c>
      <c r="N20" s="67">
        <f t="shared" si="2"/>
        <v>0</v>
      </c>
      <c r="O20" s="67">
        <v>23</v>
      </c>
      <c r="P20" s="68">
        <f t="shared" si="13"/>
        <v>0</v>
      </c>
      <c r="Q20" s="67">
        <f t="shared" si="3"/>
        <v>0</v>
      </c>
      <c r="R20" s="75">
        <f t="shared" si="4"/>
        <v>0</v>
      </c>
      <c r="S20" s="75">
        <f t="shared" si="5"/>
        <v>0</v>
      </c>
      <c r="T20" s="75">
        <f t="shared" si="6"/>
        <v>0</v>
      </c>
      <c r="U20" s="70">
        <f t="shared" si="7"/>
        <v>0</v>
      </c>
      <c r="V20" s="75">
        <f t="shared" si="8"/>
        <v>0</v>
      </c>
      <c r="W20" s="70">
        <f t="shared" si="9"/>
        <v>0</v>
      </c>
    </row>
    <row r="21" spans="1:23" s="5" customFormat="1" ht="14.45" hidden="1" customHeight="1" x14ac:dyDescent="0.25">
      <c r="A21" s="71">
        <v>100</v>
      </c>
      <c r="B21" s="59">
        <f t="shared" si="10"/>
        <v>100</v>
      </c>
      <c r="C21" s="59">
        <f t="shared" si="11"/>
        <v>1</v>
      </c>
      <c r="D21" s="275">
        <f t="shared" si="12"/>
        <v>1</v>
      </c>
      <c r="E21" s="74" t="s">
        <v>532</v>
      </c>
      <c r="F21" s="61">
        <v>0</v>
      </c>
      <c r="G21" s="72" t="s">
        <v>377</v>
      </c>
      <c r="H21" s="23" t="s">
        <v>599</v>
      </c>
      <c r="I21" s="73">
        <v>100</v>
      </c>
      <c r="J21" s="74" t="s">
        <v>532</v>
      </c>
      <c r="K21" s="65">
        <v>0</v>
      </c>
      <c r="L21" s="65">
        <f t="shared" si="14"/>
        <v>0</v>
      </c>
      <c r="M21" s="66">
        <v>1</v>
      </c>
      <c r="N21" s="67">
        <f t="shared" si="2"/>
        <v>0</v>
      </c>
      <c r="O21" s="67">
        <v>4.5</v>
      </c>
      <c r="P21" s="68">
        <f t="shared" si="13"/>
        <v>0</v>
      </c>
      <c r="Q21" s="67">
        <f t="shared" si="3"/>
        <v>0</v>
      </c>
      <c r="R21" s="75">
        <f t="shared" si="4"/>
        <v>0</v>
      </c>
      <c r="S21" s="75">
        <f t="shared" si="5"/>
        <v>0</v>
      </c>
      <c r="T21" s="75">
        <f t="shared" si="6"/>
        <v>0</v>
      </c>
      <c r="U21" s="70">
        <f t="shared" si="7"/>
        <v>0</v>
      </c>
      <c r="V21" s="75">
        <f t="shared" si="8"/>
        <v>0</v>
      </c>
      <c r="W21" s="70">
        <f t="shared" si="9"/>
        <v>0</v>
      </c>
    </row>
    <row r="22" spans="1:23" s="5" customFormat="1" ht="14.45" customHeight="1" x14ac:dyDescent="0.25">
      <c r="A22" s="71">
        <v>100</v>
      </c>
      <c r="B22" s="59">
        <f t="shared" si="10"/>
        <v>0</v>
      </c>
      <c r="C22" s="59">
        <f t="shared" si="11"/>
        <v>0</v>
      </c>
      <c r="D22" s="275">
        <f t="shared" si="12"/>
        <v>0</v>
      </c>
      <c r="E22" s="74" t="s">
        <v>532</v>
      </c>
      <c r="F22" s="61">
        <v>100</v>
      </c>
      <c r="G22" s="72" t="s">
        <v>378</v>
      </c>
      <c r="H22" s="23" t="s">
        <v>599</v>
      </c>
      <c r="I22" s="73">
        <v>100</v>
      </c>
      <c r="J22" s="74" t="s">
        <v>532</v>
      </c>
      <c r="K22" s="65">
        <v>345</v>
      </c>
      <c r="L22" s="65">
        <f t="shared" si="14"/>
        <v>3.45</v>
      </c>
      <c r="M22" s="66">
        <v>1.3</v>
      </c>
      <c r="N22" s="67">
        <f t="shared" si="2"/>
        <v>7.9350000000000005</v>
      </c>
      <c r="O22" s="67">
        <v>7.5</v>
      </c>
      <c r="P22" s="68">
        <f t="shared" si="13"/>
        <v>8</v>
      </c>
      <c r="Q22" s="67">
        <f t="shared" si="3"/>
        <v>1.6</v>
      </c>
      <c r="R22" s="75">
        <f t="shared" si="4"/>
        <v>0</v>
      </c>
      <c r="S22" s="75">
        <f t="shared" si="5"/>
        <v>0</v>
      </c>
      <c r="T22" s="75">
        <f t="shared" si="6"/>
        <v>345</v>
      </c>
      <c r="U22" s="70">
        <f t="shared" si="7"/>
        <v>800</v>
      </c>
      <c r="V22" s="75">
        <f t="shared" si="8"/>
        <v>345</v>
      </c>
      <c r="W22" s="70">
        <f t="shared" si="9"/>
        <v>800</v>
      </c>
    </row>
    <row r="23" spans="1:23" s="5" customFormat="1" ht="14.45" hidden="1" customHeight="1" x14ac:dyDescent="0.25">
      <c r="A23" s="71">
        <v>0</v>
      </c>
      <c r="B23" s="59">
        <f t="shared" si="10"/>
        <v>0</v>
      </c>
      <c r="C23" s="59">
        <f t="shared" si="11"/>
        <v>0</v>
      </c>
      <c r="D23" s="275">
        <f t="shared" si="12"/>
        <v>0</v>
      </c>
      <c r="E23" s="74" t="s">
        <v>532</v>
      </c>
      <c r="F23" s="61">
        <v>0</v>
      </c>
      <c r="G23" s="72" t="s">
        <v>379</v>
      </c>
      <c r="H23" s="246" t="s">
        <v>307</v>
      </c>
      <c r="I23" s="73">
        <v>100</v>
      </c>
      <c r="J23" s="74" t="s">
        <v>532</v>
      </c>
      <c r="K23" s="65">
        <v>0</v>
      </c>
      <c r="L23" s="65">
        <f t="shared" si="14"/>
        <v>0</v>
      </c>
      <c r="M23" s="66">
        <v>1</v>
      </c>
      <c r="N23" s="67">
        <f t="shared" si="2"/>
        <v>0</v>
      </c>
      <c r="O23" s="67">
        <v>3.75</v>
      </c>
      <c r="P23" s="68">
        <f t="shared" si="13"/>
        <v>0</v>
      </c>
      <c r="Q23" s="67">
        <f t="shared" si="3"/>
        <v>0</v>
      </c>
      <c r="R23" s="75">
        <f t="shared" si="4"/>
        <v>0</v>
      </c>
      <c r="S23" s="75">
        <f t="shared" si="5"/>
        <v>0</v>
      </c>
      <c r="T23" s="75">
        <f t="shared" si="6"/>
        <v>0</v>
      </c>
      <c r="U23" s="70">
        <f t="shared" si="7"/>
        <v>0</v>
      </c>
      <c r="V23" s="75">
        <f t="shared" si="8"/>
        <v>0</v>
      </c>
      <c r="W23" s="70">
        <f t="shared" si="9"/>
        <v>0</v>
      </c>
    </row>
    <row r="24" spans="1:23" s="5" customFormat="1" ht="14.45" customHeight="1" x14ac:dyDescent="0.25">
      <c r="A24" s="71">
        <v>200</v>
      </c>
      <c r="B24" s="59">
        <f t="shared" si="10"/>
        <v>0</v>
      </c>
      <c r="C24" s="59">
        <f t="shared" si="11"/>
        <v>0</v>
      </c>
      <c r="D24" s="275">
        <f t="shared" si="12"/>
        <v>0</v>
      </c>
      <c r="E24" s="74" t="s">
        <v>532</v>
      </c>
      <c r="F24" s="61">
        <v>200</v>
      </c>
      <c r="G24" s="72" t="s">
        <v>380</v>
      </c>
      <c r="H24" s="246" t="s">
        <v>600</v>
      </c>
      <c r="I24" s="73">
        <v>100</v>
      </c>
      <c r="J24" s="74" t="s">
        <v>532</v>
      </c>
      <c r="K24" s="65">
        <v>195</v>
      </c>
      <c r="L24" s="65">
        <f t="shared" si="14"/>
        <v>1.95</v>
      </c>
      <c r="M24" s="66">
        <v>1.5</v>
      </c>
      <c r="N24" s="67">
        <f t="shared" si="2"/>
        <v>4.875</v>
      </c>
      <c r="O24" s="67">
        <v>4.75</v>
      </c>
      <c r="P24" s="68">
        <f t="shared" si="13"/>
        <v>5</v>
      </c>
      <c r="Q24" s="67">
        <f t="shared" si="3"/>
        <v>1</v>
      </c>
      <c r="R24" s="75">
        <f t="shared" si="4"/>
        <v>0</v>
      </c>
      <c r="S24" s="75">
        <f t="shared" si="5"/>
        <v>0</v>
      </c>
      <c r="T24" s="75">
        <f t="shared" si="6"/>
        <v>390</v>
      </c>
      <c r="U24" s="70">
        <f t="shared" si="7"/>
        <v>1000</v>
      </c>
      <c r="V24" s="75">
        <f t="shared" si="8"/>
        <v>390</v>
      </c>
      <c r="W24" s="70">
        <f t="shared" si="9"/>
        <v>1000</v>
      </c>
    </row>
    <row r="25" spans="1:23" s="5" customFormat="1" ht="14.45" customHeight="1" x14ac:dyDescent="0.25">
      <c r="A25" s="71">
        <v>84</v>
      </c>
      <c r="B25" s="59">
        <f t="shared" si="10"/>
        <v>0</v>
      </c>
      <c r="C25" s="59">
        <f t="shared" si="11"/>
        <v>0</v>
      </c>
      <c r="D25" s="275">
        <f t="shared" si="12"/>
        <v>0</v>
      </c>
      <c r="E25" s="74" t="s">
        <v>532</v>
      </c>
      <c r="F25" s="61">
        <v>84</v>
      </c>
      <c r="G25" s="72" t="s">
        <v>274</v>
      </c>
      <c r="H25" s="23" t="s">
        <v>275</v>
      </c>
      <c r="I25" s="73">
        <v>14</v>
      </c>
      <c r="J25" s="74" t="s">
        <v>532</v>
      </c>
      <c r="K25" s="65">
        <v>105</v>
      </c>
      <c r="L25" s="65">
        <f t="shared" si="14"/>
        <v>7.5</v>
      </c>
      <c r="M25" s="66">
        <v>1.25</v>
      </c>
      <c r="N25" s="67">
        <f t="shared" si="2"/>
        <v>16.875</v>
      </c>
      <c r="O25" s="67">
        <v>15</v>
      </c>
      <c r="P25" s="68">
        <f t="shared" si="13"/>
        <v>17</v>
      </c>
      <c r="Q25" s="67">
        <f t="shared" si="3"/>
        <v>3.4000000000000004</v>
      </c>
      <c r="R25" s="75">
        <f t="shared" si="4"/>
        <v>0</v>
      </c>
      <c r="S25" s="75">
        <f t="shared" si="5"/>
        <v>0</v>
      </c>
      <c r="T25" s="75">
        <f t="shared" si="6"/>
        <v>630</v>
      </c>
      <c r="U25" s="70">
        <f t="shared" si="7"/>
        <v>1428</v>
      </c>
      <c r="V25" s="75">
        <f t="shared" si="8"/>
        <v>630</v>
      </c>
      <c r="W25" s="70">
        <f t="shared" si="9"/>
        <v>1428</v>
      </c>
    </row>
    <row r="26" spans="1:23" s="5" customFormat="1" ht="14.45" customHeight="1" x14ac:dyDescent="0.25">
      <c r="A26" s="71">
        <v>100</v>
      </c>
      <c r="B26" s="59">
        <f t="shared" si="10"/>
        <v>0</v>
      </c>
      <c r="C26" s="59">
        <f t="shared" si="11"/>
        <v>0</v>
      </c>
      <c r="D26" s="275">
        <f t="shared" si="12"/>
        <v>0</v>
      </c>
      <c r="E26" s="74" t="s">
        <v>532</v>
      </c>
      <c r="F26" s="61">
        <v>100</v>
      </c>
      <c r="G26" s="72" t="s">
        <v>536</v>
      </c>
      <c r="H26" s="23" t="s">
        <v>7</v>
      </c>
      <c r="I26" s="73">
        <v>100</v>
      </c>
      <c r="J26" s="74" t="s">
        <v>532</v>
      </c>
      <c r="K26" s="65">
        <v>68</v>
      </c>
      <c r="L26" s="65">
        <f t="shared" si="14"/>
        <v>0.68</v>
      </c>
      <c r="M26" s="66">
        <v>1.3</v>
      </c>
      <c r="N26" s="67">
        <f t="shared" si="2"/>
        <v>1.5640000000000001</v>
      </c>
      <c r="O26" s="67">
        <v>1.25</v>
      </c>
      <c r="P26" s="68">
        <f t="shared" si="13"/>
        <v>1.5</v>
      </c>
      <c r="Q26" s="67">
        <f t="shared" si="3"/>
        <v>0.30000000000000004</v>
      </c>
      <c r="R26" s="75">
        <f t="shared" si="4"/>
        <v>0</v>
      </c>
      <c r="S26" s="75">
        <f t="shared" si="5"/>
        <v>0</v>
      </c>
      <c r="T26" s="75">
        <f t="shared" si="6"/>
        <v>68</v>
      </c>
      <c r="U26" s="70">
        <f t="shared" si="7"/>
        <v>150</v>
      </c>
      <c r="V26" s="75">
        <f t="shared" si="8"/>
        <v>68</v>
      </c>
      <c r="W26" s="70">
        <f t="shared" si="9"/>
        <v>150</v>
      </c>
    </row>
    <row r="27" spans="1:23" s="5" customFormat="1" ht="14.45" customHeight="1" x14ac:dyDescent="0.25">
      <c r="A27" s="71">
        <v>300</v>
      </c>
      <c r="B27" s="59">
        <f t="shared" si="10"/>
        <v>0</v>
      </c>
      <c r="C27" s="59">
        <f t="shared" si="11"/>
        <v>0</v>
      </c>
      <c r="D27" s="275">
        <f t="shared" si="12"/>
        <v>0</v>
      </c>
      <c r="E27" s="74" t="s">
        <v>532</v>
      </c>
      <c r="F27" s="61">
        <v>300</v>
      </c>
      <c r="G27" s="72" t="s">
        <v>381</v>
      </c>
      <c r="H27" s="23" t="s">
        <v>7</v>
      </c>
      <c r="I27" s="73">
        <v>100</v>
      </c>
      <c r="J27" s="74" t="s">
        <v>532</v>
      </c>
      <c r="K27" s="65">
        <v>118</v>
      </c>
      <c r="L27" s="65">
        <f t="shared" si="14"/>
        <v>1.18</v>
      </c>
      <c r="M27" s="66">
        <v>1.2</v>
      </c>
      <c r="N27" s="67">
        <f t="shared" si="2"/>
        <v>2.5960000000000001</v>
      </c>
      <c r="O27" s="67">
        <v>2</v>
      </c>
      <c r="P27" s="68">
        <f t="shared" si="13"/>
        <v>2.5</v>
      </c>
      <c r="Q27" s="67">
        <f t="shared" si="3"/>
        <v>0.5</v>
      </c>
      <c r="R27" s="75">
        <f t="shared" si="4"/>
        <v>0</v>
      </c>
      <c r="S27" s="75">
        <f t="shared" si="5"/>
        <v>0</v>
      </c>
      <c r="T27" s="75">
        <f t="shared" si="6"/>
        <v>354</v>
      </c>
      <c r="U27" s="70">
        <f t="shared" si="7"/>
        <v>750</v>
      </c>
      <c r="V27" s="75">
        <f t="shared" si="8"/>
        <v>354</v>
      </c>
      <c r="W27" s="70">
        <f t="shared" si="9"/>
        <v>750</v>
      </c>
    </row>
    <row r="28" spans="1:23" s="5" customFormat="1" ht="14.45" customHeight="1" x14ac:dyDescent="0.25">
      <c r="A28" s="71">
        <v>100</v>
      </c>
      <c r="B28" s="59">
        <f t="shared" si="10"/>
        <v>0</v>
      </c>
      <c r="C28" s="59">
        <f t="shared" si="11"/>
        <v>0</v>
      </c>
      <c r="D28" s="275">
        <f t="shared" si="12"/>
        <v>0</v>
      </c>
      <c r="E28" s="74" t="s">
        <v>532</v>
      </c>
      <c r="F28" s="61">
        <v>100</v>
      </c>
      <c r="G28" s="72" t="s">
        <v>382</v>
      </c>
      <c r="H28" s="23" t="s">
        <v>538</v>
      </c>
      <c r="I28" s="73">
        <v>100</v>
      </c>
      <c r="J28" s="74" t="s">
        <v>532</v>
      </c>
      <c r="K28" s="65">
        <v>145</v>
      </c>
      <c r="L28" s="65">
        <f t="shared" si="14"/>
        <v>1.45</v>
      </c>
      <c r="M28" s="66">
        <v>1</v>
      </c>
      <c r="N28" s="67">
        <f t="shared" si="2"/>
        <v>2.9</v>
      </c>
      <c r="O28" s="67">
        <v>4</v>
      </c>
      <c r="P28" s="68">
        <f t="shared" si="13"/>
        <v>3</v>
      </c>
      <c r="Q28" s="67">
        <f t="shared" si="3"/>
        <v>0.60000000000000009</v>
      </c>
      <c r="R28" s="75">
        <f t="shared" si="4"/>
        <v>0</v>
      </c>
      <c r="S28" s="75">
        <f t="shared" si="5"/>
        <v>0</v>
      </c>
      <c r="T28" s="75">
        <f t="shared" si="6"/>
        <v>145</v>
      </c>
      <c r="U28" s="70">
        <f t="shared" si="7"/>
        <v>300</v>
      </c>
      <c r="V28" s="75">
        <f t="shared" si="8"/>
        <v>145</v>
      </c>
      <c r="W28" s="70">
        <f t="shared" si="9"/>
        <v>300</v>
      </c>
    </row>
    <row r="29" spans="1:23" s="5" customFormat="1" ht="14.45" customHeight="1" x14ac:dyDescent="0.25">
      <c r="A29" s="71">
        <v>100</v>
      </c>
      <c r="B29" s="59">
        <f t="shared" si="10"/>
        <v>0</v>
      </c>
      <c r="C29" s="59">
        <f t="shared" si="11"/>
        <v>0</v>
      </c>
      <c r="D29" s="275">
        <f t="shared" si="12"/>
        <v>0</v>
      </c>
      <c r="E29" s="74" t="s">
        <v>532</v>
      </c>
      <c r="F29" s="61">
        <v>100</v>
      </c>
      <c r="G29" s="72" t="s">
        <v>383</v>
      </c>
      <c r="H29" s="246" t="s">
        <v>601</v>
      </c>
      <c r="I29" s="73">
        <v>100</v>
      </c>
      <c r="J29" s="74" t="s">
        <v>532</v>
      </c>
      <c r="K29" s="65">
        <v>275</v>
      </c>
      <c r="L29" s="65">
        <f t="shared" si="14"/>
        <v>2.75</v>
      </c>
      <c r="M29" s="66">
        <v>1.5</v>
      </c>
      <c r="N29" s="67">
        <f t="shared" si="2"/>
        <v>6.875</v>
      </c>
      <c r="O29" s="67">
        <v>6</v>
      </c>
      <c r="P29" s="68">
        <f t="shared" si="13"/>
        <v>7</v>
      </c>
      <c r="Q29" s="67">
        <f t="shared" si="3"/>
        <v>1.4000000000000001</v>
      </c>
      <c r="R29" s="75">
        <f t="shared" si="4"/>
        <v>0</v>
      </c>
      <c r="S29" s="75">
        <f t="shared" si="5"/>
        <v>0</v>
      </c>
      <c r="T29" s="75">
        <f t="shared" si="6"/>
        <v>275</v>
      </c>
      <c r="U29" s="70">
        <f t="shared" si="7"/>
        <v>700</v>
      </c>
      <c r="V29" s="75">
        <f t="shared" si="8"/>
        <v>275</v>
      </c>
      <c r="W29" s="70">
        <f t="shared" si="9"/>
        <v>700</v>
      </c>
    </row>
    <row r="30" spans="1:23" s="5" customFormat="1" ht="14.45" hidden="1" customHeight="1" x14ac:dyDescent="0.25">
      <c r="A30" s="71">
        <v>100</v>
      </c>
      <c r="B30" s="59">
        <f t="shared" si="10"/>
        <v>100</v>
      </c>
      <c r="C30" s="59">
        <f t="shared" si="11"/>
        <v>1</v>
      </c>
      <c r="D30" s="275">
        <f t="shared" si="12"/>
        <v>1</v>
      </c>
      <c r="E30" s="74" t="s">
        <v>532</v>
      </c>
      <c r="F30" s="61">
        <v>0</v>
      </c>
      <c r="G30" s="72" t="s">
        <v>402</v>
      </c>
      <c r="H30" s="23" t="s">
        <v>525</v>
      </c>
      <c r="I30" s="73">
        <v>100</v>
      </c>
      <c r="J30" s="74" t="s">
        <v>532</v>
      </c>
      <c r="K30" s="65">
        <v>0</v>
      </c>
      <c r="L30" s="65">
        <f t="shared" si="14"/>
        <v>0</v>
      </c>
      <c r="M30" s="66">
        <v>1</v>
      </c>
      <c r="N30" s="67">
        <f t="shared" ref="N30:N64" si="18">L30+(L30*M30)</f>
        <v>0</v>
      </c>
      <c r="O30" s="67">
        <v>1.5</v>
      </c>
      <c r="P30" s="68">
        <f t="shared" ref="P30:P67" si="19">ROUND(N30*4,0)/4</f>
        <v>0</v>
      </c>
      <c r="Q30" s="67">
        <f t="shared" ref="Q30:Q64" si="20">P30*20%</f>
        <v>0</v>
      </c>
      <c r="R30" s="75">
        <f t="shared" si="4"/>
        <v>0</v>
      </c>
      <c r="S30" s="75">
        <f t="shared" si="5"/>
        <v>0</v>
      </c>
      <c r="T30" s="75">
        <f t="shared" si="6"/>
        <v>0</v>
      </c>
      <c r="U30" s="70">
        <f t="shared" si="7"/>
        <v>0</v>
      </c>
      <c r="V30" s="75">
        <f t="shared" si="8"/>
        <v>0</v>
      </c>
      <c r="W30" s="70">
        <f t="shared" si="9"/>
        <v>0</v>
      </c>
    </row>
    <row r="31" spans="1:23" s="5" customFormat="1" ht="14.45" customHeight="1" x14ac:dyDescent="0.25">
      <c r="A31" s="71">
        <v>30</v>
      </c>
      <c r="B31" s="59">
        <f t="shared" si="10"/>
        <v>0</v>
      </c>
      <c r="C31" s="59">
        <f t="shared" si="11"/>
        <v>0</v>
      </c>
      <c r="D31" s="275">
        <f t="shared" si="12"/>
        <v>0</v>
      </c>
      <c r="E31" s="74" t="s">
        <v>532</v>
      </c>
      <c r="F31" s="61">
        <v>100</v>
      </c>
      <c r="G31" s="72" t="s">
        <v>292</v>
      </c>
      <c r="H31" s="23" t="s">
        <v>324</v>
      </c>
      <c r="I31" s="73">
        <v>30</v>
      </c>
      <c r="J31" s="74" t="s">
        <v>532</v>
      </c>
      <c r="K31" s="65">
        <v>100</v>
      </c>
      <c r="L31" s="65">
        <f t="shared" si="14"/>
        <v>3.3333333333333335</v>
      </c>
      <c r="M31" s="66">
        <v>3.8</v>
      </c>
      <c r="N31" s="67">
        <f t="shared" si="18"/>
        <v>16</v>
      </c>
      <c r="O31" s="67">
        <v>15</v>
      </c>
      <c r="P31" s="68">
        <f t="shared" si="19"/>
        <v>16</v>
      </c>
      <c r="Q31" s="67">
        <f t="shared" si="20"/>
        <v>3.2</v>
      </c>
      <c r="R31" s="75">
        <f t="shared" si="4"/>
        <v>0</v>
      </c>
      <c r="S31" s="75">
        <f t="shared" si="5"/>
        <v>0</v>
      </c>
      <c r="T31" s="75">
        <f t="shared" si="6"/>
        <v>333.33333333333337</v>
      </c>
      <c r="U31" s="70">
        <f t="shared" si="7"/>
        <v>1600</v>
      </c>
      <c r="V31" s="75">
        <f t="shared" si="8"/>
        <v>100</v>
      </c>
      <c r="W31" s="70">
        <f t="shared" si="9"/>
        <v>480</v>
      </c>
    </row>
    <row r="32" spans="1:23" s="17" customFormat="1" ht="14.45" hidden="1" customHeight="1" x14ac:dyDescent="0.25">
      <c r="A32" s="85">
        <v>0</v>
      </c>
      <c r="B32" s="59">
        <f t="shared" si="10"/>
        <v>0</v>
      </c>
      <c r="C32" s="59">
        <f t="shared" si="11"/>
        <v>0</v>
      </c>
      <c r="D32" s="275">
        <f t="shared" si="12"/>
        <v>0</v>
      </c>
      <c r="E32" s="57" t="s">
        <v>532</v>
      </c>
      <c r="F32" s="61">
        <v>0</v>
      </c>
      <c r="G32" s="54" t="s">
        <v>8</v>
      </c>
      <c r="H32" s="57" t="s">
        <v>9</v>
      </c>
      <c r="I32" s="77">
        <v>100</v>
      </c>
      <c r="J32" s="57" t="s">
        <v>532</v>
      </c>
      <c r="K32" s="65">
        <v>0</v>
      </c>
      <c r="L32" s="65">
        <f t="shared" si="14"/>
        <v>0</v>
      </c>
      <c r="M32" s="66">
        <v>1</v>
      </c>
      <c r="N32" s="78">
        <f t="shared" si="18"/>
        <v>0</v>
      </c>
      <c r="O32" s="78">
        <v>0</v>
      </c>
      <c r="P32" s="78">
        <f t="shared" si="19"/>
        <v>0</v>
      </c>
      <c r="Q32" s="78">
        <f t="shared" si="20"/>
        <v>0</v>
      </c>
      <c r="R32" s="79">
        <f t="shared" si="4"/>
        <v>0</v>
      </c>
      <c r="S32" s="79">
        <f t="shared" si="5"/>
        <v>0</v>
      </c>
      <c r="T32" s="79">
        <f t="shared" si="6"/>
        <v>0</v>
      </c>
      <c r="U32" s="80">
        <f t="shared" si="7"/>
        <v>0</v>
      </c>
      <c r="V32" s="79">
        <f t="shared" si="8"/>
        <v>0</v>
      </c>
      <c r="W32" s="80">
        <f t="shared" si="9"/>
        <v>0</v>
      </c>
    </row>
    <row r="33" spans="1:23" s="5" customFormat="1" ht="14.45" hidden="1" customHeight="1" x14ac:dyDescent="0.25">
      <c r="A33" s="71">
        <v>0</v>
      </c>
      <c r="B33" s="59">
        <f t="shared" si="10"/>
        <v>0</v>
      </c>
      <c r="C33" s="59">
        <f t="shared" si="11"/>
        <v>0</v>
      </c>
      <c r="D33" s="275">
        <f t="shared" si="12"/>
        <v>0</v>
      </c>
      <c r="E33" s="74" t="s">
        <v>532</v>
      </c>
      <c r="F33" s="61">
        <v>0</v>
      </c>
      <c r="G33" s="72" t="s">
        <v>384</v>
      </c>
      <c r="H33" s="23" t="s">
        <v>10</v>
      </c>
      <c r="I33" s="73">
        <v>100</v>
      </c>
      <c r="J33" s="74" t="s">
        <v>532</v>
      </c>
      <c r="K33" s="65">
        <v>0</v>
      </c>
      <c r="L33" s="65">
        <f t="shared" si="14"/>
        <v>0</v>
      </c>
      <c r="M33" s="66">
        <v>1</v>
      </c>
      <c r="N33" s="67">
        <f t="shared" si="18"/>
        <v>0</v>
      </c>
      <c r="O33" s="67">
        <v>4.5</v>
      </c>
      <c r="P33" s="68">
        <f t="shared" si="19"/>
        <v>0</v>
      </c>
      <c r="Q33" s="67">
        <f t="shared" si="20"/>
        <v>0</v>
      </c>
      <c r="R33" s="75">
        <f t="shared" si="4"/>
        <v>0</v>
      </c>
      <c r="S33" s="75">
        <f t="shared" si="5"/>
        <v>0</v>
      </c>
      <c r="T33" s="75">
        <f t="shared" si="6"/>
        <v>0</v>
      </c>
      <c r="U33" s="70">
        <f t="shared" si="7"/>
        <v>0</v>
      </c>
      <c r="V33" s="75">
        <f t="shared" si="8"/>
        <v>0</v>
      </c>
      <c r="W33" s="70">
        <f t="shared" si="9"/>
        <v>0</v>
      </c>
    </row>
    <row r="34" spans="1:23" s="17" customFormat="1" ht="14.45" hidden="1" customHeight="1" x14ac:dyDescent="0.25">
      <c r="A34" s="85">
        <v>0</v>
      </c>
      <c r="B34" s="59">
        <f t="shared" si="10"/>
        <v>0</v>
      </c>
      <c r="C34" s="59">
        <f t="shared" si="11"/>
        <v>0</v>
      </c>
      <c r="D34" s="275">
        <f t="shared" si="12"/>
        <v>0</v>
      </c>
      <c r="E34" s="57" t="s">
        <v>532</v>
      </c>
      <c r="F34" s="61">
        <v>0</v>
      </c>
      <c r="G34" s="54" t="s">
        <v>385</v>
      </c>
      <c r="H34" s="57" t="s">
        <v>330</v>
      </c>
      <c r="I34" s="77">
        <v>100</v>
      </c>
      <c r="J34" s="57" t="s">
        <v>532</v>
      </c>
      <c r="K34" s="65">
        <v>0</v>
      </c>
      <c r="L34" s="65">
        <f t="shared" si="14"/>
        <v>0</v>
      </c>
      <c r="M34" s="66">
        <v>1</v>
      </c>
      <c r="N34" s="78">
        <f t="shared" si="18"/>
        <v>0</v>
      </c>
      <c r="O34" s="78">
        <v>1.75</v>
      </c>
      <c r="P34" s="78">
        <f t="shared" si="19"/>
        <v>0</v>
      </c>
      <c r="Q34" s="78">
        <f t="shared" si="20"/>
        <v>0</v>
      </c>
      <c r="R34" s="79">
        <f t="shared" si="4"/>
        <v>0</v>
      </c>
      <c r="S34" s="79">
        <f t="shared" si="5"/>
        <v>0</v>
      </c>
      <c r="T34" s="79">
        <f t="shared" si="6"/>
        <v>0</v>
      </c>
      <c r="U34" s="80">
        <f t="shared" si="7"/>
        <v>0</v>
      </c>
      <c r="V34" s="79">
        <f t="shared" si="8"/>
        <v>0</v>
      </c>
      <c r="W34" s="80">
        <f t="shared" si="9"/>
        <v>0</v>
      </c>
    </row>
    <row r="35" spans="1:23" s="5" customFormat="1" ht="14.45" hidden="1" customHeight="1" x14ac:dyDescent="0.25">
      <c r="A35" s="71">
        <v>0</v>
      </c>
      <c r="B35" s="59">
        <f t="shared" si="10"/>
        <v>0</v>
      </c>
      <c r="C35" s="59">
        <f t="shared" si="11"/>
        <v>0</v>
      </c>
      <c r="D35" s="275">
        <f t="shared" si="12"/>
        <v>0</v>
      </c>
      <c r="E35" s="74" t="s">
        <v>532</v>
      </c>
      <c r="F35" s="61">
        <v>0</v>
      </c>
      <c r="G35" s="72" t="s">
        <v>386</v>
      </c>
      <c r="H35" s="23" t="s">
        <v>11</v>
      </c>
      <c r="I35" s="73">
        <v>100</v>
      </c>
      <c r="J35" s="74" t="s">
        <v>532</v>
      </c>
      <c r="K35" s="65">
        <v>0</v>
      </c>
      <c r="L35" s="65">
        <f t="shared" si="14"/>
        <v>0</v>
      </c>
      <c r="M35" s="66">
        <v>1</v>
      </c>
      <c r="N35" s="67">
        <f t="shared" si="18"/>
        <v>0</v>
      </c>
      <c r="O35" s="67">
        <v>3</v>
      </c>
      <c r="P35" s="68">
        <f t="shared" si="19"/>
        <v>0</v>
      </c>
      <c r="Q35" s="67">
        <f t="shared" si="20"/>
        <v>0</v>
      </c>
      <c r="R35" s="75">
        <f t="shared" si="4"/>
        <v>0</v>
      </c>
      <c r="S35" s="75">
        <f t="shared" si="5"/>
        <v>0</v>
      </c>
      <c r="T35" s="75">
        <f t="shared" si="6"/>
        <v>0</v>
      </c>
      <c r="U35" s="70">
        <f t="shared" si="7"/>
        <v>0</v>
      </c>
      <c r="V35" s="75">
        <f t="shared" si="8"/>
        <v>0</v>
      </c>
      <c r="W35" s="70">
        <f t="shared" si="9"/>
        <v>0</v>
      </c>
    </row>
    <row r="36" spans="1:23" s="5" customFormat="1" ht="14.45" hidden="1" customHeight="1" x14ac:dyDescent="0.25">
      <c r="A36" s="71">
        <v>0</v>
      </c>
      <c r="B36" s="59">
        <f t="shared" si="10"/>
        <v>0</v>
      </c>
      <c r="C36" s="59">
        <f t="shared" si="11"/>
        <v>0</v>
      </c>
      <c r="D36" s="275">
        <f t="shared" si="12"/>
        <v>0</v>
      </c>
      <c r="E36" s="74" t="s">
        <v>532</v>
      </c>
      <c r="F36" s="61">
        <v>0</v>
      </c>
      <c r="G36" s="72" t="s">
        <v>387</v>
      </c>
      <c r="H36" s="23" t="s">
        <v>602</v>
      </c>
      <c r="I36" s="73">
        <v>100</v>
      </c>
      <c r="J36" s="74" t="s">
        <v>532</v>
      </c>
      <c r="K36" s="65">
        <v>0</v>
      </c>
      <c r="L36" s="65">
        <f t="shared" si="14"/>
        <v>0</v>
      </c>
      <c r="M36" s="66">
        <v>1</v>
      </c>
      <c r="N36" s="67">
        <f t="shared" si="18"/>
        <v>0</v>
      </c>
      <c r="O36" s="67">
        <v>5</v>
      </c>
      <c r="P36" s="68">
        <f t="shared" si="19"/>
        <v>0</v>
      </c>
      <c r="Q36" s="67">
        <f t="shared" si="20"/>
        <v>0</v>
      </c>
      <c r="R36" s="75">
        <f t="shared" si="4"/>
        <v>0</v>
      </c>
      <c r="S36" s="75">
        <f t="shared" si="5"/>
        <v>0</v>
      </c>
      <c r="T36" s="75">
        <f t="shared" si="6"/>
        <v>0</v>
      </c>
      <c r="U36" s="70">
        <f t="shared" si="7"/>
        <v>0</v>
      </c>
      <c r="V36" s="75">
        <f t="shared" si="8"/>
        <v>0</v>
      </c>
      <c r="W36" s="70">
        <f t="shared" si="9"/>
        <v>0</v>
      </c>
    </row>
    <row r="37" spans="1:23" s="5" customFormat="1" ht="14.45" hidden="1" customHeight="1" x14ac:dyDescent="0.25">
      <c r="A37" s="71">
        <v>0</v>
      </c>
      <c r="B37" s="59">
        <f t="shared" si="10"/>
        <v>0</v>
      </c>
      <c r="C37" s="59">
        <f t="shared" si="11"/>
        <v>0</v>
      </c>
      <c r="D37" s="275">
        <f t="shared" si="12"/>
        <v>0</v>
      </c>
      <c r="E37" s="74" t="s">
        <v>532</v>
      </c>
      <c r="F37" s="61">
        <v>0</v>
      </c>
      <c r="G37" s="72" t="s">
        <v>388</v>
      </c>
      <c r="H37" s="23" t="s">
        <v>602</v>
      </c>
      <c r="I37" s="73">
        <v>100</v>
      </c>
      <c r="J37" s="74" t="s">
        <v>532</v>
      </c>
      <c r="K37" s="65">
        <v>0</v>
      </c>
      <c r="L37" s="65">
        <f t="shared" si="14"/>
        <v>0</v>
      </c>
      <c r="M37" s="66">
        <v>1</v>
      </c>
      <c r="N37" s="67">
        <f t="shared" si="18"/>
        <v>0</v>
      </c>
      <c r="O37" s="67">
        <v>8</v>
      </c>
      <c r="P37" s="68">
        <f t="shared" si="19"/>
        <v>0</v>
      </c>
      <c r="Q37" s="67">
        <f t="shared" si="20"/>
        <v>0</v>
      </c>
      <c r="R37" s="75">
        <f t="shared" si="4"/>
        <v>0</v>
      </c>
      <c r="S37" s="75">
        <f t="shared" si="5"/>
        <v>0</v>
      </c>
      <c r="T37" s="75">
        <f t="shared" si="6"/>
        <v>0</v>
      </c>
      <c r="U37" s="70">
        <f t="shared" si="7"/>
        <v>0</v>
      </c>
      <c r="V37" s="75">
        <f t="shared" si="8"/>
        <v>0</v>
      </c>
      <c r="W37" s="70">
        <f t="shared" si="9"/>
        <v>0</v>
      </c>
    </row>
    <row r="38" spans="1:23" s="5" customFormat="1" ht="14.45" hidden="1" customHeight="1" x14ac:dyDescent="0.25">
      <c r="A38" s="71">
        <v>0</v>
      </c>
      <c r="B38" s="59">
        <f t="shared" si="10"/>
        <v>0</v>
      </c>
      <c r="C38" s="59">
        <f t="shared" si="11"/>
        <v>0</v>
      </c>
      <c r="D38" s="275">
        <f t="shared" si="12"/>
        <v>0</v>
      </c>
      <c r="E38" s="74" t="s">
        <v>532</v>
      </c>
      <c r="F38" s="61">
        <v>0</v>
      </c>
      <c r="G38" s="72" t="s">
        <v>389</v>
      </c>
      <c r="H38" s="23" t="s">
        <v>524</v>
      </c>
      <c r="I38" s="73">
        <v>100</v>
      </c>
      <c r="J38" s="74" t="s">
        <v>532</v>
      </c>
      <c r="K38" s="65">
        <v>0</v>
      </c>
      <c r="L38" s="65">
        <f t="shared" si="14"/>
        <v>0</v>
      </c>
      <c r="M38" s="66">
        <v>1</v>
      </c>
      <c r="N38" s="67">
        <f t="shared" si="18"/>
        <v>0</v>
      </c>
      <c r="O38" s="67">
        <v>20</v>
      </c>
      <c r="P38" s="68">
        <f t="shared" si="19"/>
        <v>0</v>
      </c>
      <c r="Q38" s="67">
        <f t="shared" si="20"/>
        <v>0</v>
      </c>
      <c r="R38" s="75">
        <f t="shared" si="4"/>
        <v>0</v>
      </c>
      <c r="S38" s="75">
        <f t="shared" si="5"/>
        <v>0</v>
      </c>
      <c r="T38" s="75">
        <f t="shared" si="6"/>
        <v>0</v>
      </c>
      <c r="U38" s="70">
        <f t="shared" si="7"/>
        <v>0</v>
      </c>
      <c r="V38" s="75">
        <f t="shared" si="8"/>
        <v>0</v>
      </c>
      <c r="W38" s="70">
        <f t="shared" si="9"/>
        <v>0</v>
      </c>
    </row>
    <row r="39" spans="1:23" s="15" customFormat="1" ht="14.45" hidden="1" customHeight="1" x14ac:dyDescent="0.25">
      <c r="A39" s="71">
        <v>0</v>
      </c>
      <c r="B39" s="59">
        <f t="shared" si="10"/>
        <v>0</v>
      </c>
      <c r="C39" s="59">
        <f t="shared" si="11"/>
        <v>0</v>
      </c>
      <c r="D39" s="275">
        <f t="shared" si="12"/>
        <v>0</v>
      </c>
      <c r="E39" s="23" t="s">
        <v>532</v>
      </c>
      <c r="F39" s="61">
        <v>0</v>
      </c>
      <c r="G39" s="86" t="s">
        <v>12</v>
      </c>
      <c r="H39" s="23"/>
      <c r="I39" s="73">
        <v>50</v>
      </c>
      <c r="J39" s="23" t="s">
        <v>532</v>
      </c>
      <c r="K39" s="65">
        <v>0</v>
      </c>
      <c r="L39" s="65">
        <f t="shared" si="14"/>
        <v>0</v>
      </c>
      <c r="M39" s="66">
        <v>1</v>
      </c>
      <c r="N39" s="67">
        <f t="shared" si="18"/>
        <v>0</v>
      </c>
      <c r="O39" s="67">
        <v>57</v>
      </c>
      <c r="P39" s="68">
        <f t="shared" si="19"/>
        <v>0</v>
      </c>
      <c r="Q39" s="67">
        <f t="shared" si="20"/>
        <v>0</v>
      </c>
      <c r="R39" s="94">
        <f t="shared" si="4"/>
        <v>0</v>
      </c>
      <c r="S39" s="94">
        <f t="shared" si="5"/>
        <v>0</v>
      </c>
      <c r="T39" s="94">
        <f t="shared" si="6"/>
        <v>0</v>
      </c>
      <c r="U39" s="95">
        <f t="shared" si="7"/>
        <v>0</v>
      </c>
      <c r="V39" s="94">
        <f t="shared" si="8"/>
        <v>0</v>
      </c>
      <c r="W39" s="95">
        <f t="shared" si="9"/>
        <v>0</v>
      </c>
    </row>
    <row r="40" spans="1:23" s="5" customFormat="1" ht="14.45" hidden="1" customHeight="1" x14ac:dyDescent="0.25">
      <c r="A40" s="71">
        <v>0</v>
      </c>
      <c r="B40" s="59">
        <f t="shared" si="10"/>
        <v>0</v>
      </c>
      <c r="C40" s="59">
        <f t="shared" si="11"/>
        <v>0</v>
      </c>
      <c r="D40" s="275">
        <f t="shared" si="12"/>
        <v>0</v>
      </c>
      <c r="E40" s="74" t="s">
        <v>532</v>
      </c>
      <c r="F40" s="61">
        <v>0</v>
      </c>
      <c r="G40" s="72" t="s">
        <v>390</v>
      </c>
      <c r="H40" s="23" t="s">
        <v>299</v>
      </c>
      <c r="I40" s="73">
        <v>100</v>
      </c>
      <c r="J40" s="74" t="s">
        <v>532</v>
      </c>
      <c r="K40" s="65">
        <v>0</v>
      </c>
      <c r="L40" s="65">
        <f t="shared" si="14"/>
        <v>0</v>
      </c>
      <c r="M40" s="66">
        <v>1</v>
      </c>
      <c r="N40" s="67">
        <f t="shared" si="18"/>
        <v>0</v>
      </c>
      <c r="O40" s="67">
        <v>2.75</v>
      </c>
      <c r="P40" s="68">
        <f t="shared" si="19"/>
        <v>0</v>
      </c>
      <c r="Q40" s="67">
        <f t="shared" si="20"/>
        <v>0</v>
      </c>
      <c r="R40" s="75">
        <f t="shared" si="4"/>
        <v>0</v>
      </c>
      <c r="S40" s="75">
        <f t="shared" si="5"/>
        <v>0</v>
      </c>
      <c r="T40" s="75">
        <f t="shared" si="6"/>
        <v>0</v>
      </c>
      <c r="U40" s="70">
        <f t="shared" si="7"/>
        <v>0</v>
      </c>
      <c r="V40" s="75">
        <f t="shared" si="8"/>
        <v>0</v>
      </c>
      <c r="W40" s="70">
        <f t="shared" si="9"/>
        <v>0</v>
      </c>
    </row>
    <row r="41" spans="1:23" s="5" customFormat="1" ht="14.45" customHeight="1" x14ac:dyDescent="0.25">
      <c r="A41" s="71">
        <v>300</v>
      </c>
      <c r="B41" s="59">
        <f t="shared" si="10"/>
        <v>0</v>
      </c>
      <c r="C41" s="59">
        <f t="shared" si="11"/>
        <v>0</v>
      </c>
      <c r="D41" s="275">
        <f t="shared" si="12"/>
        <v>0</v>
      </c>
      <c r="E41" s="74" t="s">
        <v>532</v>
      </c>
      <c r="F41" s="61">
        <v>300</v>
      </c>
      <c r="G41" s="72" t="s">
        <v>391</v>
      </c>
      <c r="H41" s="23" t="s">
        <v>13</v>
      </c>
      <c r="I41" s="73">
        <v>100</v>
      </c>
      <c r="J41" s="74" t="s">
        <v>532</v>
      </c>
      <c r="K41" s="65">
        <v>85</v>
      </c>
      <c r="L41" s="65">
        <f t="shared" si="14"/>
        <v>0.85</v>
      </c>
      <c r="M41" s="66">
        <v>1.5</v>
      </c>
      <c r="N41" s="67">
        <f t="shared" si="18"/>
        <v>2.125</v>
      </c>
      <c r="O41" s="67">
        <v>2</v>
      </c>
      <c r="P41" s="68">
        <f t="shared" si="19"/>
        <v>2.25</v>
      </c>
      <c r="Q41" s="67">
        <f t="shared" si="20"/>
        <v>0.45</v>
      </c>
      <c r="R41" s="75">
        <f t="shared" si="4"/>
        <v>0</v>
      </c>
      <c r="S41" s="75">
        <f t="shared" si="5"/>
        <v>0</v>
      </c>
      <c r="T41" s="75">
        <f t="shared" si="6"/>
        <v>255</v>
      </c>
      <c r="U41" s="70">
        <f t="shared" si="7"/>
        <v>675</v>
      </c>
      <c r="V41" s="75">
        <f t="shared" si="8"/>
        <v>255</v>
      </c>
      <c r="W41" s="70">
        <f t="shared" si="9"/>
        <v>675</v>
      </c>
    </row>
    <row r="42" spans="1:23" s="17" customFormat="1" ht="14.45" hidden="1" customHeight="1" x14ac:dyDescent="0.25">
      <c r="A42" s="85">
        <v>0</v>
      </c>
      <c r="B42" s="59">
        <f t="shared" si="10"/>
        <v>0</v>
      </c>
      <c r="C42" s="59">
        <f t="shared" si="11"/>
        <v>0</v>
      </c>
      <c r="D42" s="275">
        <f t="shared" si="12"/>
        <v>0</v>
      </c>
      <c r="E42" s="57" t="s">
        <v>532</v>
      </c>
      <c r="F42" s="61">
        <v>0</v>
      </c>
      <c r="G42" s="54" t="s">
        <v>392</v>
      </c>
      <c r="H42" s="57" t="s">
        <v>14</v>
      </c>
      <c r="I42" s="77">
        <v>50</v>
      </c>
      <c r="J42" s="57" t="s">
        <v>532</v>
      </c>
      <c r="K42" s="65">
        <v>0</v>
      </c>
      <c r="L42" s="65">
        <f t="shared" si="14"/>
        <v>0</v>
      </c>
      <c r="M42" s="66">
        <v>1</v>
      </c>
      <c r="N42" s="78">
        <f t="shared" si="18"/>
        <v>0</v>
      </c>
      <c r="O42" s="78">
        <v>0</v>
      </c>
      <c r="P42" s="78">
        <f t="shared" si="19"/>
        <v>0</v>
      </c>
      <c r="Q42" s="78">
        <f t="shared" si="20"/>
        <v>0</v>
      </c>
      <c r="R42" s="79">
        <f t="shared" si="4"/>
        <v>0</v>
      </c>
      <c r="S42" s="79">
        <f t="shared" si="5"/>
        <v>0</v>
      </c>
      <c r="T42" s="79">
        <f t="shared" si="6"/>
        <v>0</v>
      </c>
      <c r="U42" s="80">
        <f t="shared" si="7"/>
        <v>0</v>
      </c>
      <c r="V42" s="79">
        <f t="shared" si="8"/>
        <v>0</v>
      </c>
      <c r="W42" s="80">
        <f t="shared" si="9"/>
        <v>0</v>
      </c>
    </row>
    <row r="43" spans="1:23" s="15" customFormat="1" ht="14.45" hidden="1" customHeight="1" x14ac:dyDescent="0.25">
      <c r="A43" s="71">
        <v>0</v>
      </c>
      <c r="B43" s="59">
        <f t="shared" si="10"/>
        <v>0</v>
      </c>
      <c r="C43" s="59">
        <f t="shared" si="11"/>
        <v>0</v>
      </c>
      <c r="D43" s="275">
        <f t="shared" si="12"/>
        <v>0</v>
      </c>
      <c r="E43" s="23" t="s">
        <v>532</v>
      </c>
      <c r="F43" s="61">
        <v>0</v>
      </c>
      <c r="G43" s="86" t="s">
        <v>393</v>
      </c>
      <c r="H43" s="23" t="s">
        <v>15</v>
      </c>
      <c r="I43" s="73">
        <v>12</v>
      </c>
      <c r="J43" s="23" t="s">
        <v>532</v>
      </c>
      <c r="K43" s="65">
        <v>0</v>
      </c>
      <c r="L43" s="65">
        <f t="shared" si="14"/>
        <v>0</v>
      </c>
      <c r="M43" s="66">
        <v>1</v>
      </c>
      <c r="N43" s="67">
        <f t="shared" si="18"/>
        <v>0</v>
      </c>
      <c r="O43" s="67">
        <v>39</v>
      </c>
      <c r="P43" s="68">
        <f t="shared" si="19"/>
        <v>0</v>
      </c>
      <c r="Q43" s="67">
        <f t="shared" si="20"/>
        <v>0</v>
      </c>
      <c r="R43" s="94">
        <f t="shared" si="4"/>
        <v>0</v>
      </c>
      <c r="S43" s="94">
        <f t="shared" si="5"/>
        <v>0</v>
      </c>
      <c r="T43" s="94">
        <f t="shared" si="6"/>
        <v>0</v>
      </c>
      <c r="U43" s="95">
        <f t="shared" si="7"/>
        <v>0</v>
      </c>
      <c r="V43" s="94">
        <f t="shared" si="8"/>
        <v>0</v>
      </c>
      <c r="W43" s="95">
        <f t="shared" si="9"/>
        <v>0</v>
      </c>
    </row>
    <row r="44" spans="1:23" s="5" customFormat="1" ht="14.45" hidden="1" customHeight="1" x14ac:dyDescent="0.25">
      <c r="A44" s="71">
        <v>0</v>
      </c>
      <c r="B44" s="59">
        <f t="shared" si="10"/>
        <v>0</v>
      </c>
      <c r="C44" s="59">
        <f t="shared" si="11"/>
        <v>0</v>
      </c>
      <c r="D44" s="275">
        <f t="shared" si="12"/>
        <v>0</v>
      </c>
      <c r="E44" s="74" t="s">
        <v>532</v>
      </c>
      <c r="F44" s="61">
        <v>0</v>
      </c>
      <c r="G44" s="72" t="s">
        <v>293</v>
      </c>
      <c r="H44" s="23" t="s">
        <v>306</v>
      </c>
      <c r="I44" s="73">
        <v>100</v>
      </c>
      <c r="J44" s="74" t="s">
        <v>532</v>
      </c>
      <c r="K44" s="65">
        <v>0</v>
      </c>
      <c r="L44" s="65">
        <f t="shared" si="14"/>
        <v>0</v>
      </c>
      <c r="M44" s="66">
        <v>1</v>
      </c>
      <c r="N44" s="67">
        <f t="shared" si="18"/>
        <v>0</v>
      </c>
      <c r="O44" s="67">
        <v>5.75</v>
      </c>
      <c r="P44" s="68">
        <f t="shared" si="19"/>
        <v>0</v>
      </c>
      <c r="Q44" s="67">
        <f t="shared" si="20"/>
        <v>0</v>
      </c>
      <c r="R44" s="75">
        <f t="shared" si="4"/>
        <v>0</v>
      </c>
      <c r="S44" s="75">
        <f t="shared" si="5"/>
        <v>0</v>
      </c>
      <c r="T44" s="75">
        <f t="shared" si="6"/>
        <v>0</v>
      </c>
      <c r="U44" s="70">
        <f t="shared" si="7"/>
        <v>0</v>
      </c>
      <c r="V44" s="75">
        <f t="shared" si="8"/>
        <v>0</v>
      </c>
      <c r="W44" s="70">
        <f t="shared" si="9"/>
        <v>0</v>
      </c>
    </row>
    <row r="45" spans="1:23" s="2" customFormat="1" ht="14.45" customHeight="1" x14ac:dyDescent="0.25">
      <c r="A45" s="71">
        <v>0</v>
      </c>
      <c r="B45" s="59">
        <f t="shared" si="10"/>
        <v>0</v>
      </c>
      <c r="C45" s="59">
        <f t="shared" si="11"/>
        <v>0</v>
      </c>
      <c r="D45" s="275">
        <f t="shared" si="12"/>
        <v>0</v>
      </c>
      <c r="E45" s="74" t="s">
        <v>532</v>
      </c>
      <c r="F45" s="61">
        <v>0</v>
      </c>
      <c r="G45" s="62" t="s">
        <v>634</v>
      </c>
      <c r="H45" s="96"/>
      <c r="I45" s="63">
        <v>1</v>
      </c>
      <c r="J45" s="74" t="s">
        <v>532</v>
      </c>
      <c r="K45" s="65">
        <v>0</v>
      </c>
      <c r="L45" s="65">
        <f t="shared" si="14"/>
        <v>0</v>
      </c>
      <c r="M45" s="66">
        <v>1</v>
      </c>
      <c r="N45" s="97">
        <f t="shared" si="18"/>
        <v>0</v>
      </c>
      <c r="O45" s="97">
        <v>0</v>
      </c>
      <c r="P45" s="98">
        <f t="shared" si="19"/>
        <v>0</v>
      </c>
      <c r="Q45" s="97">
        <f t="shared" si="20"/>
        <v>0</v>
      </c>
      <c r="R45" s="75">
        <f t="shared" si="4"/>
        <v>0</v>
      </c>
      <c r="S45" s="75">
        <f t="shared" si="5"/>
        <v>0</v>
      </c>
      <c r="T45" s="75">
        <f t="shared" si="6"/>
        <v>0</v>
      </c>
      <c r="U45" s="70">
        <f t="shared" si="7"/>
        <v>0</v>
      </c>
      <c r="V45" s="75">
        <f t="shared" si="8"/>
        <v>0</v>
      </c>
      <c r="W45" s="70">
        <f t="shared" si="9"/>
        <v>0</v>
      </c>
    </row>
    <row r="46" spans="1:23" s="5" customFormat="1" ht="14.45" customHeight="1" x14ac:dyDescent="0.25">
      <c r="A46" s="71">
        <v>100</v>
      </c>
      <c r="B46" s="59">
        <f t="shared" si="10"/>
        <v>0</v>
      </c>
      <c r="C46" s="59">
        <f t="shared" si="11"/>
        <v>0</v>
      </c>
      <c r="D46" s="275">
        <f t="shared" si="12"/>
        <v>0</v>
      </c>
      <c r="E46" s="74" t="s">
        <v>532</v>
      </c>
      <c r="F46" s="61">
        <v>100</v>
      </c>
      <c r="G46" s="72" t="s">
        <v>398</v>
      </c>
      <c r="H46" s="23" t="s">
        <v>22</v>
      </c>
      <c r="I46" s="73">
        <v>100</v>
      </c>
      <c r="J46" s="74" t="s">
        <v>532</v>
      </c>
      <c r="K46" s="65">
        <v>53</v>
      </c>
      <c r="L46" s="65">
        <f t="shared" si="14"/>
        <v>0.53</v>
      </c>
      <c r="M46" s="66">
        <v>3.25</v>
      </c>
      <c r="N46" s="67">
        <f>L46+(L46*M46)</f>
        <v>2.2525000000000004</v>
      </c>
      <c r="O46" s="67">
        <v>2</v>
      </c>
      <c r="P46" s="68">
        <f t="shared" si="19"/>
        <v>2.25</v>
      </c>
      <c r="Q46" s="67">
        <f>P46*20%</f>
        <v>0.45</v>
      </c>
      <c r="R46" s="75">
        <f t="shared" si="4"/>
        <v>0</v>
      </c>
      <c r="S46" s="75">
        <f t="shared" si="5"/>
        <v>0</v>
      </c>
      <c r="T46" s="75">
        <f t="shared" si="6"/>
        <v>53</v>
      </c>
      <c r="U46" s="70">
        <f t="shared" si="7"/>
        <v>225</v>
      </c>
      <c r="V46" s="75">
        <f t="shared" si="8"/>
        <v>53</v>
      </c>
      <c r="W46" s="70">
        <f t="shared" si="9"/>
        <v>225</v>
      </c>
    </row>
    <row r="47" spans="1:23" s="5" customFormat="1" ht="14.45" customHeight="1" x14ac:dyDescent="0.25">
      <c r="A47" s="71">
        <v>200</v>
      </c>
      <c r="B47" s="59">
        <f t="shared" si="10"/>
        <v>0</v>
      </c>
      <c r="C47" s="59">
        <f t="shared" si="11"/>
        <v>0</v>
      </c>
      <c r="D47" s="275">
        <f t="shared" si="12"/>
        <v>0</v>
      </c>
      <c r="E47" s="74" t="s">
        <v>532</v>
      </c>
      <c r="F47" s="61">
        <v>200</v>
      </c>
      <c r="G47" s="72" t="s">
        <v>399</v>
      </c>
      <c r="H47" s="23" t="s">
        <v>517</v>
      </c>
      <c r="I47" s="73">
        <v>100</v>
      </c>
      <c r="J47" s="74" t="s">
        <v>532</v>
      </c>
      <c r="K47" s="65">
        <v>45</v>
      </c>
      <c r="L47" s="65">
        <f t="shared" si="14"/>
        <v>0.45</v>
      </c>
      <c r="M47" s="66">
        <v>1.5</v>
      </c>
      <c r="N47" s="67">
        <f>L47+(L47*M47)</f>
        <v>1.125</v>
      </c>
      <c r="O47" s="67">
        <v>1</v>
      </c>
      <c r="P47" s="68">
        <f t="shared" si="19"/>
        <v>1.25</v>
      </c>
      <c r="Q47" s="67">
        <f>P47*20%</f>
        <v>0.25</v>
      </c>
      <c r="R47" s="75">
        <f t="shared" si="4"/>
        <v>0</v>
      </c>
      <c r="S47" s="75">
        <f t="shared" si="5"/>
        <v>0</v>
      </c>
      <c r="T47" s="75">
        <f t="shared" si="6"/>
        <v>90</v>
      </c>
      <c r="U47" s="70">
        <f t="shared" si="7"/>
        <v>250</v>
      </c>
      <c r="V47" s="75">
        <f t="shared" si="8"/>
        <v>90</v>
      </c>
      <c r="W47" s="70">
        <f t="shared" si="9"/>
        <v>250</v>
      </c>
    </row>
    <row r="48" spans="1:23" s="5" customFormat="1" ht="14.45" hidden="1" customHeight="1" x14ac:dyDescent="0.25">
      <c r="A48" s="71">
        <v>100</v>
      </c>
      <c r="B48" s="59">
        <f t="shared" si="10"/>
        <v>100</v>
      </c>
      <c r="C48" s="59">
        <f t="shared" si="11"/>
        <v>1</v>
      </c>
      <c r="D48" s="275">
        <f t="shared" si="12"/>
        <v>1</v>
      </c>
      <c r="E48" s="74" t="s">
        <v>532</v>
      </c>
      <c r="F48" s="61">
        <v>0</v>
      </c>
      <c r="G48" s="72" t="s">
        <v>394</v>
      </c>
      <c r="H48" s="23" t="s">
        <v>603</v>
      </c>
      <c r="I48" s="73">
        <v>100</v>
      </c>
      <c r="J48" s="74" t="s">
        <v>532</v>
      </c>
      <c r="K48" s="65">
        <v>0</v>
      </c>
      <c r="L48" s="65">
        <f t="shared" si="14"/>
        <v>0</v>
      </c>
      <c r="M48" s="66">
        <v>1</v>
      </c>
      <c r="N48" s="67">
        <f t="shared" si="18"/>
        <v>0</v>
      </c>
      <c r="O48" s="67">
        <v>1.5</v>
      </c>
      <c r="P48" s="68">
        <f t="shared" si="19"/>
        <v>0</v>
      </c>
      <c r="Q48" s="67">
        <f t="shared" si="20"/>
        <v>0</v>
      </c>
      <c r="R48" s="75">
        <f t="shared" si="4"/>
        <v>0</v>
      </c>
      <c r="S48" s="75">
        <f t="shared" si="5"/>
        <v>0</v>
      </c>
      <c r="T48" s="75">
        <f t="shared" si="6"/>
        <v>0</v>
      </c>
      <c r="U48" s="70">
        <f t="shared" si="7"/>
        <v>0</v>
      </c>
      <c r="V48" s="75">
        <f t="shared" si="8"/>
        <v>0</v>
      </c>
      <c r="W48" s="70">
        <f t="shared" si="9"/>
        <v>0</v>
      </c>
    </row>
    <row r="49" spans="1:23" s="5" customFormat="1" ht="14.45" hidden="1" customHeight="1" x14ac:dyDescent="0.25">
      <c r="A49" s="71">
        <v>100</v>
      </c>
      <c r="B49" s="59">
        <f t="shared" si="10"/>
        <v>100</v>
      </c>
      <c r="C49" s="59">
        <f t="shared" si="11"/>
        <v>1</v>
      </c>
      <c r="D49" s="275">
        <f t="shared" si="12"/>
        <v>1</v>
      </c>
      <c r="E49" s="74" t="s">
        <v>532</v>
      </c>
      <c r="F49" s="61">
        <v>0</v>
      </c>
      <c r="G49" s="72" t="s">
        <v>395</v>
      </c>
      <c r="H49" s="23" t="s">
        <v>603</v>
      </c>
      <c r="I49" s="73">
        <v>100</v>
      </c>
      <c r="J49" s="74" t="s">
        <v>532</v>
      </c>
      <c r="K49" s="65">
        <v>0</v>
      </c>
      <c r="L49" s="65">
        <f t="shared" si="14"/>
        <v>0</v>
      </c>
      <c r="M49" s="66">
        <v>1</v>
      </c>
      <c r="N49" s="67">
        <f t="shared" si="18"/>
        <v>0</v>
      </c>
      <c r="O49" s="67">
        <v>2.5</v>
      </c>
      <c r="P49" s="68">
        <f t="shared" si="19"/>
        <v>0</v>
      </c>
      <c r="Q49" s="67">
        <f t="shared" si="20"/>
        <v>0</v>
      </c>
      <c r="R49" s="75">
        <f t="shared" si="4"/>
        <v>0</v>
      </c>
      <c r="S49" s="75">
        <f t="shared" si="5"/>
        <v>0</v>
      </c>
      <c r="T49" s="75">
        <f t="shared" si="6"/>
        <v>0</v>
      </c>
      <c r="U49" s="70">
        <f t="shared" si="7"/>
        <v>0</v>
      </c>
      <c r="V49" s="75">
        <f t="shared" si="8"/>
        <v>0</v>
      </c>
      <c r="W49" s="70">
        <f t="shared" si="9"/>
        <v>0</v>
      </c>
    </row>
    <row r="50" spans="1:23" s="5" customFormat="1" ht="14.45" customHeight="1" x14ac:dyDescent="0.25">
      <c r="A50" s="71">
        <v>500</v>
      </c>
      <c r="B50" s="59">
        <f t="shared" si="10"/>
        <v>0</v>
      </c>
      <c r="C50" s="59">
        <f t="shared" si="11"/>
        <v>0</v>
      </c>
      <c r="D50" s="275">
        <f t="shared" si="12"/>
        <v>0</v>
      </c>
      <c r="E50" s="74" t="s">
        <v>532</v>
      </c>
      <c r="F50" s="61">
        <v>500</v>
      </c>
      <c r="G50" s="72" t="s">
        <v>400</v>
      </c>
      <c r="H50" s="39" t="s">
        <v>309</v>
      </c>
      <c r="I50" s="73">
        <v>100</v>
      </c>
      <c r="J50" s="74" t="s">
        <v>532</v>
      </c>
      <c r="K50" s="65">
        <v>35</v>
      </c>
      <c r="L50" s="65">
        <f t="shared" si="14"/>
        <v>0.35</v>
      </c>
      <c r="M50" s="66">
        <v>1.5</v>
      </c>
      <c r="N50" s="67">
        <f>L50+(L50*M50)</f>
        <v>0.87499999999999989</v>
      </c>
      <c r="O50" s="67">
        <v>0.5</v>
      </c>
      <c r="P50" s="68">
        <f t="shared" si="19"/>
        <v>1</v>
      </c>
      <c r="Q50" s="67">
        <f>P50*20%</f>
        <v>0.2</v>
      </c>
      <c r="R50" s="75">
        <f t="shared" si="4"/>
        <v>0</v>
      </c>
      <c r="S50" s="75">
        <f t="shared" si="5"/>
        <v>0</v>
      </c>
      <c r="T50" s="75">
        <f t="shared" si="6"/>
        <v>175</v>
      </c>
      <c r="U50" s="70">
        <f t="shared" si="7"/>
        <v>500</v>
      </c>
      <c r="V50" s="75">
        <f t="shared" si="8"/>
        <v>175</v>
      </c>
      <c r="W50" s="70">
        <f t="shared" si="9"/>
        <v>500</v>
      </c>
    </row>
    <row r="51" spans="1:23" s="5" customFormat="1" ht="14.45" customHeight="1" x14ac:dyDescent="0.25">
      <c r="A51" s="71">
        <v>200</v>
      </c>
      <c r="B51" s="59">
        <f t="shared" si="10"/>
        <v>0</v>
      </c>
      <c r="C51" s="59">
        <f t="shared" si="11"/>
        <v>0</v>
      </c>
      <c r="D51" s="275">
        <f t="shared" si="12"/>
        <v>0</v>
      </c>
      <c r="E51" s="74" t="s">
        <v>532</v>
      </c>
      <c r="F51" s="61">
        <v>200</v>
      </c>
      <c r="G51" s="72" t="s">
        <v>401</v>
      </c>
      <c r="H51" s="23" t="s">
        <v>704</v>
      </c>
      <c r="I51" s="73">
        <v>100</v>
      </c>
      <c r="J51" s="74" t="s">
        <v>532</v>
      </c>
      <c r="K51" s="65">
        <v>65</v>
      </c>
      <c r="L51" s="65">
        <f t="shared" si="14"/>
        <v>0.65</v>
      </c>
      <c r="M51" s="66">
        <v>4.5</v>
      </c>
      <c r="N51" s="67">
        <f>L51+(L51*M51)</f>
        <v>3.5750000000000002</v>
      </c>
      <c r="O51" s="67">
        <v>3</v>
      </c>
      <c r="P51" s="68">
        <f>ROUND(N51*4,0)/4</f>
        <v>3.5</v>
      </c>
      <c r="Q51" s="67">
        <f>P51*20%</f>
        <v>0.70000000000000007</v>
      </c>
      <c r="R51" s="75">
        <f t="shared" si="4"/>
        <v>0</v>
      </c>
      <c r="S51" s="75">
        <f t="shared" si="5"/>
        <v>0</v>
      </c>
      <c r="T51" s="75">
        <f t="shared" si="6"/>
        <v>130</v>
      </c>
      <c r="U51" s="70">
        <f t="shared" si="7"/>
        <v>700</v>
      </c>
      <c r="V51" s="75">
        <f t="shared" si="8"/>
        <v>130</v>
      </c>
      <c r="W51" s="130">
        <f t="shared" si="9"/>
        <v>700</v>
      </c>
    </row>
    <row r="52" spans="1:23" s="5" customFormat="1" ht="14.45" customHeight="1" x14ac:dyDescent="0.25">
      <c r="A52" s="71">
        <v>14</v>
      </c>
      <c r="B52" s="59">
        <f t="shared" si="10"/>
        <v>0</v>
      </c>
      <c r="C52" s="59">
        <f t="shared" si="11"/>
        <v>0</v>
      </c>
      <c r="D52" s="275">
        <f t="shared" si="12"/>
        <v>0</v>
      </c>
      <c r="E52" s="74" t="s">
        <v>532</v>
      </c>
      <c r="F52" s="61">
        <v>14</v>
      </c>
      <c r="G52" s="72" t="s">
        <v>16</v>
      </c>
      <c r="H52" s="23" t="s">
        <v>642</v>
      </c>
      <c r="I52" s="73">
        <v>14</v>
      </c>
      <c r="J52" s="74" t="s">
        <v>532</v>
      </c>
      <c r="K52" s="65">
        <v>62</v>
      </c>
      <c r="L52" s="65">
        <f t="shared" si="14"/>
        <v>4.4285714285714288</v>
      </c>
      <c r="M52" s="66">
        <v>3</v>
      </c>
      <c r="N52" s="67">
        <f t="shared" si="18"/>
        <v>17.714285714285715</v>
      </c>
      <c r="O52" s="67">
        <v>17</v>
      </c>
      <c r="P52" s="68">
        <f t="shared" si="19"/>
        <v>17.75</v>
      </c>
      <c r="Q52" s="67">
        <f t="shared" si="20"/>
        <v>3.5500000000000003</v>
      </c>
      <c r="R52" s="75">
        <f t="shared" si="4"/>
        <v>0</v>
      </c>
      <c r="S52" s="75">
        <f t="shared" si="5"/>
        <v>0</v>
      </c>
      <c r="T52" s="75">
        <f t="shared" si="6"/>
        <v>62</v>
      </c>
      <c r="U52" s="70">
        <f t="shared" si="7"/>
        <v>248.5</v>
      </c>
      <c r="V52" s="75">
        <f t="shared" si="8"/>
        <v>62</v>
      </c>
      <c r="W52" s="70">
        <f t="shared" si="9"/>
        <v>248.5</v>
      </c>
    </row>
    <row r="53" spans="1:23" s="17" customFormat="1" ht="14.45" hidden="1" customHeight="1" x14ac:dyDescent="0.25">
      <c r="A53" s="85">
        <v>0</v>
      </c>
      <c r="B53" s="59">
        <f t="shared" si="10"/>
        <v>0</v>
      </c>
      <c r="C53" s="59">
        <f t="shared" si="11"/>
        <v>0</v>
      </c>
      <c r="D53" s="275">
        <f t="shared" si="12"/>
        <v>0</v>
      </c>
      <c r="E53" s="57" t="s">
        <v>532</v>
      </c>
      <c r="F53" s="61">
        <v>0</v>
      </c>
      <c r="G53" s="54" t="s">
        <v>514</v>
      </c>
      <c r="H53" s="57" t="s">
        <v>244</v>
      </c>
      <c r="I53" s="77">
        <v>100</v>
      </c>
      <c r="J53" s="57" t="s">
        <v>532</v>
      </c>
      <c r="K53" s="65">
        <v>0</v>
      </c>
      <c r="L53" s="65">
        <f t="shared" si="14"/>
        <v>0</v>
      </c>
      <c r="M53" s="66">
        <v>1</v>
      </c>
      <c r="N53" s="78">
        <f t="shared" si="18"/>
        <v>0</v>
      </c>
      <c r="O53" s="78">
        <v>0</v>
      </c>
      <c r="P53" s="78">
        <f t="shared" si="19"/>
        <v>0</v>
      </c>
      <c r="Q53" s="78">
        <f t="shared" si="20"/>
        <v>0</v>
      </c>
      <c r="R53" s="79">
        <f t="shared" si="4"/>
        <v>0</v>
      </c>
      <c r="S53" s="79">
        <f t="shared" si="5"/>
        <v>0</v>
      </c>
      <c r="T53" s="79">
        <f t="shared" si="6"/>
        <v>0</v>
      </c>
      <c r="U53" s="80">
        <f t="shared" si="7"/>
        <v>0</v>
      </c>
      <c r="V53" s="79">
        <f t="shared" si="8"/>
        <v>0</v>
      </c>
      <c r="W53" s="80">
        <f t="shared" si="9"/>
        <v>0</v>
      </c>
    </row>
    <row r="54" spans="1:23" s="5" customFormat="1" ht="14.45" customHeight="1" x14ac:dyDescent="0.25">
      <c r="A54" s="71">
        <v>200</v>
      </c>
      <c r="B54" s="59">
        <f t="shared" si="10"/>
        <v>0</v>
      </c>
      <c r="C54" s="59">
        <f t="shared" si="11"/>
        <v>0</v>
      </c>
      <c r="D54" s="275">
        <f t="shared" si="12"/>
        <v>0</v>
      </c>
      <c r="E54" s="74" t="s">
        <v>532</v>
      </c>
      <c r="F54" s="61">
        <v>200</v>
      </c>
      <c r="G54" s="72" t="s">
        <v>403</v>
      </c>
      <c r="H54" s="23" t="s">
        <v>244</v>
      </c>
      <c r="I54" s="73">
        <v>100</v>
      </c>
      <c r="J54" s="74" t="s">
        <v>532</v>
      </c>
      <c r="K54" s="65">
        <v>260</v>
      </c>
      <c r="L54" s="65">
        <f t="shared" si="14"/>
        <v>2.6</v>
      </c>
      <c r="M54" s="66">
        <v>1.9</v>
      </c>
      <c r="N54" s="67">
        <f>L54+(L54*M54)</f>
        <v>7.5399999999999991</v>
      </c>
      <c r="O54" s="67">
        <v>7</v>
      </c>
      <c r="P54" s="68">
        <f t="shared" si="19"/>
        <v>7.5</v>
      </c>
      <c r="Q54" s="67">
        <f>P54*20%</f>
        <v>1.5</v>
      </c>
      <c r="R54" s="75">
        <f t="shared" si="4"/>
        <v>0</v>
      </c>
      <c r="S54" s="75">
        <f t="shared" si="5"/>
        <v>0</v>
      </c>
      <c r="T54" s="75">
        <f t="shared" si="6"/>
        <v>520</v>
      </c>
      <c r="U54" s="70">
        <f t="shared" si="7"/>
        <v>1500</v>
      </c>
      <c r="V54" s="75">
        <f t="shared" si="8"/>
        <v>520</v>
      </c>
      <c r="W54" s="70">
        <f t="shared" si="9"/>
        <v>1500</v>
      </c>
    </row>
    <row r="55" spans="1:23" s="5" customFormat="1" ht="14.45" hidden="1" customHeight="1" x14ac:dyDescent="0.25">
      <c r="A55" s="71">
        <v>0</v>
      </c>
      <c r="B55" s="59">
        <f t="shared" si="10"/>
        <v>0</v>
      </c>
      <c r="C55" s="59">
        <f t="shared" si="11"/>
        <v>0</v>
      </c>
      <c r="D55" s="275">
        <f t="shared" si="12"/>
        <v>0</v>
      </c>
      <c r="E55" s="74" t="s">
        <v>532</v>
      </c>
      <c r="F55" s="61">
        <v>0</v>
      </c>
      <c r="G55" s="72" t="s">
        <v>17</v>
      </c>
      <c r="H55" s="23" t="s">
        <v>291</v>
      </c>
      <c r="I55" s="73">
        <v>28</v>
      </c>
      <c r="J55" s="74" t="s">
        <v>532</v>
      </c>
      <c r="K55" s="65">
        <v>0</v>
      </c>
      <c r="L55" s="65">
        <f t="shared" si="14"/>
        <v>0</v>
      </c>
      <c r="M55" s="66">
        <v>1</v>
      </c>
      <c r="N55" s="67">
        <f t="shared" si="18"/>
        <v>0</v>
      </c>
      <c r="O55" s="67">
        <v>15</v>
      </c>
      <c r="P55" s="68">
        <f t="shared" si="19"/>
        <v>0</v>
      </c>
      <c r="Q55" s="67">
        <f t="shared" si="20"/>
        <v>0</v>
      </c>
      <c r="R55" s="75">
        <f t="shared" si="4"/>
        <v>0</v>
      </c>
      <c r="S55" s="75">
        <f t="shared" si="5"/>
        <v>0</v>
      </c>
      <c r="T55" s="75">
        <f t="shared" si="6"/>
        <v>0</v>
      </c>
      <c r="U55" s="70">
        <f t="shared" si="7"/>
        <v>0</v>
      </c>
      <c r="V55" s="75">
        <f t="shared" si="8"/>
        <v>0</v>
      </c>
      <c r="W55" s="70">
        <f t="shared" si="9"/>
        <v>0</v>
      </c>
    </row>
    <row r="56" spans="1:23" s="5" customFormat="1" ht="14.45" customHeight="1" x14ac:dyDescent="0.25">
      <c r="A56" s="71">
        <v>1500</v>
      </c>
      <c r="B56" s="59">
        <f t="shared" si="10"/>
        <v>0</v>
      </c>
      <c r="C56" s="59">
        <f t="shared" si="11"/>
        <v>0</v>
      </c>
      <c r="D56" s="275">
        <f t="shared" si="12"/>
        <v>0</v>
      </c>
      <c r="E56" s="74" t="s">
        <v>532</v>
      </c>
      <c r="F56" s="61">
        <v>1500</v>
      </c>
      <c r="G56" s="72" t="s">
        <v>404</v>
      </c>
      <c r="H56" s="23" t="s">
        <v>23</v>
      </c>
      <c r="I56" s="73">
        <v>100</v>
      </c>
      <c r="J56" s="74" t="s">
        <v>532</v>
      </c>
      <c r="K56" s="65">
        <v>49</v>
      </c>
      <c r="L56" s="65">
        <f t="shared" si="14"/>
        <v>0.49</v>
      </c>
      <c r="M56" s="66">
        <v>1.9</v>
      </c>
      <c r="N56" s="67">
        <f>L56+(L56*M56)</f>
        <v>1.4209999999999998</v>
      </c>
      <c r="O56" s="67">
        <v>1</v>
      </c>
      <c r="P56" s="68">
        <f t="shared" si="19"/>
        <v>1.5</v>
      </c>
      <c r="Q56" s="67">
        <f>P56*20%</f>
        <v>0.30000000000000004</v>
      </c>
      <c r="R56" s="75">
        <f t="shared" si="4"/>
        <v>0</v>
      </c>
      <c r="S56" s="75">
        <f t="shared" si="5"/>
        <v>0</v>
      </c>
      <c r="T56" s="75">
        <f t="shared" si="6"/>
        <v>735</v>
      </c>
      <c r="U56" s="70">
        <f t="shared" si="7"/>
        <v>2250</v>
      </c>
      <c r="V56" s="75">
        <f t="shared" si="8"/>
        <v>735</v>
      </c>
      <c r="W56" s="70">
        <f t="shared" si="9"/>
        <v>2250</v>
      </c>
    </row>
    <row r="57" spans="1:23" s="5" customFormat="1" ht="14.45" hidden="1" customHeight="1" x14ac:dyDescent="0.25">
      <c r="A57" s="71">
        <v>0</v>
      </c>
      <c r="B57" s="59">
        <f t="shared" si="10"/>
        <v>0</v>
      </c>
      <c r="C57" s="59">
        <f t="shared" si="11"/>
        <v>0</v>
      </c>
      <c r="D57" s="275">
        <f t="shared" si="12"/>
        <v>0</v>
      </c>
      <c r="E57" s="74" t="s">
        <v>532</v>
      </c>
      <c r="F57" s="61">
        <v>0</v>
      </c>
      <c r="G57" s="72" t="s">
        <v>404</v>
      </c>
      <c r="H57" s="23" t="s">
        <v>545</v>
      </c>
      <c r="I57" s="73">
        <v>100</v>
      </c>
      <c r="J57" s="74" t="s">
        <v>532</v>
      </c>
      <c r="K57" s="65">
        <v>0</v>
      </c>
      <c r="L57" s="65">
        <f t="shared" si="14"/>
        <v>0</v>
      </c>
      <c r="M57" s="66">
        <v>1</v>
      </c>
      <c r="N57" s="67">
        <f>L57+(L57*M57)</f>
        <v>0</v>
      </c>
      <c r="O57" s="67">
        <v>1</v>
      </c>
      <c r="P57" s="68">
        <f t="shared" si="19"/>
        <v>0</v>
      </c>
      <c r="Q57" s="67">
        <f>P57*20%</f>
        <v>0</v>
      </c>
      <c r="R57" s="75">
        <f t="shared" si="4"/>
        <v>0</v>
      </c>
      <c r="S57" s="75">
        <f t="shared" si="5"/>
        <v>0</v>
      </c>
      <c r="T57" s="75">
        <f t="shared" si="6"/>
        <v>0</v>
      </c>
      <c r="U57" s="70">
        <f t="shared" si="7"/>
        <v>0</v>
      </c>
      <c r="V57" s="75">
        <f t="shared" si="8"/>
        <v>0</v>
      </c>
      <c r="W57" s="70">
        <f t="shared" si="9"/>
        <v>0</v>
      </c>
    </row>
    <row r="58" spans="1:23" s="5" customFormat="1" ht="14.45" hidden="1" customHeight="1" x14ac:dyDescent="0.25">
      <c r="A58" s="71">
        <v>0</v>
      </c>
      <c r="B58" s="59">
        <f t="shared" ref="B58:B120" si="21">MAX(0,A58-F58)</f>
        <v>0</v>
      </c>
      <c r="C58" s="59">
        <f t="shared" ref="C58:C120" si="22">B58/I58</f>
        <v>0</v>
      </c>
      <c r="D58" s="275">
        <f t="shared" ref="D58:D120" si="23">ROUND(C58,0)</f>
        <v>0</v>
      </c>
      <c r="E58" s="74" t="s">
        <v>532</v>
      </c>
      <c r="F58" s="61">
        <v>0</v>
      </c>
      <c r="G58" s="72" t="s">
        <v>225</v>
      </c>
      <c r="H58" s="39" t="s">
        <v>701</v>
      </c>
      <c r="I58" s="73">
        <v>100</v>
      </c>
      <c r="J58" s="74" t="s">
        <v>532</v>
      </c>
      <c r="K58" s="65">
        <v>0</v>
      </c>
      <c r="L58" s="65">
        <f t="shared" si="14"/>
        <v>0</v>
      </c>
      <c r="M58" s="66">
        <v>1</v>
      </c>
      <c r="N58" s="67">
        <f t="shared" si="18"/>
        <v>0</v>
      </c>
      <c r="O58" s="67">
        <v>2</v>
      </c>
      <c r="P58" s="68">
        <f t="shared" si="19"/>
        <v>0</v>
      </c>
      <c r="Q58" s="67">
        <f t="shared" si="20"/>
        <v>0</v>
      </c>
      <c r="R58" s="75">
        <f t="shared" si="4"/>
        <v>0</v>
      </c>
      <c r="S58" s="75">
        <f t="shared" si="5"/>
        <v>0</v>
      </c>
      <c r="T58" s="75">
        <f t="shared" si="6"/>
        <v>0</v>
      </c>
      <c r="U58" s="70">
        <f t="shared" si="7"/>
        <v>0</v>
      </c>
      <c r="V58" s="75">
        <f t="shared" si="8"/>
        <v>0</v>
      </c>
      <c r="W58" s="70">
        <f t="shared" si="9"/>
        <v>0</v>
      </c>
    </row>
    <row r="59" spans="1:23" s="5" customFormat="1" ht="14.45" customHeight="1" x14ac:dyDescent="0.25">
      <c r="A59" s="71">
        <v>500</v>
      </c>
      <c r="B59" s="59">
        <f t="shared" si="21"/>
        <v>0</v>
      </c>
      <c r="C59" s="59">
        <f t="shared" si="22"/>
        <v>0</v>
      </c>
      <c r="D59" s="275">
        <f t="shared" si="23"/>
        <v>0</v>
      </c>
      <c r="E59" s="74" t="s">
        <v>532</v>
      </c>
      <c r="F59" s="61">
        <v>500</v>
      </c>
      <c r="G59" s="72" t="s">
        <v>245</v>
      </c>
      <c r="H59" s="23" t="s">
        <v>18</v>
      </c>
      <c r="I59" s="73">
        <v>100</v>
      </c>
      <c r="J59" s="74" t="s">
        <v>532</v>
      </c>
      <c r="K59" s="65">
        <v>235</v>
      </c>
      <c r="L59" s="65">
        <f t="shared" ref="L59:L121" si="24">K59/I59</f>
        <v>2.35</v>
      </c>
      <c r="M59" s="66">
        <v>1.1000000000000001</v>
      </c>
      <c r="N59" s="67">
        <f t="shared" si="18"/>
        <v>4.9350000000000005</v>
      </c>
      <c r="O59" s="67">
        <v>4.75</v>
      </c>
      <c r="P59" s="68">
        <f t="shared" si="19"/>
        <v>5</v>
      </c>
      <c r="Q59" s="67">
        <f t="shared" si="20"/>
        <v>1</v>
      </c>
      <c r="R59" s="75">
        <f t="shared" si="4"/>
        <v>0</v>
      </c>
      <c r="S59" s="75">
        <f t="shared" si="5"/>
        <v>0</v>
      </c>
      <c r="T59" s="75">
        <f t="shared" si="6"/>
        <v>1175</v>
      </c>
      <c r="U59" s="70">
        <f t="shared" si="7"/>
        <v>2500</v>
      </c>
      <c r="V59" s="75">
        <f t="shared" si="8"/>
        <v>1175</v>
      </c>
      <c r="W59" s="70">
        <f t="shared" si="9"/>
        <v>2500</v>
      </c>
    </row>
    <row r="60" spans="1:23" s="5" customFormat="1" ht="14.45" customHeight="1" x14ac:dyDescent="0.25">
      <c r="A60" s="71">
        <v>120</v>
      </c>
      <c r="B60" s="59">
        <f t="shared" si="21"/>
        <v>0</v>
      </c>
      <c r="C60" s="59">
        <f t="shared" si="22"/>
        <v>0</v>
      </c>
      <c r="D60" s="275">
        <f t="shared" si="23"/>
        <v>0</v>
      </c>
      <c r="E60" s="74" t="s">
        <v>532</v>
      </c>
      <c r="F60" s="61">
        <v>120</v>
      </c>
      <c r="G60" s="72" t="s">
        <v>246</v>
      </c>
      <c r="H60" s="23" t="s">
        <v>224</v>
      </c>
      <c r="I60" s="73">
        <v>20</v>
      </c>
      <c r="J60" s="74" t="s">
        <v>532</v>
      </c>
      <c r="K60" s="65">
        <v>85</v>
      </c>
      <c r="L60" s="65">
        <f t="shared" si="24"/>
        <v>4.25</v>
      </c>
      <c r="M60" s="66">
        <v>1.25</v>
      </c>
      <c r="N60" s="67">
        <f t="shared" si="18"/>
        <v>9.5625</v>
      </c>
      <c r="O60" s="67">
        <v>9</v>
      </c>
      <c r="P60" s="68">
        <f t="shared" si="19"/>
        <v>9.5</v>
      </c>
      <c r="Q60" s="67">
        <f t="shared" si="20"/>
        <v>1.9000000000000001</v>
      </c>
      <c r="R60" s="75">
        <f t="shared" si="4"/>
        <v>0</v>
      </c>
      <c r="S60" s="75">
        <f t="shared" si="5"/>
        <v>0</v>
      </c>
      <c r="T60" s="75">
        <f t="shared" si="6"/>
        <v>510</v>
      </c>
      <c r="U60" s="70">
        <f t="shared" si="7"/>
        <v>1140</v>
      </c>
      <c r="V60" s="75">
        <f t="shared" si="8"/>
        <v>510</v>
      </c>
      <c r="W60" s="70">
        <f t="shared" si="9"/>
        <v>1140</v>
      </c>
    </row>
    <row r="61" spans="1:23" s="17" customFormat="1" ht="14.45" hidden="1" customHeight="1" x14ac:dyDescent="0.25">
      <c r="A61" s="76">
        <v>0</v>
      </c>
      <c r="B61" s="59">
        <f t="shared" si="21"/>
        <v>0</v>
      </c>
      <c r="C61" s="59">
        <f t="shared" si="22"/>
        <v>0</v>
      </c>
      <c r="D61" s="275">
        <f t="shared" si="23"/>
        <v>0</v>
      </c>
      <c r="E61" s="57" t="s">
        <v>532</v>
      </c>
      <c r="F61" s="61">
        <v>0</v>
      </c>
      <c r="G61" s="54" t="s">
        <v>276</v>
      </c>
      <c r="H61" s="57" t="s">
        <v>277</v>
      </c>
      <c r="I61" s="77">
        <v>50</v>
      </c>
      <c r="J61" s="57" t="s">
        <v>532</v>
      </c>
      <c r="K61" s="65">
        <v>0</v>
      </c>
      <c r="L61" s="65">
        <f t="shared" si="24"/>
        <v>0</v>
      </c>
      <c r="M61" s="66">
        <v>1</v>
      </c>
      <c r="N61" s="78">
        <f t="shared" si="18"/>
        <v>0</v>
      </c>
      <c r="O61" s="78">
        <v>6.75</v>
      </c>
      <c r="P61" s="78">
        <f t="shared" si="19"/>
        <v>0</v>
      </c>
      <c r="Q61" s="78">
        <f t="shared" si="20"/>
        <v>0</v>
      </c>
      <c r="R61" s="79">
        <f t="shared" si="4"/>
        <v>0</v>
      </c>
      <c r="S61" s="79">
        <f t="shared" si="5"/>
        <v>0</v>
      </c>
      <c r="T61" s="79">
        <f t="shared" si="6"/>
        <v>0</v>
      </c>
      <c r="U61" s="80">
        <f t="shared" si="7"/>
        <v>0</v>
      </c>
      <c r="V61" s="79">
        <f t="shared" si="8"/>
        <v>0</v>
      </c>
      <c r="W61" s="80">
        <f t="shared" si="9"/>
        <v>0</v>
      </c>
    </row>
    <row r="62" spans="1:23" s="5" customFormat="1" ht="14.45" customHeight="1" x14ac:dyDescent="0.25">
      <c r="A62" s="71">
        <v>50</v>
      </c>
      <c r="B62" s="59">
        <f t="shared" si="21"/>
        <v>0</v>
      </c>
      <c r="C62" s="59">
        <f t="shared" si="22"/>
        <v>0</v>
      </c>
      <c r="D62" s="275">
        <f t="shared" si="23"/>
        <v>0</v>
      </c>
      <c r="E62" s="74" t="s">
        <v>532</v>
      </c>
      <c r="F62" s="61">
        <v>50</v>
      </c>
      <c r="G62" s="72" t="s">
        <v>19</v>
      </c>
      <c r="H62" s="23" t="s">
        <v>641</v>
      </c>
      <c r="I62" s="73">
        <v>50</v>
      </c>
      <c r="J62" s="74" t="s">
        <v>532</v>
      </c>
      <c r="K62" s="65">
        <v>250</v>
      </c>
      <c r="L62" s="65">
        <f t="shared" si="24"/>
        <v>5</v>
      </c>
      <c r="M62" s="66">
        <v>1.05</v>
      </c>
      <c r="N62" s="67">
        <f t="shared" si="18"/>
        <v>10.25</v>
      </c>
      <c r="O62" s="67">
        <v>9.5</v>
      </c>
      <c r="P62" s="68">
        <f t="shared" si="19"/>
        <v>10.25</v>
      </c>
      <c r="Q62" s="67">
        <f t="shared" si="20"/>
        <v>2.0500000000000003</v>
      </c>
      <c r="R62" s="75">
        <f t="shared" si="4"/>
        <v>0</v>
      </c>
      <c r="S62" s="75">
        <f t="shared" si="5"/>
        <v>0</v>
      </c>
      <c r="T62" s="75">
        <f t="shared" si="6"/>
        <v>250</v>
      </c>
      <c r="U62" s="70">
        <f t="shared" si="7"/>
        <v>512.5</v>
      </c>
      <c r="V62" s="75">
        <f t="shared" si="8"/>
        <v>250</v>
      </c>
      <c r="W62" s="70">
        <f t="shared" si="9"/>
        <v>512.5</v>
      </c>
    </row>
    <row r="63" spans="1:23" s="5" customFormat="1" ht="14.45" customHeight="1" x14ac:dyDescent="0.25">
      <c r="A63" s="71">
        <v>200</v>
      </c>
      <c r="B63" s="59">
        <f t="shared" si="21"/>
        <v>0</v>
      </c>
      <c r="C63" s="59">
        <f t="shared" si="22"/>
        <v>0</v>
      </c>
      <c r="D63" s="275">
        <f t="shared" si="23"/>
        <v>0</v>
      </c>
      <c r="E63" s="74" t="s">
        <v>532</v>
      </c>
      <c r="F63" s="61">
        <v>200</v>
      </c>
      <c r="G63" s="72" t="s">
        <v>396</v>
      </c>
      <c r="H63" s="23" t="s">
        <v>20</v>
      </c>
      <c r="I63" s="73">
        <v>100</v>
      </c>
      <c r="J63" s="74" t="s">
        <v>532</v>
      </c>
      <c r="K63" s="65">
        <v>115</v>
      </c>
      <c r="L63" s="65">
        <f t="shared" si="24"/>
        <v>1.1499999999999999</v>
      </c>
      <c r="M63" s="66">
        <v>1.2</v>
      </c>
      <c r="N63" s="67">
        <f t="shared" si="18"/>
        <v>2.5299999999999998</v>
      </c>
      <c r="O63" s="67">
        <v>2</v>
      </c>
      <c r="P63" s="68">
        <f t="shared" si="19"/>
        <v>2.5</v>
      </c>
      <c r="Q63" s="67">
        <f t="shared" si="20"/>
        <v>0.5</v>
      </c>
      <c r="R63" s="75">
        <f t="shared" si="4"/>
        <v>0</v>
      </c>
      <c r="S63" s="75">
        <f t="shared" si="5"/>
        <v>0</v>
      </c>
      <c r="T63" s="75">
        <f t="shared" si="6"/>
        <v>229.99999999999997</v>
      </c>
      <c r="U63" s="70">
        <f t="shared" si="7"/>
        <v>500</v>
      </c>
      <c r="V63" s="75">
        <f t="shared" si="8"/>
        <v>229.99999999999997</v>
      </c>
      <c r="W63" s="70">
        <f t="shared" si="9"/>
        <v>500</v>
      </c>
    </row>
    <row r="64" spans="1:23" s="5" customFormat="1" ht="14.45" hidden="1" customHeight="1" x14ac:dyDescent="0.25">
      <c r="A64" s="71">
        <v>200</v>
      </c>
      <c r="B64" s="59">
        <f t="shared" si="21"/>
        <v>200</v>
      </c>
      <c r="C64" s="59">
        <f t="shared" si="22"/>
        <v>2</v>
      </c>
      <c r="D64" s="275">
        <f t="shared" si="23"/>
        <v>2</v>
      </c>
      <c r="E64" s="74" t="s">
        <v>532</v>
      </c>
      <c r="F64" s="61">
        <v>0</v>
      </c>
      <c r="G64" s="72" t="s">
        <v>397</v>
      </c>
      <c r="H64" s="23" t="s">
        <v>20</v>
      </c>
      <c r="I64" s="73">
        <v>100</v>
      </c>
      <c r="J64" s="74" t="s">
        <v>532</v>
      </c>
      <c r="K64" s="65">
        <v>0</v>
      </c>
      <c r="L64" s="65">
        <f t="shared" si="24"/>
        <v>0</v>
      </c>
      <c r="M64" s="66">
        <v>1</v>
      </c>
      <c r="N64" s="67">
        <f t="shared" si="18"/>
        <v>0</v>
      </c>
      <c r="O64" s="67">
        <v>4</v>
      </c>
      <c r="P64" s="68">
        <f t="shared" si="19"/>
        <v>0</v>
      </c>
      <c r="Q64" s="67">
        <f t="shared" si="20"/>
        <v>0</v>
      </c>
      <c r="R64" s="75">
        <f t="shared" si="4"/>
        <v>0</v>
      </c>
      <c r="S64" s="75">
        <f t="shared" si="5"/>
        <v>0</v>
      </c>
      <c r="T64" s="75">
        <f t="shared" si="6"/>
        <v>0</v>
      </c>
      <c r="U64" s="70">
        <f t="shared" si="7"/>
        <v>0</v>
      </c>
      <c r="V64" s="75">
        <f t="shared" si="8"/>
        <v>0</v>
      </c>
      <c r="W64" s="70">
        <f t="shared" si="9"/>
        <v>0</v>
      </c>
    </row>
    <row r="65" spans="1:23" s="2" customFormat="1" ht="14.45" customHeight="1" x14ac:dyDescent="0.25">
      <c r="A65" s="71">
        <v>0</v>
      </c>
      <c r="B65" s="59">
        <f t="shared" si="21"/>
        <v>0</v>
      </c>
      <c r="C65" s="59">
        <f t="shared" si="22"/>
        <v>0</v>
      </c>
      <c r="D65" s="275">
        <f t="shared" si="23"/>
        <v>0</v>
      </c>
      <c r="E65" s="74" t="s">
        <v>532</v>
      </c>
      <c r="F65" s="61">
        <v>0</v>
      </c>
      <c r="G65" s="62" t="s">
        <v>222</v>
      </c>
      <c r="H65" s="67"/>
      <c r="I65" s="63">
        <v>1</v>
      </c>
      <c r="J65" s="74" t="s">
        <v>532</v>
      </c>
      <c r="K65" s="65">
        <v>0</v>
      </c>
      <c r="L65" s="65">
        <f t="shared" si="24"/>
        <v>0</v>
      </c>
      <c r="M65" s="66">
        <v>1</v>
      </c>
      <c r="N65" s="67">
        <f t="shared" ref="N65:N105" si="25">L65+(L65*M65)</f>
        <v>0</v>
      </c>
      <c r="O65" s="67">
        <v>0</v>
      </c>
      <c r="P65" s="68">
        <f t="shared" si="19"/>
        <v>0</v>
      </c>
      <c r="Q65" s="67">
        <f t="shared" ref="Q65:Q105" si="26">P65*20%</f>
        <v>0</v>
      </c>
      <c r="R65" s="75">
        <f t="shared" si="4"/>
        <v>0</v>
      </c>
      <c r="S65" s="75">
        <f t="shared" si="5"/>
        <v>0</v>
      </c>
      <c r="T65" s="75">
        <f t="shared" si="6"/>
        <v>0</v>
      </c>
      <c r="U65" s="70">
        <f t="shared" si="7"/>
        <v>0</v>
      </c>
      <c r="V65" s="75">
        <f t="shared" si="8"/>
        <v>0</v>
      </c>
      <c r="W65" s="70">
        <f t="shared" si="9"/>
        <v>0</v>
      </c>
    </row>
    <row r="66" spans="1:23" s="5" customFormat="1" ht="14.45" hidden="1" customHeight="1" x14ac:dyDescent="0.25">
      <c r="A66" s="71">
        <v>0</v>
      </c>
      <c r="B66" s="59">
        <f t="shared" si="21"/>
        <v>0</v>
      </c>
      <c r="C66" s="59">
        <f t="shared" si="22"/>
        <v>0</v>
      </c>
      <c r="D66" s="275">
        <f t="shared" si="23"/>
        <v>0</v>
      </c>
      <c r="E66" s="74" t="s">
        <v>532</v>
      </c>
      <c r="F66" s="61">
        <v>0</v>
      </c>
      <c r="G66" s="72" t="s">
        <v>582</v>
      </c>
      <c r="H66" s="23" t="s">
        <v>247</v>
      </c>
      <c r="I66" s="73">
        <v>100</v>
      </c>
      <c r="J66" s="74" t="s">
        <v>532</v>
      </c>
      <c r="K66" s="65">
        <v>0</v>
      </c>
      <c r="L66" s="65">
        <f t="shared" si="24"/>
        <v>0</v>
      </c>
      <c r="M66" s="66">
        <v>1</v>
      </c>
      <c r="N66" s="67">
        <f t="shared" si="25"/>
        <v>0</v>
      </c>
      <c r="O66" s="67">
        <v>12</v>
      </c>
      <c r="P66" s="68">
        <f t="shared" si="19"/>
        <v>0</v>
      </c>
      <c r="Q66" s="67">
        <f t="shared" si="26"/>
        <v>0</v>
      </c>
      <c r="R66" s="75">
        <f t="shared" ref="R66:R129" si="27">(D66*I66)*L66</f>
        <v>0</v>
      </c>
      <c r="S66" s="75">
        <f t="shared" ref="S66:S129" si="28">(D66*I66)*P66</f>
        <v>0</v>
      </c>
      <c r="T66" s="75">
        <f t="shared" ref="T66:T129" si="29">F66*L66</f>
        <v>0</v>
      </c>
      <c r="U66" s="70">
        <f t="shared" ref="U66:U129" si="30">F66*P66</f>
        <v>0</v>
      </c>
      <c r="V66" s="75">
        <f t="shared" ref="V66:V129" si="31">A66*L66</f>
        <v>0</v>
      </c>
      <c r="W66" s="70">
        <f t="shared" ref="W66:W129" si="32">A66*P66</f>
        <v>0</v>
      </c>
    </row>
    <row r="67" spans="1:23" s="5" customFormat="1" ht="14.45" hidden="1" customHeight="1" x14ac:dyDescent="0.25">
      <c r="A67" s="71">
        <v>100</v>
      </c>
      <c r="B67" s="59">
        <f t="shared" si="21"/>
        <v>100</v>
      </c>
      <c r="C67" s="59">
        <f t="shared" si="22"/>
        <v>1</v>
      </c>
      <c r="D67" s="275">
        <f t="shared" si="23"/>
        <v>1</v>
      </c>
      <c r="E67" s="74" t="s">
        <v>532</v>
      </c>
      <c r="F67" s="61">
        <v>0</v>
      </c>
      <c r="G67" s="72" t="s">
        <v>581</v>
      </c>
      <c r="H67" s="23" t="s">
        <v>344</v>
      </c>
      <c r="I67" s="73">
        <v>100</v>
      </c>
      <c r="J67" s="74" t="s">
        <v>532</v>
      </c>
      <c r="K67" s="65">
        <v>0</v>
      </c>
      <c r="L67" s="65">
        <f t="shared" si="24"/>
        <v>0</v>
      </c>
      <c r="M67" s="66">
        <v>1</v>
      </c>
      <c r="N67" s="67">
        <f t="shared" si="25"/>
        <v>0</v>
      </c>
      <c r="O67" s="67">
        <v>12.5</v>
      </c>
      <c r="P67" s="68">
        <f t="shared" si="19"/>
        <v>0</v>
      </c>
      <c r="Q67" s="67">
        <f t="shared" si="26"/>
        <v>0</v>
      </c>
      <c r="R67" s="75">
        <f t="shared" si="27"/>
        <v>0</v>
      </c>
      <c r="S67" s="75">
        <f t="shared" si="28"/>
        <v>0</v>
      </c>
      <c r="T67" s="75">
        <f t="shared" si="29"/>
        <v>0</v>
      </c>
      <c r="U67" s="70">
        <f t="shared" si="30"/>
        <v>0</v>
      </c>
      <c r="V67" s="75">
        <f t="shared" si="31"/>
        <v>0</v>
      </c>
      <c r="W67" s="70">
        <f t="shared" si="32"/>
        <v>0</v>
      </c>
    </row>
    <row r="68" spans="1:23" s="17" customFormat="1" ht="14.45" hidden="1" customHeight="1" x14ac:dyDescent="0.25">
      <c r="A68" s="71">
        <v>0</v>
      </c>
      <c r="B68" s="59">
        <f t="shared" si="21"/>
        <v>0</v>
      </c>
      <c r="C68" s="59">
        <f t="shared" si="22"/>
        <v>0</v>
      </c>
      <c r="D68" s="275">
        <f t="shared" si="23"/>
        <v>0</v>
      </c>
      <c r="E68" s="74" t="s">
        <v>532</v>
      </c>
      <c r="F68" s="61">
        <v>0</v>
      </c>
      <c r="G68" s="72" t="s">
        <v>580</v>
      </c>
      <c r="H68" s="23" t="s">
        <v>583</v>
      </c>
      <c r="I68" s="73">
        <v>100</v>
      </c>
      <c r="J68" s="74" t="s">
        <v>532</v>
      </c>
      <c r="K68" s="65">
        <v>0</v>
      </c>
      <c r="L68" s="65">
        <f t="shared" si="24"/>
        <v>0</v>
      </c>
      <c r="M68" s="66">
        <v>1</v>
      </c>
      <c r="N68" s="67">
        <f>L68+(L68*M68)</f>
        <v>0</v>
      </c>
      <c r="O68" s="67">
        <v>33</v>
      </c>
      <c r="P68" s="68">
        <f>ROUND(N68*4,0)/4</f>
        <v>0</v>
      </c>
      <c r="Q68" s="67">
        <f>P68*20%</f>
        <v>0</v>
      </c>
      <c r="R68" s="79">
        <f t="shared" si="27"/>
        <v>0</v>
      </c>
      <c r="S68" s="79">
        <f t="shared" si="28"/>
        <v>0</v>
      </c>
      <c r="T68" s="79">
        <f t="shared" si="29"/>
        <v>0</v>
      </c>
      <c r="U68" s="80">
        <f t="shared" si="30"/>
        <v>0</v>
      </c>
      <c r="V68" s="79">
        <f t="shared" si="31"/>
        <v>0</v>
      </c>
      <c r="W68" s="80">
        <f t="shared" si="32"/>
        <v>0</v>
      </c>
    </row>
    <row r="69" spans="1:23" s="5" customFormat="1" ht="14.45" customHeight="1" x14ac:dyDescent="0.25">
      <c r="A69" s="71">
        <v>200</v>
      </c>
      <c r="B69" s="59">
        <f t="shared" si="21"/>
        <v>0</v>
      </c>
      <c r="C69" s="59">
        <f t="shared" si="22"/>
        <v>0</v>
      </c>
      <c r="D69" s="275">
        <f t="shared" si="23"/>
        <v>0</v>
      </c>
      <c r="E69" s="74" t="s">
        <v>532</v>
      </c>
      <c r="F69" s="61">
        <v>200</v>
      </c>
      <c r="G69" s="72" t="s">
        <v>405</v>
      </c>
      <c r="H69" s="23" t="s">
        <v>643</v>
      </c>
      <c r="I69" s="73">
        <v>100</v>
      </c>
      <c r="J69" s="74" t="s">
        <v>532</v>
      </c>
      <c r="K69" s="65">
        <v>92</v>
      </c>
      <c r="L69" s="65">
        <f t="shared" si="24"/>
        <v>0.92</v>
      </c>
      <c r="M69" s="66">
        <v>0.8</v>
      </c>
      <c r="N69" s="67">
        <f t="shared" si="25"/>
        <v>1.6560000000000001</v>
      </c>
      <c r="O69" s="67">
        <v>1</v>
      </c>
      <c r="P69" s="68">
        <f t="shared" ref="P69:P105" si="33">ROUND(N69*4,0)/4</f>
        <v>1.75</v>
      </c>
      <c r="Q69" s="67">
        <f t="shared" si="26"/>
        <v>0.35000000000000003</v>
      </c>
      <c r="R69" s="75">
        <f t="shared" si="27"/>
        <v>0</v>
      </c>
      <c r="S69" s="75">
        <f t="shared" si="28"/>
        <v>0</v>
      </c>
      <c r="T69" s="75">
        <f t="shared" si="29"/>
        <v>184</v>
      </c>
      <c r="U69" s="70">
        <f t="shared" si="30"/>
        <v>350</v>
      </c>
      <c r="V69" s="75">
        <f t="shared" si="31"/>
        <v>184</v>
      </c>
      <c r="W69" s="70">
        <f t="shared" si="32"/>
        <v>350</v>
      </c>
    </row>
    <row r="70" spans="1:23" s="5" customFormat="1" ht="14.45" hidden="1" customHeight="1" x14ac:dyDescent="0.25">
      <c r="A70" s="71">
        <v>100</v>
      </c>
      <c r="B70" s="59">
        <f t="shared" si="21"/>
        <v>100</v>
      </c>
      <c r="C70" s="59">
        <f t="shared" si="22"/>
        <v>1</v>
      </c>
      <c r="D70" s="275">
        <f t="shared" si="23"/>
        <v>1</v>
      </c>
      <c r="E70" s="74" t="s">
        <v>532</v>
      </c>
      <c r="F70" s="61">
        <v>0</v>
      </c>
      <c r="G70" s="72" t="s">
        <v>406</v>
      </c>
      <c r="H70" s="23" t="s">
        <v>244</v>
      </c>
      <c r="I70" s="73">
        <v>100</v>
      </c>
      <c r="J70" s="74" t="s">
        <v>532</v>
      </c>
      <c r="K70" s="65">
        <v>0</v>
      </c>
      <c r="L70" s="65">
        <f t="shared" si="24"/>
        <v>0</v>
      </c>
      <c r="M70" s="66">
        <v>1</v>
      </c>
      <c r="N70" s="67">
        <f t="shared" si="25"/>
        <v>0</v>
      </c>
      <c r="O70" s="67">
        <v>2</v>
      </c>
      <c r="P70" s="68">
        <f t="shared" si="33"/>
        <v>0</v>
      </c>
      <c r="Q70" s="67">
        <f t="shared" si="26"/>
        <v>0</v>
      </c>
      <c r="R70" s="75">
        <f t="shared" si="27"/>
        <v>0</v>
      </c>
      <c r="S70" s="75">
        <f t="shared" si="28"/>
        <v>0</v>
      </c>
      <c r="T70" s="75">
        <f t="shared" si="29"/>
        <v>0</v>
      </c>
      <c r="U70" s="70">
        <f t="shared" si="30"/>
        <v>0</v>
      </c>
      <c r="V70" s="75">
        <f t="shared" si="31"/>
        <v>0</v>
      </c>
      <c r="W70" s="70">
        <f t="shared" si="32"/>
        <v>0</v>
      </c>
    </row>
    <row r="71" spans="1:23" s="17" customFormat="1" ht="14.45" hidden="1" customHeight="1" x14ac:dyDescent="0.25">
      <c r="A71" s="85">
        <v>0</v>
      </c>
      <c r="B71" s="59">
        <f t="shared" si="21"/>
        <v>0</v>
      </c>
      <c r="C71" s="59">
        <f t="shared" si="22"/>
        <v>0</v>
      </c>
      <c r="D71" s="275">
        <f t="shared" si="23"/>
        <v>0</v>
      </c>
      <c r="E71" s="57" t="s">
        <v>532</v>
      </c>
      <c r="F71" s="61">
        <v>0</v>
      </c>
      <c r="G71" s="54" t="s">
        <v>407</v>
      </c>
      <c r="H71" s="57" t="s">
        <v>25</v>
      </c>
      <c r="I71" s="77">
        <v>100</v>
      </c>
      <c r="J71" s="57" t="s">
        <v>532</v>
      </c>
      <c r="K71" s="65">
        <v>0</v>
      </c>
      <c r="L71" s="65">
        <f t="shared" si="24"/>
        <v>0</v>
      </c>
      <c r="M71" s="66">
        <v>1</v>
      </c>
      <c r="N71" s="78">
        <f t="shared" si="25"/>
        <v>0</v>
      </c>
      <c r="O71" s="78">
        <v>5</v>
      </c>
      <c r="P71" s="78">
        <f t="shared" si="33"/>
        <v>0</v>
      </c>
      <c r="Q71" s="78">
        <f t="shared" si="26"/>
        <v>0</v>
      </c>
      <c r="R71" s="79">
        <f t="shared" si="27"/>
        <v>0</v>
      </c>
      <c r="S71" s="79">
        <f t="shared" si="28"/>
        <v>0</v>
      </c>
      <c r="T71" s="79">
        <f t="shared" si="29"/>
        <v>0</v>
      </c>
      <c r="U71" s="80">
        <f t="shared" si="30"/>
        <v>0</v>
      </c>
      <c r="V71" s="79">
        <f t="shared" si="31"/>
        <v>0</v>
      </c>
      <c r="W71" s="80">
        <f t="shared" si="32"/>
        <v>0</v>
      </c>
    </row>
    <row r="72" spans="1:23" s="5" customFormat="1" ht="14.45" customHeight="1" x14ac:dyDescent="0.25">
      <c r="A72" s="71">
        <v>100</v>
      </c>
      <c r="B72" s="59">
        <f t="shared" si="21"/>
        <v>0</v>
      </c>
      <c r="C72" s="59">
        <f t="shared" si="22"/>
        <v>0</v>
      </c>
      <c r="D72" s="275">
        <f t="shared" si="23"/>
        <v>0</v>
      </c>
      <c r="E72" s="74" t="s">
        <v>532</v>
      </c>
      <c r="F72" s="61">
        <v>100</v>
      </c>
      <c r="G72" s="72" t="s">
        <v>408</v>
      </c>
      <c r="H72" s="23" t="s">
        <v>604</v>
      </c>
      <c r="I72" s="73">
        <v>100</v>
      </c>
      <c r="J72" s="74" t="s">
        <v>532</v>
      </c>
      <c r="K72" s="65">
        <v>85</v>
      </c>
      <c r="L72" s="65">
        <f t="shared" si="24"/>
        <v>0.85</v>
      </c>
      <c r="M72" s="66">
        <v>1.3</v>
      </c>
      <c r="N72" s="67">
        <f t="shared" si="25"/>
        <v>1.9550000000000001</v>
      </c>
      <c r="O72" s="67">
        <v>1.5</v>
      </c>
      <c r="P72" s="68">
        <f t="shared" si="33"/>
        <v>2</v>
      </c>
      <c r="Q72" s="67">
        <f t="shared" si="26"/>
        <v>0.4</v>
      </c>
      <c r="R72" s="75">
        <f t="shared" si="27"/>
        <v>0</v>
      </c>
      <c r="S72" s="75">
        <f t="shared" si="28"/>
        <v>0</v>
      </c>
      <c r="T72" s="75">
        <f t="shared" si="29"/>
        <v>85</v>
      </c>
      <c r="U72" s="70">
        <f t="shared" si="30"/>
        <v>200</v>
      </c>
      <c r="V72" s="75">
        <f t="shared" si="31"/>
        <v>85</v>
      </c>
      <c r="W72" s="70">
        <f t="shared" si="32"/>
        <v>200</v>
      </c>
    </row>
    <row r="73" spans="1:23" s="2" customFormat="1" ht="14.45" customHeight="1" x14ac:dyDescent="0.25">
      <c r="A73" s="71">
        <v>0</v>
      </c>
      <c r="B73" s="59">
        <f t="shared" si="21"/>
        <v>0</v>
      </c>
      <c r="C73" s="59">
        <f t="shared" si="22"/>
        <v>0</v>
      </c>
      <c r="D73" s="275">
        <f t="shared" si="23"/>
        <v>0</v>
      </c>
      <c r="E73" s="74" t="s">
        <v>532</v>
      </c>
      <c r="F73" s="61">
        <v>0</v>
      </c>
      <c r="G73" s="62" t="s">
        <v>85</v>
      </c>
      <c r="H73" s="67"/>
      <c r="I73" s="63">
        <v>1</v>
      </c>
      <c r="J73" s="74" t="s">
        <v>532</v>
      </c>
      <c r="K73" s="65">
        <v>0</v>
      </c>
      <c r="L73" s="65">
        <f t="shared" si="24"/>
        <v>0</v>
      </c>
      <c r="M73" s="66">
        <v>1</v>
      </c>
      <c r="N73" s="67">
        <f t="shared" si="25"/>
        <v>0</v>
      </c>
      <c r="O73" s="67">
        <v>0</v>
      </c>
      <c r="P73" s="68">
        <f t="shared" si="33"/>
        <v>0</v>
      </c>
      <c r="Q73" s="67">
        <f t="shared" si="26"/>
        <v>0</v>
      </c>
      <c r="R73" s="75">
        <f t="shared" si="27"/>
        <v>0</v>
      </c>
      <c r="S73" s="75">
        <f t="shared" si="28"/>
        <v>0</v>
      </c>
      <c r="T73" s="75">
        <f t="shared" si="29"/>
        <v>0</v>
      </c>
      <c r="U73" s="70">
        <f t="shared" si="30"/>
        <v>0</v>
      </c>
      <c r="V73" s="75">
        <f t="shared" si="31"/>
        <v>0</v>
      </c>
      <c r="W73" s="70">
        <f t="shared" si="32"/>
        <v>0</v>
      </c>
    </row>
    <row r="74" spans="1:23" s="5" customFormat="1" ht="14.45" customHeight="1" x14ac:dyDescent="0.25">
      <c r="A74" s="71">
        <v>1000</v>
      </c>
      <c r="B74" s="59">
        <f t="shared" si="21"/>
        <v>0</v>
      </c>
      <c r="C74" s="59">
        <f t="shared" si="22"/>
        <v>0</v>
      </c>
      <c r="D74" s="275">
        <f t="shared" si="23"/>
        <v>0</v>
      </c>
      <c r="E74" s="74" t="s">
        <v>532</v>
      </c>
      <c r="F74" s="61">
        <v>1000</v>
      </c>
      <c r="G74" s="72" t="s">
        <v>278</v>
      </c>
      <c r="H74" s="23" t="s">
        <v>735</v>
      </c>
      <c r="I74" s="73">
        <v>100</v>
      </c>
      <c r="J74" s="74" t="s">
        <v>532</v>
      </c>
      <c r="K74" s="65">
        <v>32</v>
      </c>
      <c r="L74" s="65">
        <f t="shared" si="24"/>
        <v>0.32</v>
      </c>
      <c r="M74" s="66">
        <v>5</v>
      </c>
      <c r="N74" s="67">
        <f t="shared" si="25"/>
        <v>1.9200000000000002</v>
      </c>
      <c r="O74" s="67">
        <v>2.25</v>
      </c>
      <c r="P74" s="68">
        <f>ROUND(N74*4,0)/4</f>
        <v>2</v>
      </c>
      <c r="Q74" s="67">
        <f t="shared" si="26"/>
        <v>0.4</v>
      </c>
      <c r="R74" s="75">
        <f t="shared" si="27"/>
        <v>0</v>
      </c>
      <c r="S74" s="75">
        <f t="shared" si="28"/>
        <v>0</v>
      </c>
      <c r="T74" s="75">
        <f t="shared" si="29"/>
        <v>320</v>
      </c>
      <c r="U74" s="70">
        <f t="shared" si="30"/>
        <v>2000</v>
      </c>
      <c r="V74" s="75">
        <f t="shared" si="31"/>
        <v>320</v>
      </c>
      <c r="W74" s="70">
        <f t="shared" si="32"/>
        <v>2000</v>
      </c>
    </row>
    <row r="75" spans="1:23" s="5" customFormat="1" ht="14.45" customHeight="1" x14ac:dyDescent="0.25">
      <c r="A75" s="71">
        <v>200</v>
      </c>
      <c r="B75" s="59">
        <f t="shared" si="21"/>
        <v>0</v>
      </c>
      <c r="C75" s="59">
        <f t="shared" si="22"/>
        <v>0</v>
      </c>
      <c r="D75" s="275">
        <f t="shared" si="23"/>
        <v>0</v>
      </c>
      <c r="E75" s="74" t="s">
        <v>532</v>
      </c>
      <c r="F75" s="61">
        <v>200</v>
      </c>
      <c r="G75" s="72" t="s">
        <v>543</v>
      </c>
      <c r="H75" s="23" t="s">
        <v>26</v>
      </c>
      <c r="I75" s="73">
        <v>100</v>
      </c>
      <c r="J75" s="74" t="s">
        <v>532</v>
      </c>
      <c r="K75" s="65">
        <v>20.9</v>
      </c>
      <c r="L75" s="65">
        <f t="shared" si="24"/>
        <v>0.20899999999999999</v>
      </c>
      <c r="M75" s="66">
        <v>2</v>
      </c>
      <c r="N75" s="67">
        <f t="shared" si="25"/>
        <v>0.627</v>
      </c>
      <c r="O75" s="67">
        <v>0.5</v>
      </c>
      <c r="P75" s="68">
        <f t="shared" si="33"/>
        <v>0.75</v>
      </c>
      <c r="Q75" s="67">
        <f t="shared" si="26"/>
        <v>0.15000000000000002</v>
      </c>
      <c r="R75" s="75">
        <f t="shared" si="27"/>
        <v>0</v>
      </c>
      <c r="S75" s="75">
        <f t="shared" si="28"/>
        <v>0</v>
      </c>
      <c r="T75" s="75">
        <f t="shared" si="29"/>
        <v>41.8</v>
      </c>
      <c r="U75" s="70">
        <f t="shared" si="30"/>
        <v>150</v>
      </c>
      <c r="V75" s="75">
        <f t="shared" si="31"/>
        <v>41.8</v>
      </c>
      <c r="W75" s="70">
        <f t="shared" si="32"/>
        <v>150</v>
      </c>
    </row>
    <row r="76" spans="1:23" s="5" customFormat="1" ht="14.45" customHeight="1" x14ac:dyDescent="0.25">
      <c r="A76" s="71">
        <v>100</v>
      </c>
      <c r="B76" s="59">
        <f t="shared" si="21"/>
        <v>0</v>
      </c>
      <c r="C76" s="59">
        <f t="shared" si="22"/>
        <v>0</v>
      </c>
      <c r="D76" s="275">
        <f t="shared" si="23"/>
        <v>0</v>
      </c>
      <c r="E76" s="74" t="s">
        <v>532</v>
      </c>
      <c r="F76" s="61">
        <v>100</v>
      </c>
      <c r="G76" s="72" t="s">
        <v>409</v>
      </c>
      <c r="H76" s="246" t="s">
        <v>310</v>
      </c>
      <c r="I76" s="73">
        <v>100</v>
      </c>
      <c r="J76" s="74" t="s">
        <v>532</v>
      </c>
      <c r="K76" s="65">
        <v>56</v>
      </c>
      <c r="L76" s="65">
        <f t="shared" si="24"/>
        <v>0.56000000000000005</v>
      </c>
      <c r="M76" s="66">
        <v>1.25</v>
      </c>
      <c r="N76" s="67">
        <f t="shared" si="25"/>
        <v>1.2600000000000002</v>
      </c>
      <c r="O76" s="67">
        <v>1</v>
      </c>
      <c r="P76" s="68">
        <f t="shared" si="33"/>
        <v>1.25</v>
      </c>
      <c r="Q76" s="67">
        <f t="shared" si="26"/>
        <v>0.25</v>
      </c>
      <c r="R76" s="75">
        <f t="shared" si="27"/>
        <v>0</v>
      </c>
      <c r="S76" s="75">
        <f t="shared" si="28"/>
        <v>0</v>
      </c>
      <c r="T76" s="75">
        <f t="shared" si="29"/>
        <v>56.000000000000007</v>
      </c>
      <c r="U76" s="70">
        <f t="shared" si="30"/>
        <v>125</v>
      </c>
      <c r="V76" s="75">
        <f t="shared" si="31"/>
        <v>56.000000000000007</v>
      </c>
      <c r="W76" s="70">
        <f t="shared" si="32"/>
        <v>125</v>
      </c>
    </row>
    <row r="77" spans="1:23" s="5" customFormat="1" ht="14.45" customHeight="1" x14ac:dyDescent="0.25">
      <c r="A77" s="71">
        <v>100</v>
      </c>
      <c r="B77" s="59">
        <f t="shared" si="21"/>
        <v>0</v>
      </c>
      <c r="C77" s="59">
        <f t="shared" si="22"/>
        <v>0</v>
      </c>
      <c r="D77" s="275">
        <f t="shared" si="23"/>
        <v>0</v>
      </c>
      <c r="E77" s="74" t="s">
        <v>532</v>
      </c>
      <c r="F77" s="61">
        <v>100</v>
      </c>
      <c r="G77" s="72" t="s">
        <v>410</v>
      </c>
      <c r="H77" s="23" t="s">
        <v>169</v>
      </c>
      <c r="I77" s="73">
        <v>100</v>
      </c>
      <c r="J77" s="74" t="s">
        <v>532</v>
      </c>
      <c r="K77" s="65">
        <v>60</v>
      </c>
      <c r="L77" s="65">
        <f t="shared" si="24"/>
        <v>0.6</v>
      </c>
      <c r="M77" s="66">
        <v>1.75</v>
      </c>
      <c r="N77" s="67">
        <f t="shared" si="25"/>
        <v>1.65</v>
      </c>
      <c r="O77" s="67">
        <v>1.5</v>
      </c>
      <c r="P77" s="68">
        <f t="shared" si="33"/>
        <v>1.75</v>
      </c>
      <c r="Q77" s="67">
        <f t="shared" si="26"/>
        <v>0.35000000000000003</v>
      </c>
      <c r="R77" s="75">
        <f t="shared" si="27"/>
        <v>0</v>
      </c>
      <c r="S77" s="75">
        <f t="shared" si="28"/>
        <v>0</v>
      </c>
      <c r="T77" s="75">
        <f t="shared" si="29"/>
        <v>60</v>
      </c>
      <c r="U77" s="70">
        <f t="shared" si="30"/>
        <v>175</v>
      </c>
      <c r="V77" s="75">
        <f t="shared" si="31"/>
        <v>60</v>
      </c>
      <c r="W77" s="70">
        <f t="shared" si="32"/>
        <v>175</v>
      </c>
    </row>
    <row r="78" spans="1:23" s="15" customFormat="1" ht="14.45" hidden="1" customHeight="1" x14ac:dyDescent="0.25">
      <c r="A78" s="71">
        <v>0</v>
      </c>
      <c r="B78" s="59">
        <f t="shared" si="21"/>
        <v>0</v>
      </c>
      <c r="C78" s="59">
        <f t="shared" si="22"/>
        <v>0</v>
      </c>
      <c r="D78" s="275">
        <f t="shared" si="23"/>
        <v>0</v>
      </c>
      <c r="E78" s="23" t="s">
        <v>532</v>
      </c>
      <c r="F78" s="61">
        <v>0</v>
      </c>
      <c r="G78" s="86" t="s">
        <v>411</v>
      </c>
      <c r="H78" s="23" t="s">
        <v>575</v>
      </c>
      <c r="I78" s="73">
        <v>100</v>
      </c>
      <c r="J78" s="23" t="s">
        <v>532</v>
      </c>
      <c r="K78" s="65">
        <v>0</v>
      </c>
      <c r="L78" s="65">
        <f t="shared" si="24"/>
        <v>0</v>
      </c>
      <c r="M78" s="66">
        <v>1</v>
      </c>
      <c r="N78" s="67">
        <f t="shared" si="25"/>
        <v>0</v>
      </c>
      <c r="O78" s="67">
        <v>7.75</v>
      </c>
      <c r="P78" s="68">
        <f t="shared" si="33"/>
        <v>0</v>
      </c>
      <c r="Q78" s="67">
        <f t="shared" si="26"/>
        <v>0</v>
      </c>
      <c r="R78" s="94">
        <f t="shared" si="27"/>
        <v>0</v>
      </c>
      <c r="S78" s="94">
        <f t="shared" si="28"/>
        <v>0</v>
      </c>
      <c r="T78" s="94">
        <f t="shared" si="29"/>
        <v>0</v>
      </c>
      <c r="U78" s="95">
        <f t="shared" si="30"/>
        <v>0</v>
      </c>
      <c r="V78" s="94">
        <f t="shared" si="31"/>
        <v>0</v>
      </c>
      <c r="W78" s="95">
        <f t="shared" si="32"/>
        <v>0</v>
      </c>
    </row>
    <row r="79" spans="1:23" s="5" customFormat="1" ht="14.45" customHeight="1" x14ac:dyDescent="0.25">
      <c r="A79" s="71">
        <v>100</v>
      </c>
      <c r="B79" s="59">
        <f t="shared" si="21"/>
        <v>0</v>
      </c>
      <c r="C79" s="59">
        <f t="shared" si="22"/>
        <v>0</v>
      </c>
      <c r="D79" s="275">
        <f t="shared" si="23"/>
        <v>0</v>
      </c>
      <c r="E79" s="74" t="s">
        <v>532</v>
      </c>
      <c r="F79" s="61">
        <v>100</v>
      </c>
      <c r="G79" s="86" t="s">
        <v>248</v>
      </c>
      <c r="H79" s="23" t="s">
        <v>27</v>
      </c>
      <c r="I79" s="73">
        <v>100</v>
      </c>
      <c r="J79" s="74" t="s">
        <v>532</v>
      </c>
      <c r="K79" s="65">
        <v>235</v>
      </c>
      <c r="L79" s="65">
        <f t="shared" si="24"/>
        <v>2.35</v>
      </c>
      <c r="M79" s="66">
        <v>0.75</v>
      </c>
      <c r="N79" s="67">
        <f t="shared" si="25"/>
        <v>4.1125000000000007</v>
      </c>
      <c r="O79" s="67">
        <v>3.75</v>
      </c>
      <c r="P79" s="68">
        <f t="shared" si="33"/>
        <v>4</v>
      </c>
      <c r="Q79" s="67">
        <f t="shared" si="26"/>
        <v>0.8</v>
      </c>
      <c r="R79" s="75">
        <f t="shared" si="27"/>
        <v>0</v>
      </c>
      <c r="S79" s="75">
        <f t="shared" si="28"/>
        <v>0</v>
      </c>
      <c r="T79" s="75">
        <f t="shared" si="29"/>
        <v>235</v>
      </c>
      <c r="U79" s="70">
        <f t="shared" si="30"/>
        <v>400</v>
      </c>
      <c r="V79" s="75">
        <f t="shared" si="31"/>
        <v>235</v>
      </c>
      <c r="W79" s="70">
        <f t="shared" si="32"/>
        <v>400</v>
      </c>
    </row>
    <row r="80" spans="1:23" s="2" customFormat="1" ht="14.45" customHeight="1" x14ac:dyDescent="0.25">
      <c r="A80" s="71">
        <v>0</v>
      </c>
      <c r="B80" s="59">
        <f t="shared" si="21"/>
        <v>0</v>
      </c>
      <c r="C80" s="59">
        <f t="shared" si="22"/>
        <v>0</v>
      </c>
      <c r="D80" s="275">
        <f t="shared" si="23"/>
        <v>0</v>
      </c>
      <c r="E80" s="74" t="s">
        <v>532</v>
      </c>
      <c r="F80" s="61">
        <v>0</v>
      </c>
      <c r="G80" s="62" t="s">
        <v>86</v>
      </c>
      <c r="H80" s="67"/>
      <c r="I80" s="63">
        <v>1</v>
      </c>
      <c r="J80" s="74" t="s">
        <v>532</v>
      </c>
      <c r="K80" s="65">
        <v>0</v>
      </c>
      <c r="L80" s="65">
        <f t="shared" si="24"/>
        <v>0</v>
      </c>
      <c r="M80" s="66"/>
      <c r="N80" s="67">
        <f t="shared" si="25"/>
        <v>0</v>
      </c>
      <c r="O80" s="67">
        <v>0</v>
      </c>
      <c r="P80" s="68">
        <f t="shared" si="33"/>
        <v>0</v>
      </c>
      <c r="Q80" s="67">
        <f t="shared" si="26"/>
        <v>0</v>
      </c>
      <c r="R80" s="75">
        <f t="shared" si="27"/>
        <v>0</v>
      </c>
      <c r="S80" s="75">
        <f t="shared" si="28"/>
        <v>0</v>
      </c>
      <c r="T80" s="75">
        <f t="shared" si="29"/>
        <v>0</v>
      </c>
      <c r="U80" s="70">
        <f t="shared" si="30"/>
        <v>0</v>
      </c>
      <c r="V80" s="75">
        <f t="shared" si="31"/>
        <v>0</v>
      </c>
      <c r="W80" s="70">
        <f t="shared" si="32"/>
        <v>0</v>
      </c>
    </row>
    <row r="81" spans="1:23" s="5" customFormat="1" ht="14.45" customHeight="1" x14ac:dyDescent="0.25">
      <c r="A81" s="71">
        <v>70</v>
      </c>
      <c r="B81" s="59">
        <f t="shared" si="21"/>
        <v>0</v>
      </c>
      <c r="C81" s="59">
        <f t="shared" si="22"/>
        <v>0</v>
      </c>
      <c r="D81" s="275">
        <f t="shared" si="23"/>
        <v>0</v>
      </c>
      <c r="E81" s="74" t="s">
        <v>532</v>
      </c>
      <c r="F81" s="61">
        <v>70</v>
      </c>
      <c r="G81" s="72" t="s">
        <v>345</v>
      </c>
      <c r="H81" s="23" t="s">
        <v>346</v>
      </c>
      <c r="I81" s="73">
        <v>10</v>
      </c>
      <c r="J81" s="74" t="s">
        <v>532</v>
      </c>
      <c r="K81" s="65">
        <v>115</v>
      </c>
      <c r="L81" s="65">
        <f t="shared" si="24"/>
        <v>11.5</v>
      </c>
      <c r="M81" s="66">
        <v>0.9</v>
      </c>
      <c r="N81" s="67">
        <f t="shared" si="25"/>
        <v>21.85</v>
      </c>
      <c r="O81" s="67">
        <v>20</v>
      </c>
      <c r="P81" s="68">
        <f t="shared" si="33"/>
        <v>21.75</v>
      </c>
      <c r="Q81" s="67">
        <f t="shared" si="26"/>
        <v>4.3500000000000005</v>
      </c>
      <c r="R81" s="75">
        <f t="shared" si="27"/>
        <v>0</v>
      </c>
      <c r="S81" s="75">
        <f t="shared" si="28"/>
        <v>0</v>
      </c>
      <c r="T81" s="75">
        <f t="shared" si="29"/>
        <v>805</v>
      </c>
      <c r="U81" s="70">
        <f t="shared" si="30"/>
        <v>1522.5</v>
      </c>
      <c r="V81" s="75">
        <f t="shared" si="31"/>
        <v>805</v>
      </c>
      <c r="W81" s="70">
        <f t="shared" si="32"/>
        <v>1522.5</v>
      </c>
    </row>
    <row r="82" spans="1:23" s="5" customFormat="1" ht="14.45" customHeight="1" x14ac:dyDescent="0.25">
      <c r="A82" s="71">
        <v>20</v>
      </c>
      <c r="B82" s="59">
        <f t="shared" si="21"/>
        <v>0</v>
      </c>
      <c r="C82" s="59">
        <f t="shared" si="22"/>
        <v>0</v>
      </c>
      <c r="D82" s="275">
        <f t="shared" si="23"/>
        <v>0</v>
      </c>
      <c r="E82" s="74" t="s">
        <v>532</v>
      </c>
      <c r="F82" s="61">
        <v>20</v>
      </c>
      <c r="G82" s="72" t="s">
        <v>347</v>
      </c>
      <c r="H82" s="23" t="s">
        <v>348</v>
      </c>
      <c r="I82" s="73">
        <v>30</v>
      </c>
      <c r="J82" s="74" t="s">
        <v>532</v>
      </c>
      <c r="K82" s="65">
        <v>210</v>
      </c>
      <c r="L82" s="65">
        <f t="shared" si="24"/>
        <v>7</v>
      </c>
      <c r="M82" s="66">
        <v>1</v>
      </c>
      <c r="N82" s="67">
        <f t="shared" si="25"/>
        <v>14</v>
      </c>
      <c r="O82" s="67">
        <v>13.5</v>
      </c>
      <c r="P82" s="68">
        <f t="shared" si="33"/>
        <v>14</v>
      </c>
      <c r="Q82" s="67">
        <f t="shared" si="26"/>
        <v>2.8000000000000003</v>
      </c>
      <c r="R82" s="75">
        <f t="shared" si="27"/>
        <v>0</v>
      </c>
      <c r="S82" s="75">
        <f t="shared" si="28"/>
        <v>0</v>
      </c>
      <c r="T82" s="75">
        <f t="shared" si="29"/>
        <v>140</v>
      </c>
      <c r="U82" s="70">
        <f t="shared" si="30"/>
        <v>280</v>
      </c>
      <c r="V82" s="75">
        <f t="shared" si="31"/>
        <v>140</v>
      </c>
      <c r="W82" s="70">
        <f t="shared" si="32"/>
        <v>280</v>
      </c>
    </row>
    <row r="83" spans="1:23" s="5" customFormat="1" ht="14.45" customHeight="1" x14ac:dyDescent="0.25">
      <c r="A83" s="198">
        <v>30</v>
      </c>
      <c r="B83" s="59">
        <f t="shared" si="21"/>
        <v>0</v>
      </c>
      <c r="C83" s="59">
        <f t="shared" si="22"/>
        <v>0</v>
      </c>
      <c r="D83" s="275">
        <f t="shared" si="23"/>
        <v>0</v>
      </c>
      <c r="E83" s="74" t="s">
        <v>532</v>
      </c>
      <c r="F83" s="61">
        <v>30</v>
      </c>
      <c r="G83" s="86" t="s">
        <v>762</v>
      </c>
      <c r="H83" s="74" t="s">
        <v>311</v>
      </c>
      <c r="I83" s="101">
        <v>30</v>
      </c>
      <c r="J83" s="74" t="s">
        <v>532</v>
      </c>
      <c r="K83" s="65">
        <v>145</v>
      </c>
      <c r="L83" s="65">
        <f t="shared" si="24"/>
        <v>4.833333333333333</v>
      </c>
      <c r="M83" s="66">
        <v>1</v>
      </c>
      <c r="N83" s="69">
        <f t="shared" si="25"/>
        <v>9.6666666666666661</v>
      </c>
      <c r="O83" s="69">
        <v>11.25</v>
      </c>
      <c r="P83" s="68">
        <f t="shared" si="33"/>
        <v>9.75</v>
      </c>
      <c r="Q83" s="69">
        <f t="shared" si="26"/>
        <v>1.9500000000000002</v>
      </c>
      <c r="R83" s="75">
        <f t="shared" si="27"/>
        <v>0</v>
      </c>
      <c r="S83" s="75">
        <f t="shared" si="28"/>
        <v>0</v>
      </c>
      <c r="T83" s="75">
        <f t="shared" si="29"/>
        <v>145</v>
      </c>
      <c r="U83" s="70">
        <f t="shared" si="30"/>
        <v>292.5</v>
      </c>
      <c r="V83" s="75">
        <f t="shared" si="31"/>
        <v>145</v>
      </c>
      <c r="W83" s="70">
        <f t="shared" si="32"/>
        <v>292.5</v>
      </c>
    </row>
    <row r="84" spans="1:23" s="17" customFormat="1" ht="14.45" customHeight="1" x14ac:dyDescent="0.25">
      <c r="A84" s="71">
        <v>400</v>
      </c>
      <c r="B84" s="59">
        <f t="shared" si="21"/>
        <v>300</v>
      </c>
      <c r="C84" s="59">
        <f t="shared" si="22"/>
        <v>3</v>
      </c>
      <c r="D84" s="275">
        <f t="shared" si="23"/>
        <v>3</v>
      </c>
      <c r="E84" s="74" t="s">
        <v>532</v>
      </c>
      <c r="F84" s="61">
        <v>100</v>
      </c>
      <c r="G84" s="72" t="s">
        <v>296</v>
      </c>
      <c r="H84" s="23" t="s">
        <v>665</v>
      </c>
      <c r="I84" s="73">
        <v>100</v>
      </c>
      <c r="J84" s="74" t="s">
        <v>532</v>
      </c>
      <c r="K84" s="65">
        <v>225</v>
      </c>
      <c r="L84" s="65">
        <f t="shared" si="24"/>
        <v>2.25</v>
      </c>
      <c r="M84" s="66">
        <v>1</v>
      </c>
      <c r="N84" s="67">
        <f t="shared" si="25"/>
        <v>4.5</v>
      </c>
      <c r="O84" s="67">
        <v>6</v>
      </c>
      <c r="P84" s="68">
        <f t="shared" si="33"/>
        <v>4.5</v>
      </c>
      <c r="Q84" s="78">
        <f t="shared" si="26"/>
        <v>0.9</v>
      </c>
      <c r="R84" s="79">
        <f t="shared" si="27"/>
        <v>675</v>
      </c>
      <c r="S84" s="79">
        <f t="shared" si="28"/>
        <v>1350</v>
      </c>
      <c r="T84" s="79">
        <f t="shared" si="29"/>
        <v>225</v>
      </c>
      <c r="U84" s="80">
        <f t="shared" si="30"/>
        <v>450</v>
      </c>
      <c r="V84" s="79">
        <f t="shared" si="31"/>
        <v>900</v>
      </c>
      <c r="W84" s="80">
        <f t="shared" si="32"/>
        <v>1800</v>
      </c>
    </row>
    <row r="85" spans="1:23" s="5" customFormat="1" ht="14.45" customHeight="1" x14ac:dyDescent="0.25">
      <c r="A85" s="71">
        <v>200</v>
      </c>
      <c r="B85" s="59">
        <f t="shared" si="21"/>
        <v>0</v>
      </c>
      <c r="C85" s="59">
        <f t="shared" si="22"/>
        <v>0</v>
      </c>
      <c r="D85" s="275">
        <f t="shared" si="23"/>
        <v>0</v>
      </c>
      <c r="E85" s="74" t="s">
        <v>532</v>
      </c>
      <c r="F85" s="61">
        <v>200</v>
      </c>
      <c r="G85" s="72" t="s">
        <v>249</v>
      </c>
      <c r="H85" s="23" t="s">
        <v>366</v>
      </c>
      <c r="I85" s="73">
        <v>100</v>
      </c>
      <c r="J85" s="74" t="s">
        <v>532</v>
      </c>
      <c r="K85" s="65">
        <v>575</v>
      </c>
      <c r="L85" s="65">
        <f t="shared" si="24"/>
        <v>5.75</v>
      </c>
      <c r="M85" s="66">
        <v>1</v>
      </c>
      <c r="N85" s="67">
        <f t="shared" si="25"/>
        <v>11.5</v>
      </c>
      <c r="O85" s="67">
        <v>8.75</v>
      </c>
      <c r="P85" s="68">
        <f t="shared" si="33"/>
        <v>11.5</v>
      </c>
      <c r="Q85" s="67">
        <f t="shared" si="26"/>
        <v>2.3000000000000003</v>
      </c>
      <c r="R85" s="75">
        <f t="shared" si="27"/>
        <v>0</v>
      </c>
      <c r="S85" s="75">
        <f t="shared" si="28"/>
        <v>0</v>
      </c>
      <c r="T85" s="75">
        <f t="shared" si="29"/>
        <v>1150</v>
      </c>
      <c r="U85" s="70">
        <f t="shared" si="30"/>
        <v>2300</v>
      </c>
      <c r="V85" s="75">
        <f t="shared" si="31"/>
        <v>1150</v>
      </c>
      <c r="W85" s="70">
        <f t="shared" si="32"/>
        <v>2300</v>
      </c>
    </row>
    <row r="86" spans="1:23" s="5" customFormat="1" ht="14.45" customHeight="1" x14ac:dyDescent="0.25">
      <c r="A86" s="71">
        <v>700</v>
      </c>
      <c r="B86" s="59">
        <f t="shared" si="21"/>
        <v>0</v>
      </c>
      <c r="C86" s="59">
        <f t="shared" si="22"/>
        <v>0</v>
      </c>
      <c r="D86" s="275">
        <f t="shared" si="23"/>
        <v>0</v>
      </c>
      <c r="E86" s="74" t="s">
        <v>532</v>
      </c>
      <c r="F86" s="61">
        <v>700</v>
      </c>
      <c r="G86" s="72" t="s">
        <v>295</v>
      </c>
      <c r="H86" s="23" t="s">
        <v>329</v>
      </c>
      <c r="I86" s="73">
        <v>100</v>
      </c>
      <c r="J86" s="74" t="s">
        <v>532</v>
      </c>
      <c r="K86" s="65">
        <v>320</v>
      </c>
      <c r="L86" s="65">
        <f t="shared" si="24"/>
        <v>3.2</v>
      </c>
      <c r="M86" s="66">
        <v>2.6</v>
      </c>
      <c r="N86" s="67">
        <f t="shared" si="25"/>
        <v>11.52</v>
      </c>
      <c r="O86" s="67">
        <v>9</v>
      </c>
      <c r="P86" s="68">
        <f t="shared" si="33"/>
        <v>11.5</v>
      </c>
      <c r="Q86" s="67">
        <f t="shared" si="26"/>
        <v>2.3000000000000003</v>
      </c>
      <c r="R86" s="75">
        <f t="shared" si="27"/>
        <v>0</v>
      </c>
      <c r="S86" s="75">
        <f t="shared" si="28"/>
        <v>0</v>
      </c>
      <c r="T86" s="75">
        <f t="shared" si="29"/>
        <v>2240</v>
      </c>
      <c r="U86" s="70">
        <f t="shared" si="30"/>
        <v>8050</v>
      </c>
      <c r="V86" s="75">
        <f t="shared" si="31"/>
        <v>2240</v>
      </c>
      <c r="W86" s="70">
        <f t="shared" si="32"/>
        <v>8050</v>
      </c>
    </row>
    <row r="87" spans="1:23" s="5" customFormat="1" ht="14.45" hidden="1" customHeight="1" x14ac:dyDescent="0.25">
      <c r="A87" s="71">
        <v>0</v>
      </c>
      <c r="B87" s="59">
        <f t="shared" si="21"/>
        <v>0</v>
      </c>
      <c r="C87" s="59">
        <f t="shared" si="22"/>
        <v>0</v>
      </c>
      <c r="D87" s="275">
        <f t="shared" si="23"/>
        <v>0</v>
      </c>
      <c r="E87" s="74" t="s">
        <v>532</v>
      </c>
      <c r="F87" s="61">
        <v>0</v>
      </c>
      <c r="G87" s="99" t="s">
        <v>719</v>
      </c>
      <c r="H87" s="23" t="s">
        <v>720</v>
      </c>
      <c r="I87" s="73">
        <v>30</v>
      </c>
      <c r="J87" s="74" t="s">
        <v>532</v>
      </c>
      <c r="K87" s="65">
        <v>0</v>
      </c>
      <c r="L87" s="65">
        <f t="shared" si="24"/>
        <v>0</v>
      </c>
      <c r="M87" s="66">
        <v>1</v>
      </c>
      <c r="N87" s="67">
        <f t="shared" ref="N87" si="34">L87+(L87*M87)</f>
        <v>0</v>
      </c>
      <c r="O87" s="67">
        <v>10</v>
      </c>
      <c r="P87" s="68">
        <f t="shared" ref="P87" si="35">ROUND(N87*4,0)/4</f>
        <v>0</v>
      </c>
      <c r="Q87" s="67">
        <f t="shared" ref="Q87" si="36">P87*20%</f>
        <v>0</v>
      </c>
      <c r="R87" s="75">
        <f t="shared" si="27"/>
        <v>0</v>
      </c>
      <c r="S87" s="75">
        <f t="shared" si="28"/>
        <v>0</v>
      </c>
      <c r="T87" s="75">
        <f t="shared" si="29"/>
        <v>0</v>
      </c>
      <c r="U87" s="70">
        <f t="shared" si="30"/>
        <v>0</v>
      </c>
      <c r="V87" s="75">
        <f t="shared" si="31"/>
        <v>0</v>
      </c>
      <c r="W87" s="70">
        <f t="shared" si="32"/>
        <v>0</v>
      </c>
    </row>
    <row r="88" spans="1:23" s="5" customFormat="1" ht="14.45" customHeight="1" x14ac:dyDescent="0.25">
      <c r="A88" s="71">
        <v>2000</v>
      </c>
      <c r="B88" s="59">
        <f t="shared" si="21"/>
        <v>0</v>
      </c>
      <c r="C88" s="59">
        <f t="shared" si="22"/>
        <v>0</v>
      </c>
      <c r="D88" s="275">
        <f t="shared" si="23"/>
        <v>0</v>
      </c>
      <c r="E88" s="74" t="s">
        <v>532</v>
      </c>
      <c r="F88" s="61">
        <v>2000</v>
      </c>
      <c r="G88" s="72" t="s">
        <v>279</v>
      </c>
      <c r="H88" s="23" t="s">
        <v>518</v>
      </c>
      <c r="I88" s="73">
        <v>100</v>
      </c>
      <c r="J88" s="74" t="s">
        <v>532</v>
      </c>
      <c r="K88" s="65">
        <v>23</v>
      </c>
      <c r="L88" s="65">
        <f t="shared" si="24"/>
        <v>0.23</v>
      </c>
      <c r="M88" s="66">
        <v>1</v>
      </c>
      <c r="N88" s="67">
        <f t="shared" si="25"/>
        <v>0.46</v>
      </c>
      <c r="O88" s="67">
        <v>0.5</v>
      </c>
      <c r="P88" s="68">
        <f t="shared" si="33"/>
        <v>0.5</v>
      </c>
      <c r="Q88" s="67">
        <f t="shared" si="26"/>
        <v>0.1</v>
      </c>
      <c r="R88" s="75">
        <f t="shared" si="27"/>
        <v>0</v>
      </c>
      <c r="S88" s="75">
        <f t="shared" si="28"/>
        <v>0</v>
      </c>
      <c r="T88" s="75">
        <f t="shared" si="29"/>
        <v>460</v>
      </c>
      <c r="U88" s="70">
        <f t="shared" si="30"/>
        <v>1000</v>
      </c>
      <c r="V88" s="75">
        <f t="shared" si="31"/>
        <v>460</v>
      </c>
      <c r="W88" s="70">
        <f t="shared" si="32"/>
        <v>1000</v>
      </c>
    </row>
    <row r="89" spans="1:23" s="5" customFormat="1" ht="14.45" customHeight="1" x14ac:dyDescent="0.25">
      <c r="A89" s="71">
        <v>1500</v>
      </c>
      <c r="B89" s="59">
        <f t="shared" si="21"/>
        <v>0</v>
      </c>
      <c r="C89" s="59">
        <f t="shared" si="22"/>
        <v>0</v>
      </c>
      <c r="D89" s="275">
        <f t="shared" si="23"/>
        <v>0</v>
      </c>
      <c r="E89" s="74" t="s">
        <v>532</v>
      </c>
      <c r="F89" s="61">
        <v>1500</v>
      </c>
      <c r="G89" s="72" t="s">
        <v>519</v>
      </c>
      <c r="H89" s="23" t="s">
        <v>518</v>
      </c>
      <c r="I89" s="73">
        <v>100</v>
      </c>
      <c r="J89" s="74" t="s">
        <v>532</v>
      </c>
      <c r="K89" s="65">
        <v>28</v>
      </c>
      <c r="L89" s="65">
        <f t="shared" si="24"/>
        <v>0.28000000000000003</v>
      </c>
      <c r="M89" s="66">
        <v>5.5</v>
      </c>
      <c r="N89" s="67">
        <f t="shared" si="25"/>
        <v>1.82</v>
      </c>
      <c r="O89" s="67">
        <v>1</v>
      </c>
      <c r="P89" s="68">
        <f t="shared" si="33"/>
        <v>1.75</v>
      </c>
      <c r="Q89" s="67">
        <f t="shared" si="26"/>
        <v>0.35000000000000003</v>
      </c>
      <c r="R89" s="75">
        <f t="shared" si="27"/>
        <v>0</v>
      </c>
      <c r="S89" s="75">
        <f t="shared" si="28"/>
        <v>0</v>
      </c>
      <c r="T89" s="75">
        <f t="shared" si="29"/>
        <v>420.00000000000006</v>
      </c>
      <c r="U89" s="70">
        <f t="shared" si="30"/>
        <v>2625</v>
      </c>
      <c r="V89" s="75">
        <f t="shared" si="31"/>
        <v>420.00000000000006</v>
      </c>
      <c r="W89" s="70">
        <f t="shared" si="32"/>
        <v>2625</v>
      </c>
    </row>
    <row r="90" spans="1:23" s="5" customFormat="1" ht="14.45" customHeight="1" x14ac:dyDescent="0.25">
      <c r="A90" s="71">
        <v>200</v>
      </c>
      <c r="B90" s="59">
        <f t="shared" si="21"/>
        <v>0</v>
      </c>
      <c r="C90" s="59">
        <f t="shared" si="22"/>
        <v>0</v>
      </c>
      <c r="D90" s="275">
        <f t="shared" si="23"/>
        <v>0</v>
      </c>
      <c r="E90" s="74" t="s">
        <v>532</v>
      </c>
      <c r="F90" s="61">
        <v>200</v>
      </c>
      <c r="G90" s="72" t="s">
        <v>726</v>
      </c>
      <c r="H90" s="23" t="s">
        <v>727</v>
      </c>
      <c r="I90" s="73">
        <v>100</v>
      </c>
      <c r="J90" s="74" t="s">
        <v>532</v>
      </c>
      <c r="K90" s="65">
        <v>98</v>
      </c>
      <c r="L90" s="65">
        <f t="shared" si="24"/>
        <v>0.98</v>
      </c>
      <c r="M90" s="66">
        <v>1</v>
      </c>
      <c r="N90" s="67">
        <f t="shared" si="25"/>
        <v>1.96</v>
      </c>
      <c r="O90" s="67">
        <v>2</v>
      </c>
      <c r="P90" s="68">
        <f t="shared" si="33"/>
        <v>2</v>
      </c>
      <c r="Q90" s="67">
        <f t="shared" si="26"/>
        <v>0.4</v>
      </c>
      <c r="R90" s="75">
        <f t="shared" si="27"/>
        <v>0</v>
      </c>
      <c r="S90" s="75">
        <f t="shared" si="28"/>
        <v>0</v>
      </c>
      <c r="T90" s="75">
        <f t="shared" si="29"/>
        <v>196</v>
      </c>
      <c r="U90" s="70">
        <f t="shared" si="30"/>
        <v>400</v>
      </c>
      <c r="V90" s="75">
        <f t="shared" si="31"/>
        <v>196</v>
      </c>
      <c r="W90" s="70">
        <f t="shared" si="32"/>
        <v>400</v>
      </c>
    </row>
    <row r="91" spans="1:23" s="17" customFormat="1" ht="14.45" customHeight="1" x14ac:dyDescent="0.25">
      <c r="A91" s="71">
        <v>200</v>
      </c>
      <c r="B91" s="59">
        <f t="shared" si="21"/>
        <v>0</v>
      </c>
      <c r="C91" s="59">
        <f t="shared" si="22"/>
        <v>0</v>
      </c>
      <c r="D91" s="275">
        <f t="shared" si="23"/>
        <v>0</v>
      </c>
      <c r="E91" s="74" t="s">
        <v>532</v>
      </c>
      <c r="F91" s="61">
        <v>200</v>
      </c>
      <c r="G91" s="72" t="s">
        <v>414</v>
      </c>
      <c r="H91" s="23" t="s">
        <v>31</v>
      </c>
      <c r="I91" s="73">
        <v>101</v>
      </c>
      <c r="J91" s="74" t="s">
        <v>532</v>
      </c>
      <c r="K91" s="65">
        <v>80</v>
      </c>
      <c r="L91" s="65">
        <f t="shared" si="24"/>
        <v>0.79207920792079212</v>
      </c>
      <c r="M91" s="66">
        <v>1</v>
      </c>
      <c r="N91" s="67">
        <f t="shared" ref="N91" si="37">L91+(L91*M91)</f>
        <v>1.5841584158415842</v>
      </c>
      <c r="O91" s="67">
        <v>3</v>
      </c>
      <c r="P91" s="68">
        <f t="shared" ref="P91" si="38">ROUND(N91*4,0)/4</f>
        <v>1.5</v>
      </c>
      <c r="Q91" s="67">
        <f t="shared" ref="Q91" si="39">P91*20%</f>
        <v>0.30000000000000004</v>
      </c>
      <c r="R91" s="75">
        <f t="shared" si="27"/>
        <v>0</v>
      </c>
      <c r="S91" s="75">
        <f t="shared" si="28"/>
        <v>0</v>
      </c>
      <c r="T91" s="75">
        <f t="shared" si="29"/>
        <v>158.41584158415841</v>
      </c>
      <c r="U91" s="70">
        <f t="shared" si="30"/>
        <v>300</v>
      </c>
      <c r="V91" s="75">
        <f t="shared" si="31"/>
        <v>158.41584158415841</v>
      </c>
      <c r="W91" s="70">
        <f t="shared" si="32"/>
        <v>300</v>
      </c>
    </row>
    <row r="92" spans="1:23" s="5" customFormat="1" ht="14.45" customHeight="1" x14ac:dyDescent="0.25">
      <c r="A92" s="71">
        <v>100</v>
      </c>
      <c r="B92" s="59">
        <f t="shared" si="21"/>
        <v>0</v>
      </c>
      <c r="C92" s="59">
        <f t="shared" si="22"/>
        <v>0</v>
      </c>
      <c r="D92" s="275">
        <f t="shared" si="23"/>
        <v>0</v>
      </c>
      <c r="E92" s="74" t="s">
        <v>532</v>
      </c>
      <c r="F92" s="61">
        <v>100</v>
      </c>
      <c r="G92" s="72" t="s">
        <v>413</v>
      </c>
      <c r="H92" s="23" t="s">
        <v>32</v>
      </c>
      <c r="I92" s="73">
        <v>100</v>
      </c>
      <c r="J92" s="74" t="s">
        <v>532</v>
      </c>
      <c r="K92" s="65">
        <v>45</v>
      </c>
      <c r="L92" s="65">
        <f t="shared" si="24"/>
        <v>0.45</v>
      </c>
      <c r="M92" s="66">
        <v>1</v>
      </c>
      <c r="N92" s="67">
        <f t="shared" si="25"/>
        <v>0.9</v>
      </c>
      <c r="O92" s="67">
        <v>0.8</v>
      </c>
      <c r="P92" s="68">
        <f>ROUND(N92*10,0)/10</f>
        <v>0.9</v>
      </c>
      <c r="Q92" s="67">
        <f t="shared" si="26"/>
        <v>0.18000000000000002</v>
      </c>
      <c r="R92" s="75">
        <f t="shared" si="27"/>
        <v>0</v>
      </c>
      <c r="S92" s="75">
        <f t="shared" si="28"/>
        <v>0</v>
      </c>
      <c r="T92" s="75">
        <f t="shared" si="29"/>
        <v>45</v>
      </c>
      <c r="U92" s="70">
        <f t="shared" si="30"/>
        <v>90</v>
      </c>
      <c r="V92" s="75">
        <f t="shared" si="31"/>
        <v>45</v>
      </c>
      <c r="W92" s="70">
        <f t="shared" si="32"/>
        <v>90</v>
      </c>
    </row>
    <row r="93" spans="1:23" ht="14.45" customHeight="1" x14ac:dyDescent="0.25">
      <c r="A93" s="71">
        <v>0</v>
      </c>
      <c r="B93" s="59">
        <f t="shared" si="21"/>
        <v>0</v>
      </c>
      <c r="C93" s="59">
        <f t="shared" si="22"/>
        <v>0</v>
      </c>
      <c r="D93" s="275">
        <f t="shared" si="23"/>
        <v>0</v>
      </c>
      <c r="E93" s="74" t="s">
        <v>532</v>
      </c>
      <c r="F93" s="61">
        <v>0</v>
      </c>
      <c r="G93" s="62" t="s">
        <v>412</v>
      </c>
      <c r="H93" s="67"/>
      <c r="I93" s="63">
        <v>1</v>
      </c>
      <c r="J93" s="74" t="s">
        <v>532</v>
      </c>
      <c r="K93" s="65">
        <v>0</v>
      </c>
      <c r="L93" s="65">
        <f t="shared" si="24"/>
        <v>0</v>
      </c>
      <c r="M93" s="66"/>
      <c r="N93" s="67">
        <f t="shared" si="25"/>
        <v>0</v>
      </c>
      <c r="O93" s="67">
        <v>0</v>
      </c>
      <c r="P93" s="68">
        <f t="shared" si="33"/>
        <v>0</v>
      </c>
      <c r="Q93" s="67">
        <f t="shared" si="26"/>
        <v>0</v>
      </c>
      <c r="R93" s="75">
        <f t="shared" si="27"/>
        <v>0</v>
      </c>
      <c r="S93" s="75">
        <f t="shared" si="28"/>
        <v>0</v>
      </c>
      <c r="T93" s="75">
        <f t="shared" si="29"/>
        <v>0</v>
      </c>
      <c r="U93" s="70">
        <f t="shared" si="30"/>
        <v>0</v>
      </c>
      <c r="V93" s="75">
        <f t="shared" si="31"/>
        <v>0</v>
      </c>
      <c r="W93" s="70">
        <f t="shared" si="32"/>
        <v>0</v>
      </c>
    </row>
    <row r="94" spans="1:23" s="5" customFormat="1" ht="14.45" customHeight="1" x14ac:dyDescent="0.25">
      <c r="A94" s="71">
        <v>300</v>
      </c>
      <c r="B94" s="59">
        <f t="shared" si="21"/>
        <v>0</v>
      </c>
      <c r="C94" s="59">
        <f t="shared" si="22"/>
        <v>0</v>
      </c>
      <c r="D94" s="275">
        <f t="shared" si="23"/>
        <v>0</v>
      </c>
      <c r="E94" s="74" t="s">
        <v>532</v>
      </c>
      <c r="F94" s="61">
        <v>300</v>
      </c>
      <c r="G94" s="99" t="s">
        <v>706</v>
      </c>
      <c r="H94" s="23" t="s">
        <v>28</v>
      </c>
      <c r="I94" s="73">
        <v>30</v>
      </c>
      <c r="J94" s="74" t="s">
        <v>532</v>
      </c>
      <c r="K94" s="65">
        <v>235</v>
      </c>
      <c r="L94" s="65">
        <f t="shared" si="24"/>
        <v>7.833333333333333</v>
      </c>
      <c r="M94" s="66">
        <v>0.52</v>
      </c>
      <c r="N94" s="67">
        <f t="shared" si="25"/>
        <v>11.906666666666666</v>
      </c>
      <c r="O94" s="67">
        <v>11.5</v>
      </c>
      <c r="P94" s="68">
        <f t="shared" si="33"/>
        <v>12</v>
      </c>
      <c r="Q94" s="67">
        <f t="shared" si="26"/>
        <v>2.4000000000000004</v>
      </c>
      <c r="R94" s="75">
        <f t="shared" si="27"/>
        <v>0</v>
      </c>
      <c r="S94" s="75">
        <f t="shared" si="28"/>
        <v>0</v>
      </c>
      <c r="T94" s="75">
        <f t="shared" si="29"/>
        <v>2350</v>
      </c>
      <c r="U94" s="70">
        <f t="shared" si="30"/>
        <v>3600</v>
      </c>
      <c r="V94" s="75">
        <f t="shared" si="31"/>
        <v>2350</v>
      </c>
      <c r="W94" s="70">
        <f t="shared" si="32"/>
        <v>3600</v>
      </c>
    </row>
    <row r="95" spans="1:23" s="5" customFormat="1" ht="14.45" customHeight="1" x14ac:dyDescent="0.25">
      <c r="A95" s="71">
        <v>90</v>
      </c>
      <c r="B95" s="59">
        <f t="shared" si="21"/>
        <v>0</v>
      </c>
      <c r="C95" s="59">
        <f t="shared" si="22"/>
        <v>0</v>
      </c>
      <c r="D95" s="275">
        <f t="shared" si="23"/>
        <v>0</v>
      </c>
      <c r="E95" s="74" t="s">
        <v>532</v>
      </c>
      <c r="F95" s="61">
        <v>90</v>
      </c>
      <c r="G95" s="269" t="s">
        <v>686</v>
      </c>
      <c r="H95" s="23" t="s">
        <v>29</v>
      </c>
      <c r="I95" s="73">
        <v>30</v>
      </c>
      <c r="J95" s="74" t="s">
        <v>532</v>
      </c>
      <c r="K95" s="65">
        <v>215.1</v>
      </c>
      <c r="L95" s="65">
        <f t="shared" si="24"/>
        <v>7.17</v>
      </c>
      <c r="M95" s="66">
        <v>0.68</v>
      </c>
      <c r="N95" s="67">
        <f t="shared" si="25"/>
        <v>12.0456</v>
      </c>
      <c r="O95" s="67">
        <v>11</v>
      </c>
      <c r="P95" s="68">
        <f t="shared" si="33"/>
        <v>12</v>
      </c>
      <c r="Q95" s="67">
        <f t="shared" si="26"/>
        <v>2.4000000000000004</v>
      </c>
      <c r="R95" s="75">
        <f t="shared" si="27"/>
        <v>0</v>
      </c>
      <c r="S95" s="75">
        <f t="shared" si="28"/>
        <v>0</v>
      </c>
      <c r="T95" s="75">
        <f t="shared" si="29"/>
        <v>645.29999999999995</v>
      </c>
      <c r="U95" s="70">
        <f t="shared" si="30"/>
        <v>1080</v>
      </c>
      <c r="V95" s="75">
        <f t="shared" si="31"/>
        <v>645.29999999999995</v>
      </c>
      <c r="W95" s="70">
        <f t="shared" si="32"/>
        <v>1080</v>
      </c>
    </row>
    <row r="96" spans="1:23" s="5" customFormat="1" ht="14.45" hidden="1" customHeight="1" x14ac:dyDescent="0.25">
      <c r="A96" s="71">
        <v>0</v>
      </c>
      <c r="B96" s="59">
        <f t="shared" si="21"/>
        <v>0</v>
      </c>
      <c r="C96" s="59">
        <f t="shared" si="22"/>
        <v>0</v>
      </c>
      <c r="D96" s="275">
        <f t="shared" si="23"/>
        <v>0</v>
      </c>
      <c r="E96" s="74" t="s">
        <v>532</v>
      </c>
      <c r="F96" s="61">
        <v>0</v>
      </c>
      <c r="G96" s="99" t="s">
        <v>250</v>
      </c>
      <c r="H96" s="23" t="s">
        <v>667</v>
      </c>
      <c r="I96" s="73">
        <v>35</v>
      </c>
      <c r="J96" s="74" t="s">
        <v>532</v>
      </c>
      <c r="K96" s="65">
        <v>0</v>
      </c>
      <c r="L96" s="65">
        <f t="shared" si="24"/>
        <v>0</v>
      </c>
      <c r="M96" s="66">
        <v>1</v>
      </c>
      <c r="N96" s="67">
        <f t="shared" si="25"/>
        <v>0</v>
      </c>
      <c r="O96" s="67">
        <v>19</v>
      </c>
      <c r="P96" s="68">
        <f t="shared" si="33"/>
        <v>0</v>
      </c>
      <c r="Q96" s="67">
        <f t="shared" si="26"/>
        <v>0</v>
      </c>
      <c r="R96" s="75">
        <f t="shared" si="27"/>
        <v>0</v>
      </c>
      <c r="S96" s="75">
        <f t="shared" si="28"/>
        <v>0</v>
      </c>
      <c r="T96" s="75">
        <f t="shared" si="29"/>
        <v>0</v>
      </c>
      <c r="U96" s="70">
        <f t="shared" si="30"/>
        <v>0</v>
      </c>
      <c r="V96" s="75">
        <f t="shared" si="31"/>
        <v>0</v>
      </c>
      <c r="W96" s="70">
        <f t="shared" si="32"/>
        <v>0</v>
      </c>
    </row>
    <row r="97" spans="1:23" s="5" customFormat="1" ht="14.45" hidden="1" customHeight="1" x14ac:dyDescent="0.25">
      <c r="A97" s="71">
        <v>0</v>
      </c>
      <c r="B97" s="59">
        <f t="shared" si="21"/>
        <v>0</v>
      </c>
      <c r="C97" s="59">
        <f t="shared" si="22"/>
        <v>0</v>
      </c>
      <c r="D97" s="275">
        <f t="shared" si="23"/>
        <v>0</v>
      </c>
      <c r="E97" s="74" t="s">
        <v>532</v>
      </c>
      <c r="F97" s="61">
        <v>0</v>
      </c>
      <c r="G97" s="99" t="s">
        <v>250</v>
      </c>
      <c r="H97" s="260" t="s">
        <v>755</v>
      </c>
      <c r="I97" s="73">
        <v>30</v>
      </c>
      <c r="J97" s="74" t="s">
        <v>532</v>
      </c>
      <c r="K97" s="65">
        <v>0</v>
      </c>
      <c r="L97" s="65">
        <f t="shared" si="24"/>
        <v>0</v>
      </c>
      <c r="M97" s="66">
        <v>1</v>
      </c>
      <c r="N97" s="67">
        <f t="shared" ref="N97" si="40">L97+(L97*M97)</f>
        <v>0</v>
      </c>
      <c r="O97" s="67">
        <v>20</v>
      </c>
      <c r="P97" s="68">
        <f t="shared" ref="P97" si="41">ROUND(N97*4,0)/4</f>
        <v>0</v>
      </c>
      <c r="Q97" s="67">
        <f t="shared" ref="Q97" si="42">P97*20%</f>
        <v>0</v>
      </c>
      <c r="R97" s="75">
        <f t="shared" si="27"/>
        <v>0</v>
      </c>
      <c r="S97" s="75">
        <f t="shared" si="28"/>
        <v>0</v>
      </c>
      <c r="T97" s="75">
        <f t="shared" si="29"/>
        <v>0</v>
      </c>
      <c r="U97" s="70">
        <f t="shared" si="30"/>
        <v>0</v>
      </c>
      <c r="V97" s="75">
        <f t="shared" si="31"/>
        <v>0</v>
      </c>
      <c r="W97" s="70">
        <f t="shared" si="32"/>
        <v>0</v>
      </c>
    </row>
    <row r="98" spans="1:23" s="5" customFormat="1" ht="14.45" customHeight="1" x14ac:dyDescent="0.25">
      <c r="A98" s="71">
        <v>90</v>
      </c>
      <c r="B98" s="59">
        <f t="shared" si="21"/>
        <v>0</v>
      </c>
      <c r="C98" s="59">
        <f t="shared" si="22"/>
        <v>0</v>
      </c>
      <c r="D98" s="275">
        <f t="shared" si="23"/>
        <v>0</v>
      </c>
      <c r="E98" s="199" t="s">
        <v>532</v>
      </c>
      <c r="F98" s="61">
        <v>90</v>
      </c>
      <c r="G98" s="99" t="s">
        <v>250</v>
      </c>
      <c r="H98" s="245" t="s">
        <v>784</v>
      </c>
      <c r="I98" s="73">
        <v>30</v>
      </c>
      <c r="J98" s="199" t="s">
        <v>532</v>
      </c>
      <c r="K98" s="65">
        <v>340</v>
      </c>
      <c r="L98" s="65">
        <f t="shared" si="24"/>
        <v>11.333333333333334</v>
      </c>
      <c r="M98" s="66">
        <v>0.5</v>
      </c>
      <c r="N98" s="67">
        <f>L98+(L98*M98)</f>
        <v>17</v>
      </c>
      <c r="O98" s="67">
        <v>16.5</v>
      </c>
      <c r="P98" s="68">
        <f>ROUND(N98*4,0)/4</f>
        <v>17</v>
      </c>
      <c r="Q98" s="67">
        <f>P98*20%</f>
        <v>3.4000000000000004</v>
      </c>
      <c r="R98" s="75">
        <f t="shared" si="27"/>
        <v>0</v>
      </c>
      <c r="S98" s="75">
        <f t="shared" si="28"/>
        <v>0</v>
      </c>
      <c r="T98" s="75">
        <f t="shared" si="29"/>
        <v>1020</v>
      </c>
      <c r="U98" s="70">
        <f t="shared" si="30"/>
        <v>1530</v>
      </c>
      <c r="V98" s="75">
        <f t="shared" si="31"/>
        <v>1020</v>
      </c>
      <c r="W98" s="70">
        <f t="shared" si="32"/>
        <v>1530</v>
      </c>
    </row>
    <row r="99" spans="1:23" s="5" customFormat="1" ht="12.75" hidden="1" customHeight="1" x14ac:dyDescent="0.25">
      <c r="A99" s="71">
        <v>35</v>
      </c>
      <c r="B99" s="59">
        <f t="shared" si="21"/>
        <v>35</v>
      </c>
      <c r="C99" s="59">
        <f t="shared" si="22"/>
        <v>1</v>
      </c>
      <c r="D99" s="275">
        <f t="shared" si="23"/>
        <v>1</v>
      </c>
      <c r="E99" s="74" t="s">
        <v>532</v>
      </c>
      <c r="F99" s="61">
        <v>0</v>
      </c>
      <c r="G99" s="99" t="s">
        <v>743</v>
      </c>
      <c r="H99" s="23" t="s">
        <v>30</v>
      </c>
      <c r="I99" s="73">
        <v>35</v>
      </c>
      <c r="J99" s="74" t="s">
        <v>532</v>
      </c>
      <c r="K99" s="65">
        <v>0</v>
      </c>
      <c r="L99" s="65">
        <f t="shared" si="24"/>
        <v>0</v>
      </c>
      <c r="M99" s="66">
        <v>1</v>
      </c>
      <c r="N99" s="67">
        <f t="shared" si="25"/>
        <v>0</v>
      </c>
      <c r="O99" s="67">
        <v>49</v>
      </c>
      <c r="P99" s="68">
        <f t="shared" si="33"/>
        <v>0</v>
      </c>
      <c r="Q99" s="67">
        <f t="shared" si="26"/>
        <v>0</v>
      </c>
      <c r="R99" s="75">
        <f t="shared" si="27"/>
        <v>0</v>
      </c>
      <c r="S99" s="75">
        <f t="shared" si="28"/>
        <v>0</v>
      </c>
      <c r="T99" s="75">
        <f t="shared" si="29"/>
        <v>0</v>
      </c>
      <c r="U99" s="70">
        <f t="shared" si="30"/>
        <v>0</v>
      </c>
      <c r="V99" s="75">
        <f t="shared" si="31"/>
        <v>0</v>
      </c>
      <c r="W99" s="70">
        <f t="shared" si="32"/>
        <v>0</v>
      </c>
    </row>
    <row r="100" spans="1:23" s="5" customFormat="1" ht="14.45" customHeight="1" x14ac:dyDescent="0.25">
      <c r="A100" s="71">
        <v>4</v>
      </c>
      <c r="B100" s="59">
        <f t="shared" si="21"/>
        <v>0</v>
      </c>
      <c r="C100" s="59">
        <f t="shared" si="22"/>
        <v>0</v>
      </c>
      <c r="D100" s="275">
        <f t="shared" si="23"/>
        <v>0</v>
      </c>
      <c r="E100" s="74" t="s">
        <v>532</v>
      </c>
      <c r="F100" s="61">
        <v>4</v>
      </c>
      <c r="G100" s="99" t="s">
        <v>415</v>
      </c>
      <c r="H100" s="23" t="s">
        <v>29</v>
      </c>
      <c r="I100" s="73">
        <v>1</v>
      </c>
      <c r="J100" s="74" t="s">
        <v>532</v>
      </c>
      <c r="K100" s="65">
        <v>118</v>
      </c>
      <c r="L100" s="65">
        <f t="shared" si="24"/>
        <v>118</v>
      </c>
      <c r="M100" s="66">
        <v>1.1200000000000001</v>
      </c>
      <c r="N100" s="67">
        <f t="shared" si="25"/>
        <v>250.16000000000003</v>
      </c>
      <c r="O100" s="67">
        <v>180</v>
      </c>
      <c r="P100" s="68">
        <f t="shared" si="33"/>
        <v>250.25</v>
      </c>
      <c r="Q100" s="67">
        <f t="shared" si="26"/>
        <v>50.050000000000004</v>
      </c>
      <c r="R100" s="75">
        <f t="shared" si="27"/>
        <v>0</v>
      </c>
      <c r="S100" s="75">
        <f t="shared" si="28"/>
        <v>0</v>
      </c>
      <c r="T100" s="75">
        <f t="shared" si="29"/>
        <v>472</v>
      </c>
      <c r="U100" s="70">
        <f t="shared" si="30"/>
        <v>1001</v>
      </c>
      <c r="V100" s="75">
        <f t="shared" si="31"/>
        <v>472</v>
      </c>
      <c r="W100" s="70">
        <f t="shared" si="32"/>
        <v>1001</v>
      </c>
    </row>
    <row r="101" spans="1:23" s="15" customFormat="1" ht="14.45" customHeight="1" x14ac:dyDescent="0.25">
      <c r="A101" s="71">
        <v>4</v>
      </c>
      <c r="B101" s="59">
        <f t="shared" si="21"/>
        <v>0</v>
      </c>
      <c r="C101" s="59">
        <f t="shared" si="22"/>
        <v>0</v>
      </c>
      <c r="D101" s="275">
        <f t="shared" si="23"/>
        <v>0</v>
      </c>
      <c r="E101" s="74" t="s">
        <v>532</v>
      </c>
      <c r="F101" s="61">
        <v>4</v>
      </c>
      <c r="G101" s="99" t="s">
        <v>415</v>
      </c>
      <c r="H101" s="23" t="s">
        <v>558</v>
      </c>
      <c r="I101" s="73">
        <v>1</v>
      </c>
      <c r="J101" s="74" t="s">
        <v>532</v>
      </c>
      <c r="K101" s="65">
        <v>75</v>
      </c>
      <c r="L101" s="65">
        <f t="shared" si="24"/>
        <v>75</v>
      </c>
      <c r="M101" s="66">
        <v>1.67</v>
      </c>
      <c r="N101" s="67">
        <f t="shared" si="25"/>
        <v>200.25</v>
      </c>
      <c r="O101" s="67">
        <v>130</v>
      </c>
      <c r="P101" s="68">
        <f t="shared" si="33"/>
        <v>200.25</v>
      </c>
      <c r="Q101" s="67">
        <f t="shared" si="26"/>
        <v>40.050000000000004</v>
      </c>
      <c r="R101" s="75">
        <f t="shared" si="27"/>
        <v>0</v>
      </c>
      <c r="S101" s="75">
        <f t="shared" si="28"/>
        <v>0</v>
      </c>
      <c r="T101" s="75">
        <f t="shared" si="29"/>
        <v>300</v>
      </c>
      <c r="U101" s="70">
        <f t="shared" si="30"/>
        <v>801</v>
      </c>
      <c r="V101" s="75">
        <f t="shared" si="31"/>
        <v>300</v>
      </c>
      <c r="W101" s="70">
        <f t="shared" si="32"/>
        <v>801</v>
      </c>
    </row>
    <row r="102" spans="1:23" s="17" customFormat="1" ht="14.45" hidden="1" customHeight="1" x14ac:dyDescent="0.25">
      <c r="A102" s="198">
        <v>0</v>
      </c>
      <c r="B102" s="59">
        <f t="shared" si="21"/>
        <v>0</v>
      </c>
      <c r="C102" s="59">
        <f t="shared" si="22"/>
        <v>0</v>
      </c>
      <c r="D102" s="275">
        <f t="shared" si="23"/>
        <v>0</v>
      </c>
      <c r="E102" s="74" t="s">
        <v>532</v>
      </c>
      <c r="F102" s="61">
        <v>0</v>
      </c>
      <c r="G102" s="248" t="s">
        <v>694</v>
      </c>
      <c r="H102" s="74" t="s">
        <v>684</v>
      </c>
      <c r="I102" s="101">
        <v>1</v>
      </c>
      <c r="J102" s="74" t="s">
        <v>532</v>
      </c>
      <c r="K102" s="65">
        <v>0</v>
      </c>
      <c r="L102" s="65">
        <f t="shared" si="24"/>
        <v>0</v>
      </c>
      <c r="M102" s="66">
        <v>1</v>
      </c>
      <c r="N102" s="69">
        <f>L102+(L102*M102)</f>
        <v>0</v>
      </c>
      <c r="O102" s="69">
        <v>352.75</v>
      </c>
      <c r="P102" s="68">
        <f>ROUND(N102*4,0)/4</f>
        <v>0</v>
      </c>
      <c r="Q102" s="69">
        <f>P102*20%</f>
        <v>0</v>
      </c>
      <c r="R102" s="75">
        <f t="shared" si="27"/>
        <v>0</v>
      </c>
      <c r="S102" s="75">
        <f t="shared" si="28"/>
        <v>0</v>
      </c>
      <c r="T102" s="75">
        <f t="shared" si="29"/>
        <v>0</v>
      </c>
      <c r="U102" s="70">
        <f t="shared" si="30"/>
        <v>0</v>
      </c>
      <c r="V102" s="75">
        <f t="shared" si="31"/>
        <v>0</v>
      </c>
      <c r="W102" s="70">
        <f t="shared" si="32"/>
        <v>0</v>
      </c>
    </row>
    <row r="103" spans="1:23" s="5" customFormat="1" ht="14.45" hidden="1" customHeight="1" x14ac:dyDescent="0.25">
      <c r="A103" s="198">
        <v>2</v>
      </c>
      <c r="B103" s="59">
        <f t="shared" si="21"/>
        <v>2</v>
      </c>
      <c r="C103" s="59">
        <f t="shared" si="22"/>
        <v>2</v>
      </c>
      <c r="D103" s="275">
        <f t="shared" si="23"/>
        <v>2</v>
      </c>
      <c r="E103" s="74" t="s">
        <v>532</v>
      </c>
      <c r="F103" s="61">
        <v>0</v>
      </c>
      <c r="G103" s="248" t="s">
        <v>416</v>
      </c>
      <c r="H103" s="74" t="s">
        <v>684</v>
      </c>
      <c r="I103" s="101">
        <v>1</v>
      </c>
      <c r="J103" s="74" t="s">
        <v>532</v>
      </c>
      <c r="K103" s="65">
        <v>0</v>
      </c>
      <c r="L103" s="65">
        <f t="shared" si="24"/>
        <v>0</v>
      </c>
      <c r="M103" s="66">
        <v>1</v>
      </c>
      <c r="N103" s="69">
        <f t="shared" si="25"/>
        <v>0</v>
      </c>
      <c r="O103" s="69">
        <v>507.5</v>
      </c>
      <c r="P103" s="68">
        <f t="shared" si="33"/>
        <v>0</v>
      </c>
      <c r="Q103" s="69">
        <f t="shared" si="26"/>
        <v>0</v>
      </c>
      <c r="R103" s="75">
        <f t="shared" si="27"/>
        <v>0</v>
      </c>
      <c r="S103" s="75">
        <f t="shared" si="28"/>
        <v>0</v>
      </c>
      <c r="T103" s="75">
        <f t="shared" si="29"/>
        <v>0</v>
      </c>
      <c r="U103" s="70">
        <f t="shared" si="30"/>
        <v>0</v>
      </c>
      <c r="V103" s="75">
        <f t="shared" si="31"/>
        <v>0</v>
      </c>
      <c r="W103" s="70">
        <f t="shared" si="32"/>
        <v>0</v>
      </c>
    </row>
    <row r="104" spans="1:23" s="2" customFormat="1" ht="14.45" customHeight="1" x14ac:dyDescent="0.25">
      <c r="A104" s="71">
        <v>0</v>
      </c>
      <c r="B104" s="59">
        <f t="shared" si="21"/>
        <v>0</v>
      </c>
      <c r="C104" s="59">
        <f t="shared" si="22"/>
        <v>0</v>
      </c>
      <c r="D104" s="275">
        <f t="shared" si="23"/>
        <v>0</v>
      </c>
      <c r="E104" s="57" t="s">
        <v>532</v>
      </c>
      <c r="F104" s="61">
        <v>0</v>
      </c>
      <c r="G104" s="62" t="s">
        <v>87</v>
      </c>
      <c r="H104" s="67"/>
      <c r="I104" s="77">
        <v>1</v>
      </c>
      <c r="J104" s="57" t="s">
        <v>532</v>
      </c>
      <c r="K104" s="65">
        <v>0</v>
      </c>
      <c r="L104" s="65">
        <f t="shared" si="24"/>
        <v>0</v>
      </c>
      <c r="M104" s="66">
        <v>1</v>
      </c>
      <c r="N104" s="67">
        <f t="shared" si="25"/>
        <v>0</v>
      </c>
      <c r="O104" s="67">
        <v>0</v>
      </c>
      <c r="P104" s="68">
        <f t="shared" si="33"/>
        <v>0</v>
      </c>
      <c r="Q104" s="67">
        <f t="shared" si="26"/>
        <v>0</v>
      </c>
      <c r="R104" s="75">
        <f t="shared" si="27"/>
        <v>0</v>
      </c>
      <c r="S104" s="75">
        <f t="shared" si="28"/>
        <v>0</v>
      </c>
      <c r="T104" s="75">
        <f t="shared" si="29"/>
        <v>0</v>
      </c>
      <c r="U104" s="70">
        <f t="shared" si="30"/>
        <v>0</v>
      </c>
      <c r="V104" s="75">
        <f t="shared" si="31"/>
        <v>0</v>
      </c>
      <c r="W104" s="70">
        <f t="shared" si="32"/>
        <v>0</v>
      </c>
    </row>
    <row r="105" spans="1:23" s="5" customFormat="1" ht="14.45" customHeight="1" x14ac:dyDescent="0.25">
      <c r="A105" s="71">
        <v>100</v>
      </c>
      <c r="B105" s="59">
        <f t="shared" si="21"/>
        <v>0</v>
      </c>
      <c r="C105" s="59">
        <f t="shared" si="22"/>
        <v>0</v>
      </c>
      <c r="D105" s="275">
        <f t="shared" si="23"/>
        <v>0</v>
      </c>
      <c r="E105" s="74" t="s">
        <v>532</v>
      </c>
      <c r="F105" s="61">
        <v>100</v>
      </c>
      <c r="G105" s="72" t="s">
        <v>417</v>
      </c>
      <c r="H105" s="23" t="s">
        <v>244</v>
      </c>
      <c r="I105" s="73">
        <v>100</v>
      </c>
      <c r="J105" s="74" t="s">
        <v>532</v>
      </c>
      <c r="K105" s="65">
        <v>230</v>
      </c>
      <c r="L105" s="65">
        <f t="shared" si="24"/>
        <v>2.2999999999999998</v>
      </c>
      <c r="M105" s="66">
        <v>1.8</v>
      </c>
      <c r="N105" s="67">
        <f t="shared" si="25"/>
        <v>6.4399999999999995</v>
      </c>
      <c r="O105" s="67">
        <v>6</v>
      </c>
      <c r="P105" s="68">
        <f t="shared" si="33"/>
        <v>6.5</v>
      </c>
      <c r="Q105" s="67">
        <f t="shared" si="26"/>
        <v>1.3</v>
      </c>
      <c r="R105" s="75">
        <f t="shared" si="27"/>
        <v>0</v>
      </c>
      <c r="S105" s="75">
        <f t="shared" si="28"/>
        <v>0</v>
      </c>
      <c r="T105" s="75">
        <f t="shared" si="29"/>
        <v>229.99999999999997</v>
      </c>
      <c r="U105" s="70">
        <f t="shared" si="30"/>
        <v>650</v>
      </c>
      <c r="V105" s="75">
        <f t="shared" si="31"/>
        <v>229.99999999999997</v>
      </c>
      <c r="W105" s="70">
        <f t="shared" si="32"/>
        <v>650</v>
      </c>
    </row>
    <row r="106" spans="1:23" s="5" customFormat="1" ht="14.45" customHeight="1" x14ac:dyDescent="0.25">
      <c r="A106" s="71">
        <v>100</v>
      </c>
      <c r="B106" s="59">
        <f t="shared" si="21"/>
        <v>0</v>
      </c>
      <c r="C106" s="59">
        <f t="shared" si="22"/>
        <v>0</v>
      </c>
      <c r="D106" s="275">
        <f t="shared" si="23"/>
        <v>0</v>
      </c>
      <c r="E106" s="74" t="s">
        <v>532</v>
      </c>
      <c r="F106" s="61">
        <v>100</v>
      </c>
      <c r="G106" s="72" t="s">
        <v>418</v>
      </c>
      <c r="H106" s="23" t="s">
        <v>33</v>
      </c>
      <c r="I106" s="73">
        <v>100</v>
      </c>
      <c r="J106" s="74" t="s">
        <v>532</v>
      </c>
      <c r="K106" s="65">
        <v>85</v>
      </c>
      <c r="L106" s="65">
        <f t="shared" si="24"/>
        <v>0.85</v>
      </c>
      <c r="M106" s="66">
        <v>1.25</v>
      </c>
      <c r="N106" s="67">
        <f t="shared" ref="N106:N149" si="43">L106+(L106*M106)</f>
        <v>1.9125000000000001</v>
      </c>
      <c r="O106" s="67">
        <v>1.75</v>
      </c>
      <c r="P106" s="68">
        <f t="shared" ref="P106:P149" si="44">ROUND(N106*4,0)/4</f>
        <v>2</v>
      </c>
      <c r="Q106" s="67">
        <f t="shared" ref="Q106:Q149" si="45">P106*20%</f>
        <v>0.4</v>
      </c>
      <c r="R106" s="75">
        <f t="shared" si="27"/>
        <v>0</v>
      </c>
      <c r="S106" s="75">
        <f t="shared" si="28"/>
        <v>0</v>
      </c>
      <c r="T106" s="75">
        <f t="shared" si="29"/>
        <v>85</v>
      </c>
      <c r="U106" s="70">
        <f t="shared" si="30"/>
        <v>200</v>
      </c>
      <c r="V106" s="75">
        <f t="shared" si="31"/>
        <v>85</v>
      </c>
      <c r="W106" s="70">
        <f t="shared" si="32"/>
        <v>200</v>
      </c>
    </row>
    <row r="107" spans="1:23" s="5" customFormat="1" ht="14.45" customHeight="1" x14ac:dyDescent="0.25">
      <c r="A107" s="71">
        <v>100</v>
      </c>
      <c r="B107" s="59">
        <f t="shared" si="21"/>
        <v>0</v>
      </c>
      <c r="C107" s="59">
        <f t="shared" si="22"/>
        <v>0</v>
      </c>
      <c r="D107" s="275">
        <f t="shared" si="23"/>
        <v>0</v>
      </c>
      <c r="E107" s="74" t="s">
        <v>532</v>
      </c>
      <c r="F107" s="61">
        <v>100</v>
      </c>
      <c r="G107" s="72" t="s">
        <v>419</v>
      </c>
      <c r="H107" s="23" t="s">
        <v>34</v>
      </c>
      <c r="I107" s="73">
        <v>100</v>
      </c>
      <c r="J107" s="74" t="s">
        <v>532</v>
      </c>
      <c r="K107" s="65">
        <v>125</v>
      </c>
      <c r="L107" s="65">
        <f t="shared" si="24"/>
        <v>1.25</v>
      </c>
      <c r="M107" s="66">
        <v>1.25</v>
      </c>
      <c r="N107" s="67">
        <f t="shared" si="43"/>
        <v>2.8125</v>
      </c>
      <c r="O107" s="67">
        <v>2.5</v>
      </c>
      <c r="P107" s="68">
        <f t="shared" si="44"/>
        <v>2.75</v>
      </c>
      <c r="Q107" s="67">
        <f t="shared" si="45"/>
        <v>0.55000000000000004</v>
      </c>
      <c r="R107" s="75">
        <f t="shared" si="27"/>
        <v>0</v>
      </c>
      <c r="S107" s="75">
        <f t="shared" si="28"/>
        <v>0</v>
      </c>
      <c r="T107" s="75">
        <f t="shared" si="29"/>
        <v>125</v>
      </c>
      <c r="U107" s="70">
        <f t="shared" si="30"/>
        <v>275</v>
      </c>
      <c r="V107" s="75">
        <f t="shared" si="31"/>
        <v>125</v>
      </c>
      <c r="W107" s="70">
        <f t="shared" si="32"/>
        <v>275</v>
      </c>
    </row>
    <row r="108" spans="1:23" s="5" customFormat="1" ht="14.45" customHeight="1" x14ac:dyDescent="0.25">
      <c r="A108" s="71">
        <v>100</v>
      </c>
      <c r="B108" s="59">
        <f t="shared" si="21"/>
        <v>0</v>
      </c>
      <c r="C108" s="59">
        <f t="shared" si="22"/>
        <v>0</v>
      </c>
      <c r="D108" s="275">
        <f t="shared" si="23"/>
        <v>0</v>
      </c>
      <c r="E108" s="74" t="s">
        <v>532</v>
      </c>
      <c r="F108" s="61">
        <v>100</v>
      </c>
      <c r="G108" s="72" t="s">
        <v>420</v>
      </c>
      <c r="H108" s="23" t="s">
        <v>266</v>
      </c>
      <c r="I108" s="73">
        <v>100</v>
      </c>
      <c r="J108" s="74" t="s">
        <v>532</v>
      </c>
      <c r="K108" s="65">
        <v>110</v>
      </c>
      <c r="L108" s="65">
        <f t="shared" si="24"/>
        <v>1.1000000000000001</v>
      </c>
      <c r="M108" s="66">
        <v>2</v>
      </c>
      <c r="N108" s="67">
        <f t="shared" si="43"/>
        <v>3.3000000000000003</v>
      </c>
      <c r="O108" s="67">
        <v>3</v>
      </c>
      <c r="P108" s="68">
        <f t="shared" si="44"/>
        <v>3.25</v>
      </c>
      <c r="Q108" s="67">
        <f t="shared" si="45"/>
        <v>0.65</v>
      </c>
      <c r="R108" s="75">
        <f t="shared" si="27"/>
        <v>0</v>
      </c>
      <c r="S108" s="75">
        <f t="shared" si="28"/>
        <v>0</v>
      </c>
      <c r="T108" s="75">
        <f t="shared" si="29"/>
        <v>110.00000000000001</v>
      </c>
      <c r="U108" s="70">
        <f t="shared" si="30"/>
        <v>325</v>
      </c>
      <c r="V108" s="75">
        <f t="shared" si="31"/>
        <v>110.00000000000001</v>
      </c>
      <c r="W108" s="70">
        <f t="shared" si="32"/>
        <v>325</v>
      </c>
    </row>
    <row r="109" spans="1:23" s="5" customFormat="1" ht="14.45" customHeight="1" x14ac:dyDescent="0.25">
      <c r="A109" s="71">
        <v>100</v>
      </c>
      <c r="B109" s="59">
        <f t="shared" si="21"/>
        <v>0</v>
      </c>
      <c r="C109" s="59">
        <f t="shared" si="22"/>
        <v>0</v>
      </c>
      <c r="D109" s="275">
        <f t="shared" si="23"/>
        <v>0</v>
      </c>
      <c r="E109" s="74" t="s">
        <v>532</v>
      </c>
      <c r="F109" s="61">
        <v>100</v>
      </c>
      <c r="G109" s="72" t="s">
        <v>421</v>
      </c>
      <c r="H109" s="23" t="s">
        <v>88</v>
      </c>
      <c r="I109" s="73">
        <v>100</v>
      </c>
      <c r="J109" s="74" t="s">
        <v>532</v>
      </c>
      <c r="K109" s="65">
        <v>480</v>
      </c>
      <c r="L109" s="65">
        <f t="shared" si="24"/>
        <v>4.8</v>
      </c>
      <c r="M109" s="66">
        <v>1</v>
      </c>
      <c r="N109" s="67">
        <f t="shared" si="43"/>
        <v>9.6</v>
      </c>
      <c r="O109" s="67">
        <v>8.5</v>
      </c>
      <c r="P109" s="68">
        <f t="shared" si="44"/>
        <v>9.5</v>
      </c>
      <c r="Q109" s="67">
        <f t="shared" si="45"/>
        <v>1.9000000000000001</v>
      </c>
      <c r="R109" s="75">
        <f t="shared" si="27"/>
        <v>0</v>
      </c>
      <c r="S109" s="75">
        <f t="shared" si="28"/>
        <v>0</v>
      </c>
      <c r="T109" s="75">
        <f t="shared" si="29"/>
        <v>480</v>
      </c>
      <c r="U109" s="70">
        <f t="shared" si="30"/>
        <v>950</v>
      </c>
      <c r="V109" s="75">
        <f t="shared" si="31"/>
        <v>480</v>
      </c>
      <c r="W109" s="70">
        <f t="shared" si="32"/>
        <v>950</v>
      </c>
    </row>
    <row r="110" spans="1:23" s="5" customFormat="1" ht="14.45" customHeight="1" x14ac:dyDescent="0.25">
      <c r="A110" s="71">
        <v>80</v>
      </c>
      <c r="B110" s="59">
        <f t="shared" si="21"/>
        <v>0</v>
      </c>
      <c r="C110" s="59">
        <f t="shared" si="22"/>
        <v>0</v>
      </c>
      <c r="D110" s="275">
        <f t="shared" si="23"/>
        <v>0</v>
      </c>
      <c r="E110" s="74" t="s">
        <v>532</v>
      </c>
      <c r="F110" s="61">
        <v>80</v>
      </c>
      <c r="G110" s="99" t="s">
        <v>422</v>
      </c>
      <c r="H110" s="23" t="s">
        <v>35</v>
      </c>
      <c r="I110" s="73">
        <v>80</v>
      </c>
      <c r="J110" s="74" t="s">
        <v>532</v>
      </c>
      <c r="K110" s="65">
        <v>650</v>
      </c>
      <c r="L110" s="65">
        <f t="shared" si="24"/>
        <v>8.125</v>
      </c>
      <c r="M110" s="66">
        <v>0.4</v>
      </c>
      <c r="N110" s="67">
        <f t="shared" si="43"/>
        <v>11.375</v>
      </c>
      <c r="O110" s="67">
        <v>9.5</v>
      </c>
      <c r="P110" s="68">
        <f t="shared" si="44"/>
        <v>11.5</v>
      </c>
      <c r="Q110" s="67">
        <f t="shared" si="45"/>
        <v>2.3000000000000003</v>
      </c>
      <c r="R110" s="75">
        <f t="shared" si="27"/>
        <v>0</v>
      </c>
      <c r="S110" s="75">
        <f t="shared" si="28"/>
        <v>0</v>
      </c>
      <c r="T110" s="75">
        <f t="shared" si="29"/>
        <v>650</v>
      </c>
      <c r="U110" s="70">
        <f t="shared" si="30"/>
        <v>920</v>
      </c>
      <c r="V110" s="75">
        <f t="shared" si="31"/>
        <v>650</v>
      </c>
      <c r="W110" s="70">
        <f t="shared" si="32"/>
        <v>920</v>
      </c>
    </row>
    <row r="111" spans="1:23" s="5" customFormat="1" ht="14.45" customHeight="1" x14ac:dyDescent="0.25">
      <c r="A111" s="71">
        <v>80</v>
      </c>
      <c r="B111" s="59">
        <f t="shared" si="21"/>
        <v>0</v>
      </c>
      <c r="C111" s="59">
        <f t="shared" si="22"/>
        <v>0</v>
      </c>
      <c r="D111" s="275">
        <f t="shared" si="23"/>
        <v>0</v>
      </c>
      <c r="E111" s="74" t="s">
        <v>532</v>
      </c>
      <c r="F111" s="61">
        <v>80</v>
      </c>
      <c r="G111" s="99" t="s">
        <v>423</v>
      </c>
      <c r="H111" s="23" t="s">
        <v>267</v>
      </c>
      <c r="I111" s="73">
        <v>80</v>
      </c>
      <c r="J111" s="74" t="s">
        <v>532</v>
      </c>
      <c r="K111" s="65">
        <v>720</v>
      </c>
      <c r="L111" s="65">
        <f t="shared" si="24"/>
        <v>9</v>
      </c>
      <c r="M111" s="66">
        <v>0.45</v>
      </c>
      <c r="N111" s="67">
        <f t="shared" si="43"/>
        <v>13.05</v>
      </c>
      <c r="O111" s="67">
        <v>12</v>
      </c>
      <c r="P111" s="68">
        <f t="shared" si="44"/>
        <v>13</v>
      </c>
      <c r="Q111" s="67">
        <f t="shared" si="45"/>
        <v>2.6</v>
      </c>
      <c r="R111" s="75">
        <f t="shared" si="27"/>
        <v>0</v>
      </c>
      <c r="S111" s="75">
        <f t="shared" si="28"/>
        <v>0</v>
      </c>
      <c r="T111" s="75">
        <f t="shared" si="29"/>
        <v>720</v>
      </c>
      <c r="U111" s="70">
        <f t="shared" si="30"/>
        <v>1040</v>
      </c>
      <c r="V111" s="75">
        <f t="shared" si="31"/>
        <v>720</v>
      </c>
      <c r="W111" s="70">
        <f t="shared" si="32"/>
        <v>1040</v>
      </c>
    </row>
    <row r="112" spans="1:23" s="2" customFormat="1" ht="14.45" customHeight="1" x14ac:dyDescent="0.25">
      <c r="A112" s="71">
        <v>0</v>
      </c>
      <c r="B112" s="59">
        <f t="shared" si="21"/>
        <v>0</v>
      </c>
      <c r="C112" s="59">
        <f t="shared" si="22"/>
        <v>0</v>
      </c>
      <c r="D112" s="275">
        <f t="shared" si="23"/>
        <v>0</v>
      </c>
      <c r="E112" s="100" t="s">
        <v>532</v>
      </c>
      <c r="F112" s="61">
        <v>0</v>
      </c>
      <c r="G112" s="62" t="s">
        <v>89</v>
      </c>
      <c r="H112" s="67"/>
      <c r="I112" s="63">
        <v>1</v>
      </c>
      <c r="J112" s="100" t="s">
        <v>532</v>
      </c>
      <c r="K112" s="65">
        <v>0</v>
      </c>
      <c r="L112" s="65">
        <f t="shared" si="24"/>
        <v>0</v>
      </c>
      <c r="M112" s="66">
        <v>1</v>
      </c>
      <c r="N112" s="67">
        <f t="shared" si="43"/>
        <v>0</v>
      </c>
      <c r="O112" s="67">
        <v>0</v>
      </c>
      <c r="P112" s="68">
        <f t="shared" si="44"/>
        <v>0</v>
      </c>
      <c r="Q112" s="67">
        <f t="shared" si="45"/>
        <v>0</v>
      </c>
      <c r="R112" s="75">
        <f t="shared" si="27"/>
        <v>0</v>
      </c>
      <c r="S112" s="75">
        <f t="shared" si="28"/>
        <v>0</v>
      </c>
      <c r="T112" s="75">
        <f t="shared" si="29"/>
        <v>0</v>
      </c>
      <c r="U112" s="70">
        <f t="shared" si="30"/>
        <v>0</v>
      </c>
      <c r="V112" s="75">
        <f t="shared" si="31"/>
        <v>0</v>
      </c>
      <c r="W112" s="70">
        <f t="shared" si="32"/>
        <v>0</v>
      </c>
    </row>
    <row r="113" spans="1:23" s="5" customFormat="1" ht="14.45" customHeight="1" x14ac:dyDescent="0.25">
      <c r="A113" s="71">
        <v>500</v>
      </c>
      <c r="B113" s="59">
        <f t="shared" si="21"/>
        <v>0</v>
      </c>
      <c r="C113" s="59">
        <f t="shared" si="22"/>
        <v>0</v>
      </c>
      <c r="D113" s="275">
        <f t="shared" si="23"/>
        <v>0</v>
      </c>
      <c r="E113" s="74" t="s">
        <v>532</v>
      </c>
      <c r="F113" s="61">
        <v>500</v>
      </c>
      <c r="G113" s="72" t="s">
        <v>424</v>
      </c>
      <c r="H113" s="39" t="s">
        <v>607</v>
      </c>
      <c r="I113" s="73">
        <v>100</v>
      </c>
      <c r="J113" s="74" t="s">
        <v>532</v>
      </c>
      <c r="K113" s="65">
        <v>25</v>
      </c>
      <c r="L113" s="65">
        <f t="shared" si="24"/>
        <v>0.25</v>
      </c>
      <c r="M113" s="66">
        <v>5</v>
      </c>
      <c r="N113" s="67">
        <f t="shared" si="43"/>
        <v>1.5</v>
      </c>
      <c r="O113" s="67">
        <v>1</v>
      </c>
      <c r="P113" s="68">
        <f t="shared" si="44"/>
        <v>1.5</v>
      </c>
      <c r="Q113" s="67">
        <f t="shared" si="45"/>
        <v>0.30000000000000004</v>
      </c>
      <c r="R113" s="75">
        <f t="shared" si="27"/>
        <v>0</v>
      </c>
      <c r="S113" s="75">
        <f t="shared" si="28"/>
        <v>0</v>
      </c>
      <c r="T113" s="75">
        <f t="shared" si="29"/>
        <v>125</v>
      </c>
      <c r="U113" s="70">
        <f t="shared" si="30"/>
        <v>750</v>
      </c>
      <c r="V113" s="75">
        <f t="shared" si="31"/>
        <v>125</v>
      </c>
      <c r="W113" s="70">
        <f t="shared" si="32"/>
        <v>750</v>
      </c>
    </row>
    <row r="114" spans="1:23" s="5" customFormat="1" ht="14.45" customHeight="1" x14ac:dyDescent="0.25">
      <c r="A114" s="71">
        <v>100</v>
      </c>
      <c r="B114" s="59">
        <f t="shared" si="21"/>
        <v>0</v>
      </c>
      <c r="C114" s="59">
        <f t="shared" si="22"/>
        <v>0</v>
      </c>
      <c r="D114" s="275">
        <f t="shared" si="23"/>
        <v>0</v>
      </c>
      <c r="E114" s="74" t="s">
        <v>532</v>
      </c>
      <c r="F114" s="61">
        <v>100</v>
      </c>
      <c r="G114" s="72" t="s">
        <v>425</v>
      </c>
      <c r="H114" s="23" t="s">
        <v>341</v>
      </c>
      <c r="I114" s="73">
        <v>100</v>
      </c>
      <c r="J114" s="74" t="s">
        <v>532</v>
      </c>
      <c r="K114" s="65">
        <v>350</v>
      </c>
      <c r="L114" s="65">
        <f t="shared" si="24"/>
        <v>3.5</v>
      </c>
      <c r="M114" s="66">
        <v>2.5</v>
      </c>
      <c r="N114" s="67">
        <f t="shared" si="43"/>
        <v>12.25</v>
      </c>
      <c r="O114" s="67">
        <v>11.75</v>
      </c>
      <c r="P114" s="68">
        <f t="shared" si="44"/>
        <v>12.25</v>
      </c>
      <c r="Q114" s="67">
        <f t="shared" si="45"/>
        <v>2.4500000000000002</v>
      </c>
      <c r="R114" s="75">
        <f t="shared" si="27"/>
        <v>0</v>
      </c>
      <c r="S114" s="75">
        <f t="shared" si="28"/>
        <v>0</v>
      </c>
      <c r="T114" s="75">
        <f t="shared" si="29"/>
        <v>350</v>
      </c>
      <c r="U114" s="70">
        <f t="shared" si="30"/>
        <v>1225</v>
      </c>
      <c r="V114" s="75">
        <f t="shared" si="31"/>
        <v>350</v>
      </c>
      <c r="W114" s="70">
        <f t="shared" si="32"/>
        <v>1225</v>
      </c>
    </row>
    <row r="115" spans="1:23" s="5" customFormat="1" ht="14.45" hidden="1" customHeight="1" x14ac:dyDescent="0.25">
      <c r="A115" s="71">
        <v>100</v>
      </c>
      <c r="B115" s="59">
        <f t="shared" si="21"/>
        <v>100</v>
      </c>
      <c r="C115" s="59">
        <f t="shared" si="22"/>
        <v>1</v>
      </c>
      <c r="D115" s="275">
        <f t="shared" si="23"/>
        <v>1</v>
      </c>
      <c r="E115" s="74" t="s">
        <v>532</v>
      </c>
      <c r="F115" s="61">
        <v>0</v>
      </c>
      <c r="G115" s="72" t="s">
        <v>426</v>
      </c>
      <c r="H115" s="23" t="s">
        <v>36</v>
      </c>
      <c r="I115" s="73">
        <v>100</v>
      </c>
      <c r="J115" s="74" t="s">
        <v>532</v>
      </c>
      <c r="K115" s="65">
        <v>0</v>
      </c>
      <c r="L115" s="65">
        <f t="shared" si="24"/>
        <v>0</v>
      </c>
      <c r="M115" s="66">
        <v>1</v>
      </c>
      <c r="N115" s="67">
        <f t="shared" si="43"/>
        <v>0</v>
      </c>
      <c r="O115" s="67">
        <v>1</v>
      </c>
      <c r="P115" s="68">
        <f t="shared" si="44"/>
        <v>0</v>
      </c>
      <c r="Q115" s="67">
        <f t="shared" si="45"/>
        <v>0</v>
      </c>
      <c r="R115" s="75">
        <f t="shared" si="27"/>
        <v>0</v>
      </c>
      <c r="S115" s="75">
        <f t="shared" si="28"/>
        <v>0</v>
      </c>
      <c r="T115" s="75">
        <f t="shared" si="29"/>
        <v>0</v>
      </c>
      <c r="U115" s="70">
        <f t="shared" si="30"/>
        <v>0</v>
      </c>
      <c r="V115" s="75">
        <f t="shared" si="31"/>
        <v>0</v>
      </c>
      <c r="W115" s="70">
        <f t="shared" si="32"/>
        <v>0</v>
      </c>
    </row>
    <row r="116" spans="1:23" s="5" customFormat="1" ht="14.45" hidden="1" customHeight="1" x14ac:dyDescent="0.25">
      <c r="A116" s="71">
        <v>0</v>
      </c>
      <c r="B116" s="59">
        <f t="shared" si="21"/>
        <v>0</v>
      </c>
      <c r="C116" s="59">
        <f t="shared" si="22"/>
        <v>0</v>
      </c>
      <c r="D116" s="275">
        <f t="shared" si="23"/>
        <v>0</v>
      </c>
      <c r="E116" s="74" t="s">
        <v>532</v>
      </c>
      <c r="F116" s="61">
        <v>0</v>
      </c>
      <c r="G116" s="99" t="s">
        <v>626</v>
      </c>
      <c r="H116" s="23" t="s">
        <v>625</v>
      </c>
      <c r="I116" s="73">
        <v>100</v>
      </c>
      <c r="J116" s="74" t="s">
        <v>532</v>
      </c>
      <c r="K116" s="65">
        <v>0</v>
      </c>
      <c r="L116" s="65">
        <f t="shared" si="24"/>
        <v>0</v>
      </c>
      <c r="M116" s="66">
        <v>1</v>
      </c>
      <c r="N116" s="67">
        <f>L116+(L116*M116)</f>
        <v>0</v>
      </c>
      <c r="O116" s="67">
        <v>14</v>
      </c>
      <c r="P116" s="68">
        <f>ROUND(N116*4,0)/4</f>
        <v>0</v>
      </c>
      <c r="Q116" s="67">
        <f>P116*20%</f>
        <v>0</v>
      </c>
      <c r="R116" s="75">
        <f t="shared" si="27"/>
        <v>0</v>
      </c>
      <c r="S116" s="75">
        <f t="shared" si="28"/>
        <v>0</v>
      </c>
      <c r="T116" s="75">
        <f t="shared" si="29"/>
        <v>0</v>
      </c>
      <c r="U116" s="70">
        <f t="shared" si="30"/>
        <v>0</v>
      </c>
      <c r="V116" s="75">
        <f t="shared" si="31"/>
        <v>0</v>
      </c>
      <c r="W116" s="70">
        <f t="shared" si="32"/>
        <v>0</v>
      </c>
    </row>
    <row r="117" spans="1:23" s="5" customFormat="1" ht="14.45" customHeight="1" x14ac:dyDescent="0.25">
      <c r="A117" s="71">
        <v>700</v>
      </c>
      <c r="B117" s="59">
        <f t="shared" si="21"/>
        <v>0</v>
      </c>
      <c r="C117" s="59">
        <f t="shared" si="22"/>
        <v>0</v>
      </c>
      <c r="D117" s="275">
        <f t="shared" si="23"/>
        <v>0</v>
      </c>
      <c r="E117" s="74" t="s">
        <v>532</v>
      </c>
      <c r="F117" s="61">
        <v>700</v>
      </c>
      <c r="G117" s="72" t="s">
        <v>427</v>
      </c>
      <c r="H117" s="23" t="s">
        <v>38</v>
      </c>
      <c r="I117" s="73">
        <v>100</v>
      </c>
      <c r="J117" s="74" t="s">
        <v>532</v>
      </c>
      <c r="K117" s="65">
        <v>72</v>
      </c>
      <c r="L117" s="65">
        <f t="shared" si="24"/>
        <v>0.72</v>
      </c>
      <c r="M117" s="66">
        <v>1.8</v>
      </c>
      <c r="N117" s="67">
        <f t="shared" si="43"/>
        <v>2.016</v>
      </c>
      <c r="O117" s="67">
        <v>2</v>
      </c>
      <c r="P117" s="68">
        <f t="shared" si="44"/>
        <v>2</v>
      </c>
      <c r="Q117" s="67">
        <f t="shared" si="45"/>
        <v>0.4</v>
      </c>
      <c r="R117" s="75">
        <f t="shared" si="27"/>
        <v>0</v>
      </c>
      <c r="S117" s="75">
        <f t="shared" si="28"/>
        <v>0</v>
      </c>
      <c r="T117" s="75">
        <f t="shared" si="29"/>
        <v>504</v>
      </c>
      <c r="U117" s="70">
        <f t="shared" si="30"/>
        <v>1400</v>
      </c>
      <c r="V117" s="75">
        <f t="shared" si="31"/>
        <v>504</v>
      </c>
      <c r="W117" s="70">
        <f t="shared" si="32"/>
        <v>1400</v>
      </c>
    </row>
    <row r="118" spans="1:23" s="17" customFormat="1" ht="14.45" customHeight="1" x14ac:dyDescent="0.25">
      <c r="A118" s="71">
        <v>100</v>
      </c>
      <c r="B118" s="59">
        <f t="shared" si="21"/>
        <v>0</v>
      </c>
      <c r="C118" s="59">
        <f t="shared" si="22"/>
        <v>0</v>
      </c>
      <c r="D118" s="275">
        <f t="shared" si="23"/>
        <v>0</v>
      </c>
      <c r="E118" s="74" t="s">
        <v>532</v>
      </c>
      <c r="F118" s="61">
        <v>100</v>
      </c>
      <c r="G118" s="72" t="s">
        <v>271</v>
      </c>
      <c r="H118" s="74" t="s">
        <v>620</v>
      </c>
      <c r="I118" s="101">
        <v>100</v>
      </c>
      <c r="J118" s="74" t="s">
        <v>532</v>
      </c>
      <c r="K118" s="65">
        <v>385</v>
      </c>
      <c r="L118" s="65">
        <f t="shared" si="24"/>
        <v>3.85</v>
      </c>
      <c r="M118" s="66">
        <v>0.7</v>
      </c>
      <c r="N118" s="69">
        <f>L118+(L118*M118)</f>
        <v>6.5449999999999999</v>
      </c>
      <c r="O118" s="69">
        <v>6</v>
      </c>
      <c r="P118" s="68">
        <f>ROUND(N118*4,0)/4</f>
        <v>6.5</v>
      </c>
      <c r="Q118" s="67">
        <f>P118*20%</f>
        <v>1.3</v>
      </c>
      <c r="R118" s="79">
        <f t="shared" si="27"/>
        <v>0</v>
      </c>
      <c r="S118" s="79">
        <f t="shared" si="28"/>
        <v>0</v>
      </c>
      <c r="T118" s="79">
        <f t="shared" si="29"/>
        <v>385</v>
      </c>
      <c r="U118" s="80">
        <f t="shared" si="30"/>
        <v>650</v>
      </c>
      <c r="V118" s="79">
        <f t="shared" si="31"/>
        <v>385</v>
      </c>
      <c r="W118" s="80">
        <f t="shared" si="32"/>
        <v>650</v>
      </c>
    </row>
    <row r="119" spans="1:23" s="5" customFormat="1" ht="14.45" hidden="1" customHeight="1" x14ac:dyDescent="0.25">
      <c r="A119" s="71">
        <v>100</v>
      </c>
      <c r="B119" s="59">
        <f t="shared" si="21"/>
        <v>100</v>
      </c>
      <c r="C119" s="59">
        <f t="shared" si="22"/>
        <v>1</v>
      </c>
      <c r="D119" s="275">
        <f t="shared" si="23"/>
        <v>1</v>
      </c>
      <c r="E119" s="74" t="s">
        <v>532</v>
      </c>
      <c r="F119" s="61">
        <v>0</v>
      </c>
      <c r="G119" s="72" t="s">
        <v>428</v>
      </c>
      <c r="H119" s="23" t="s">
        <v>39</v>
      </c>
      <c r="I119" s="73">
        <v>100</v>
      </c>
      <c r="J119" s="74" t="s">
        <v>532</v>
      </c>
      <c r="K119" s="65">
        <v>0</v>
      </c>
      <c r="L119" s="65">
        <f t="shared" si="24"/>
        <v>0</v>
      </c>
      <c r="M119" s="66">
        <v>1</v>
      </c>
      <c r="N119" s="67">
        <f t="shared" si="43"/>
        <v>0</v>
      </c>
      <c r="O119" s="67">
        <v>1.5</v>
      </c>
      <c r="P119" s="68">
        <f t="shared" si="44"/>
        <v>0</v>
      </c>
      <c r="Q119" s="67">
        <f t="shared" si="45"/>
        <v>0</v>
      </c>
      <c r="R119" s="75">
        <f t="shared" si="27"/>
        <v>0</v>
      </c>
      <c r="S119" s="75">
        <f t="shared" si="28"/>
        <v>0</v>
      </c>
      <c r="T119" s="75">
        <f t="shared" si="29"/>
        <v>0</v>
      </c>
      <c r="U119" s="70">
        <f t="shared" si="30"/>
        <v>0</v>
      </c>
      <c r="V119" s="75">
        <f t="shared" si="31"/>
        <v>0</v>
      </c>
      <c r="W119" s="70">
        <f t="shared" si="32"/>
        <v>0</v>
      </c>
    </row>
    <row r="120" spans="1:23" s="5" customFormat="1" ht="14.45" hidden="1" customHeight="1" x14ac:dyDescent="0.25">
      <c r="A120" s="71">
        <v>100</v>
      </c>
      <c r="B120" s="59">
        <f t="shared" si="21"/>
        <v>100</v>
      </c>
      <c r="C120" s="59">
        <f t="shared" si="22"/>
        <v>1</v>
      </c>
      <c r="D120" s="275">
        <f t="shared" si="23"/>
        <v>1</v>
      </c>
      <c r="E120" s="74" t="s">
        <v>532</v>
      </c>
      <c r="F120" s="61">
        <v>0</v>
      </c>
      <c r="G120" s="72" t="s">
        <v>429</v>
      </c>
      <c r="H120" s="23" t="s">
        <v>244</v>
      </c>
      <c r="I120" s="73">
        <v>100</v>
      </c>
      <c r="J120" s="74" t="s">
        <v>532</v>
      </c>
      <c r="K120" s="65">
        <v>0</v>
      </c>
      <c r="L120" s="65">
        <f t="shared" si="24"/>
        <v>0</v>
      </c>
      <c r="M120" s="66">
        <v>1</v>
      </c>
      <c r="N120" s="67">
        <f t="shared" si="43"/>
        <v>0</v>
      </c>
      <c r="O120" s="67">
        <v>3</v>
      </c>
      <c r="P120" s="68">
        <f t="shared" si="44"/>
        <v>0</v>
      </c>
      <c r="Q120" s="67">
        <f t="shared" si="45"/>
        <v>0</v>
      </c>
      <c r="R120" s="75">
        <f t="shared" si="27"/>
        <v>0</v>
      </c>
      <c r="S120" s="75">
        <f t="shared" si="28"/>
        <v>0</v>
      </c>
      <c r="T120" s="75">
        <f t="shared" si="29"/>
        <v>0</v>
      </c>
      <c r="U120" s="70">
        <f t="shared" si="30"/>
        <v>0</v>
      </c>
      <c r="V120" s="75">
        <f t="shared" si="31"/>
        <v>0</v>
      </c>
      <c r="W120" s="70">
        <f t="shared" si="32"/>
        <v>0</v>
      </c>
    </row>
    <row r="121" spans="1:23" s="8" customFormat="1" ht="14.45" hidden="1" customHeight="1" x14ac:dyDescent="0.25">
      <c r="A121" s="71">
        <v>0</v>
      </c>
      <c r="B121" s="59">
        <f t="shared" ref="B121:B178" si="46">MAX(0,A121-F121)</f>
        <v>0</v>
      </c>
      <c r="C121" s="59">
        <f t="shared" ref="C121:C178" si="47">B121/I121</f>
        <v>0</v>
      </c>
      <c r="D121" s="275">
        <f t="shared" ref="D121:D178" si="48">ROUND(C121,0)</f>
        <v>0</v>
      </c>
      <c r="E121" s="74" t="s">
        <v>532</v>
      </c>
      <c r="F121" s="61">
        <v>0</v>
      </c>
      <c r="G121" s="86" t="s">
        <v>251</v>
      </c>
      <c r="H121" s="23" t="s">
        <v>40</v>
      </c>
      <c r="I121" s="73">
        <v>100</v>
      </c>
      <c r="J121" s="74" t="s">
        <v>532</v>
      </c>
      <c r="K121" s="65">
        <v>0</v>
      </c>
      <c r="L121" s="65">
        <f t="shared" si="24"/>
        <v>0</v>
      </c>
      <c r="M121" s="66">
        <v>1</v>
      </c>
      <c r="N121" s="67">
        <f t="shared" si="43"/>
        <v>0</v>
      </c>
      <c r="O121" s="67">
        <v>0</v>
      </c>
      <c r="P121" s="68">
        <f t="shared" si="44"/>
        <v>0</v>
      </c>
      <c r="Q121" s="67">
        <f t="shared" si="45"/>
        <v>0</v>
      </c>
      <c r="R121" s="75">
        <f t="shared" si="27"/>
        <v>0</v>
      </c>
      <c r="S121" s="75">
        <f t="shared" si="28"/>
        <v>0</v>
      </c>
      <c r="T121" s="75">
        <f t="shared" si="29"/>
        <v>0</v>
      </c>
      <c r="U121" s="70">
        <f t="shared" si="30"/>
        <v>0</v>
      </c>
      <c r="V121" s="75">
        <f t="shared" si="31"/>
        <v>0</v>
      </c>
      <c r="W121" s="70">
        <f t="shared" si="32"/>
        <v>0</v>
      </c>
    </row>
    <row r="122" spans="1:23" s="17" customFormat="1" ht="13.15" hidden="1" customHeight="1" x14ac:dyDescent="0.25">
      <c r="A122" s="85">
        <v>0</v>
      </c>
      <c r="B122" s="59">
        <f t="shared" si="46"/>
        <v>0</v>
      </c>
      <c r="C122" s="59">
        <f t="shared" si="47"/>
        <v>0</v>
      </c>
      <c r="D122" s="275">
        <f t="shared" si="48"/>
        <v>0</v>
      </c>
      <c r="E122" s="57" t="s">
        <v>532</v>
      </c>
      <c r="F122" s="61">
        <v>0</v>
      </c>
      <c r="G122" s="54" t="s">
        <v>368</v>
      </c>
      <c r="H122" s="57" t="s">
        <v>367</v>
      </c>
      <c r="I122" s="77">
        <v>100</v>
      </c>
      <c r="J122" s="57" t="s">
        <v>532</v>
      </c>
      <c r="K122" s="65">
        <v>0</v>
      </c>
      <c r="L122" s="65">
        <f t="shared" ref="L122:L179" si="49">K122/I122</f>
        <v>0</v>
      </c>
      <c r="M122" s="66">
        <v>1</v>
      </c>
      <c r="N122" s="78">
        <f t="shared" si="43"/>
        <v>0</v>
      </c>
      <c r="O122" s="78">
        <v>5.5</v>
      </c>
      <c r="P122" s="78">
        <f t="shared" si="44"/>
        <v>0</v>
      </c>
      <c r="Q122" s="78">
        <f t="shared" si="45"/>
        <v>0</v>
      </c>
      <c r="R122" s="79">
        <f t="shared" si="27"/>
        <v>0</v>
      </c>
      <c r="S122" s="79">
        <f t="shared" si="28"/>
        <v>0</v>
      </c>
      <c r="T122" s="79">
        <f t="shared" si="29"/>
        <v>0</v>
      </c>
      <c r="U122" s="80">
        <f t="shared" si="30"/>
        <v>0</v>
      </c>
      <c r="V122" s="79">
        <f t="shared" si="31"/>
        <v>0</v>
      </c>
      <c r="W122" s="80">
        <f t="shared" si="32"/>
        <v>0</v>
      </c>
    </row>
    <row r="123" spans="1:23" s="17" customFormat="1" ht="14.45" hidden="1" customHeight="1" x14ac:dyDescent="0.25">
      <c r="A123" s="85">
        <v>0</v>
      </c>
      <c r="B123" s="59">
        <f t="shared" si="46"/>
        <v>0</v>
      </c>
      <c r="C123" s="59">
        <f t="shared" si="47"/>
        <v>0</v>
      </c>
      <c r="D123" s="275">
        <f t="shared" si="48"/>
        <v>0</v>
      </c>
      <c r="E123" s="57" t="s">
        <v>532</v>
      </c>
      <c r="F123" s="61">
        <v>0</v>
      </c>
      <c r="G123" s="54" t="s">
        <v>369</v>
      </c>
      <c r="H123" s="57" t="s">
        <v>370</v>
      </c>
      <c r="I123" s="77">
        <v>100</v>
      </c>
      <c r="J123" s="57" t="s">
        <v>532</v>
      </c>
      <c r="K123" s="65">
        <v>0</v>
      </c>
      <c r="L123" s="65">
        <f t="shared" si="49"/>
        <v>0</v>
      </c>
      <c r="M123" s="66">
        <v>1</v>
      </c>
      <c r="N123" s="78">
        <f t="shared" si="43"/>
        <v>0</v>
      </c>
      <c r="O123" s="78">
        <v>6.5</v>
      </c>
      <c r="P123" s="78">
        <f t="shared" si="44"/>
        <v>0</v>
      </c>
      <c r="Q123" s="78">
        <f t="shared" si="45"/>
        <v>0</v>
      </c>
      <c r="R123" s="79">
        <f t="shared" si="27"/>
        <v>0</v>
      </c>
      <c r="S123" s="79">
        <f t="shared" si="28"/>
        <v>0</v>
      </c>
      <c r="T123" s="79">
        <f t="shared" si="29"/>
        <v>0</v>
      </c>
      <c r="U123" s="80">
        <f t="shared" si="30"/>
        <v>0</v>
      </c>
      <c r="V123" s="79">
        <f t="shared" si="31"/>
        <v>0</v>
      </c>
      <c r="W123" s="80">
        <f t="shared" si="32"/>
        <v>0</v>
      </c>
    </row>
    <row r="124" spans="1:23" s="5" customFormat="1" ht="14.45" customHeight="1" x14ac:dyDescent="0.25">
      <c r="A124" s="71">
        <v>700</v>
      </c>
      <c r="B124" s="59">
        <f t="shared" si="46"/>
        <v>0</v>
      </c>
      <c r="C124" s="59">
        <f t="shared" si="47"/>
        <v>0</v>
      </c>
      <c r="D124" s="275">
        <f t="shared" si="48"/>
        <v>0</v>
      </c>
      <c r="E124" s="74" t="s">
        <v>532</v>
      </c>
      <c r="F124" s="61">
        <v>700</v>
      </c>
      <c r="G124" s="72" t="s">
        <v>655</v>
      </c>
      <c r="H124" s="23" t="s">
        <v>41</v>
      </c>
      <c r="I124" s="73">
        <v>100</v>
      </c>
      <c r="J124" s="74" t="s">
        <v>532</v>
      </c>
      <c r="K124" s="65">
        <v>124</v>
      </c>
      <c r="L124" s="65">
        <f t="shared" si="49"/>
        <v>1.24</v>
      </c>
      <c r="M124" s="66">
        <v>1.5</v>
      </c>
      <c r="N124" s="67">
        <f t="shared" si="43"/>
        <v>3.0999999999999996</v>
      </c>
      <c r="O124" s="67">
        <v>3</v>
      </c>
      <c r="P124" s="68">
        <f t="shared" si="44"/>
        <v>3</v>
      </c>
      <c r="Q124" s="67">
        <f t="shared" si="45"/>
        <v>0.60000000000000009</v>
      </c>
      <c r="R124" s="75">
        <f t="shared" si="27"/>
        <v>0</v>
      </c>
      <c r="S124" s="75">
        <f t="shared" si="28"/>
        <v>0</v>
      </c>
      <c r="T124" s="75">
        <f t="shared" si="29"/>
        <v>868</v>
      </c>
      <c r="U124" s="70">
        <f t="shared" si="30"/>
        <v>2100</v>
      </c>
      <c r="V124" s="75">
        <f t="shared" si="31"/>
        <v>868</v>
      </c>
      <c r="W124" s="70">
        <f t="shared" si="32"/>
        <v>2100</v>
      </c>
    </row>
    <row r="125" spans="1:23" s="5" customFormat="1" ht="14.45" customHeight="1" x14ac:dyDescent="0.25">
      <c r="A125" s="71">
        <v>500</v>
      </c>
      <c r="B125" s="59">
        <f t="shared" si="46"/>
        <v>0</v>
      </c>
      <c r="C125" s="59">
        <f t="shared" si="47"/>
        <v>0</v>
      </c>
      <c r="D125" s="275">
        <f t="shared" si="48"/>
        <v>0</v>
      </c>
      <c r="E125" s="74" t="s">
        <v>532</v>
      </c>
      <c r="F125" s="61">
        <v>500</v>
      </c>
      <c r="G125" s="72" t="s">
        <v>656</v>
      </c>
      <c r="H125" s="23" t="s">
        <v>42</v>
      </c>
      <c r="I125" s="73">
        <v>100</v>
      </c>
      <c r="J125" s="74" t="s">
        <v>532</v>
      </c>
      <c r="K125" s="65">
        <v>148</v>
      </c>
      <c r="L125" s="65">
        <f t="shared" si="49"/>
        <v>1.48</v>
      </c>
      <c r="M125" s="66">
        <v>1.8</v>
      </c>
      <c r="N125" s="67">
        <f t="shared" si="43"/>
        <v>4.1440000000000001</v>
      </c>
      <c r="O125" s="67">
        <v>4</v>
      </c>
      <c r="P125" s="68">
        <f t="shared" si="44"/>
        <v>4.25</v>
      </c>
      <c r="Q125" s="67">
        <f t="shared" si="45"/>
        <v>0.85000000000000009</v>
      </c>
      <c r="R125" s="75">
        <f t="shared" si="27"/>
        <v>0</v>
      </c>
      <c r="S125" s="75">
        <f t="shared" si="28"/>
        <v>0</v>
      </c>
      <c r="T125" s="75">
        <f t="shared" si="29"/>
        <v>740</v>
      </c>
      <c r="U125" s="70">
        <f t="shared" si="30"/>
        <v>2125</v>
      </c>
      <c r="V125" s="75">
        <f t="shared" si="31"/>
        <v>740</v>
      </c>
      <c r="W125" s="70">
        <f t="shared" si="32"/>
        <v>2125</v>
      </c>
    </row>
    <row r="126" spans="1:23" s="2" customFormat="1" ht="14.45" customHeight="1" x14ac:dyDescent="0.25">
      <c r="A126" s="71">
        <v>0</v>
      </c>
      <c r="B126" s="59">
        <f t="shared" si="46"/>
        <v>0</v>
      </c>
      <c r="C126" s="59">
        <f t="shared" si="47"/>
        <v>0</v>
      </c>
      <c r="D126" s="275">
        <f t="shared" si="48"/>
        <v>0</v>
      </c>
      <c r="E126" s="74" t="s">
        <v>532</v>
      </c>
      <c r="F126" s="61">
        <v>0</v>
      </c>
      <c r="G126" s="62" t="s">
        <v>226</v>
      </c>
      <c r="H126" s="67"/>
      <c r="I126" s="63">
        <v>1</v>
      </c>
      <c r="J126" s="74" t="s">
        <v>532</v>
      </c>
      <c r="K126" s="65">
        <v>0</v>
      </c>
      <c r="L126" s="65">
        <f t="shared" si="49"/>
        <v>0</v>
      </c>
      <c r="M126" s="66">
        <v>1</v>
      </c>
      <c r="N126" s="67">
        <f t="shared" si="43"/>
        <v>0</v>
      </c>
      <c r="O126" s="67">
        <v>0</v>
      </c>
      <c r="P126" s="68">
        <f t="shared" si="44"/>
        <v>0</v>
      </c>
      <c r="Q126" s="67">
        <f t="shared" si="45"/>
        <v>0</v>
      </c>
      <c r="R126" s="75">
        <f t="shared" si="27"/>
        <v>0</v>
      </c>
      <c r="S126" s="75">
        <f t="shared" si="28"/>
        <v>0</v>
      </c>
      <c r="T126" s="75">
        <f t="shared" si="29"/>
        <v>0</v>
      </c>
      <c r="U126" s="70">
        <f t="shared" si="30"/>
        <v>0</v>
      </c>
      <c r="V126" s="75">
        <f t="shared" si="31"/>
        <v>0</v>
      </c>
      <c r="W126" s="70">
        <f t="shared" si="32"/>
        <v>0</v>
      </c>
    </row>
    <row r="127" spans="1:23" s="17" customFormat="1" ht="14.45" hidden="1" customHeight="1" x14ac:dyDescent="0.25">
      <c r="A127" s="85">
        <v>0</v>
      </c>
      <c r="B127" s="59">
        <f t="shared" si="46"/>
        <v>0</v>
      </c>
      <c r="C127" s="59">
        <f t="shared" si="47"/>
        <v>0</v>
      </c>
      <c r="D127" s="275">
        <f t="shared" si="48"/>
        <v>0</v>
      </c>
      <c r="E127" s="57" t="s">
        <v>532</v>
      </c>
      <c r="F127" s="61">
        <v>0</v>
      </c>
      <c r="G127" s="54" t="s">
        <v>430</v>
      </c>
      <c r="H127" s="57" t="s">
        <v>244</v>
      </c>
      <c r="I127" s="77">
        <v>100</v>
      </c>
      <c r="J127" s="57" t="s">
        <v>532</v>
      </c>
      <c r="K127" s="65">
        <v>0</v>
      </c>
      <c r="L127" s="65">
        <f t="shared" si="49"/>
        <v>0</v>
      </c>
      <c r="M127" s="66">
        <v>1</v>
      </c>
      <c r="N127" s="78">
        <f t="shared" si="43"/>
        <v>0</v>
      </c>
      <c r="O127" s="78">
        <v>7.25</v>
      </c>
      <c r="P127" s="78">
        <f t="shared" si="44"/>
        <v>0</v>
      </c>
      <c r="Q127" s="78">
        <f t="shared" si="45"/>
        <v>0</v>
      </c>
      <c r="R127" s="79">
        <f t="shared" si="27"/>
        <v>0</v>
      </c>
      <c r="S127" s="79">
        <f t="shared" si="28"/>
        <v>0</v>
      </c>
      <c r="T127" s="79">
        <f t="shared" si="29"/>
        <v>0</v>
      </c>
      <c r="U127" s="80">
        <f t="shared" si="30"/>
        <v>0</v>
      </c>
      <c r="V127" s="79">
        <f t="shared" si="31"/>
        <v>0</v>
      </c>
      <c r="W127" s="80">
        <f t="shared" si="32"/>
        <v>0</v>
      </c>
    </row>
    <row r="128" spans="1:23" s="5" customFormat="1" ht="14.45" customHeight="1" x14ac:dyDescent="0.25">
      <c r="A128" s="71">
        <v>1000</v>
      </c>
      <c r="B128" s="59">
        <f t="shared" si="46"/>
        <v>0</v>
      </c>
      <c r="C128" s="59">
        <f t="shared" si="47"/>
        <v>0</v>
      </c>
      <c r="D128" s="275">
        <f t="shared" si="48"/>
        <v>0</v>
      </c>
      <c r="E128" s="74" t="s">
        <v>532</v>
      </c>
      <c r="F128" s="61">
        <v>1000</v>
      </c>
      <c r="G128" s="72" t="s">
        <v>431</v>
      </c>
      <c r="H128" s="23" t="s">
        <v>244</v>
      </c>
      <c r="I128" s="73">
        <v>100</v>
      </c>
      <c r="J128" s="74" t="s">
        <v>532</v>
      </c>
      <c r="K128" s="65">
        <v>45</v>
      </c>
      <c r="L128" s="65">
        <f t="shared" si="49"/>
        <v>0.45</v>
      </c>
      <c r="M128" s="66">
        <v>1.5</v>
      </c>
      <c r="N128" s="67">
        <f t="shared" si="43"/>
        <v>1.125</v>
      </c>
      <c r="O128" s="67">
        <v>1</v>
      </c>
      <c r="P128" s="68">
        <f t="shared" si="44"/>
        <v>1.25</v>
      </c>
      <c r="Q128" s="67">
        <f t="shared" si="45"/>
        <v>0.25</v>
      </c>
      <c r="R128" s="75">
        <f t="shared" si="27"/>
        <v>0</v>
      </c>
      <c r="S128" s="75">
        <f t="shared" si="28"/>
        <v>0</v>
      </c>
      <c r="T128" s="75">
        <f t="shared" si="29"/>
        <v>450</v>
      </c>
      <c r="U128" s="70">
        <f t="shared" si="30"/>
        <v>1250</v>
      </c>
      <c r="V128" s="75">
        <f t="shared" si="31"/>
        <v>450</v>
      </c>
      <c r="W128" s="70">
        <f t="shared" si="32"/>
        <v>1250</v>
      </c>
    </row>
    <row r="129" spans="1:23" s="5" customFormat="1" ht="14.45" hidden="1" customHeight="1" x14ac:dyDescent="0.25">
      <c r="A129" s="71">
        <v>0</v>
      </c>
      <c r="B129" s="59">
        <f t="shared" si="46"/>
        <v>0</v>
      </c>
      <c r="C129" s="59">
        <f t="shared" si="47"/>
        <v>0</v>
      </c>
      <c r="D129" s="275">
        <f t="shared" si="48"/>
        <v>0</v>
      </c>
      <c r="E129" s="74" t="s">
        <v>532</v>
      </c>
      <c r="F129" s="61">
        <v>0</v>
      </c>
      <c r="G129" s="72" t="s">
        <v>431</v>
      </c>
      <c r="H129" s="23" t="s">
        <v>573</v>
      </c>
      <c r="I129" s="73">
        <v>100</v>
      </c>
      <c r="J129" s="74" t="s">
        <v>532</v>
      </c>
      <c r="K129" s="65">
        <v>0</v>
      </c>
      <c r="L129" s="65">
        <f t="shared" si="49"/>
        <v>0</v>
      </c>
      <c r="M129" s="66">
        <v>1</v>
      </c>
      <c r="N129" s="67">
        <f t="shared" si="43"/>
        <v>0</v>
      </c>
      <c r="O129" s="67">
        <v>1</v>
      </c>
      <c r="P129" s="68">
        <f t="shared" si="44"/>
        <v>0</v>
      </c>
      <c r="Q129" s="67">
        <f t="shared" si="45"/>
        <v>0</v>
      </c>
      <c r="R129" s="75">
        <f t="shared" si="27"/>
        <v>0</v>
      </c>
      <c r="S129" s="75">
        <f t="shared" si="28"/>
        <v>0</v>
      </c>
      <c r="T129" s="75">
        <f t="shared" si="29"/>
        <v>0</v>
      </c>
      <c r="U129" s="70">
        <f t="shared" si="30"/>
        <v>0</v>
      </c>
      <c r="V129" s="75">
        <f t="shared" si="31"/>
        <v>0</v>
      </c>
      <c r="W129" s="70">
        <f t="shared" si="32"/>
        <v>0</v>
      </c>
    </row>
    <row r="130" spans="1:23" s="17" customFormat="1" ht="14.45" hidden="1" customHeight="1" x14ac:dyDescent="0.25">
      <c r="A130" s="85">
        <v>0</v>
      </c>
      <c r="B130" s="59">
        <f t="shared" si="46"/>
        <v>0</v>
      </c>
      <c r="C130" s="59">
        <f t="shared" si="47"/>
        <v>0</v>
      </c>
      <c r="D130" s="275">
        <f t="shared" si="48"/>
        <v>0</v>
      </c>
      <c r="E130" s="57" t="s">
        <v>532</v>
      </c>
      <c r="F130" s="61">
        <v>0</v>
      </c>
      <c r="G130" s="54" t="s">
        <v>432</v>
      </c>
      <c r="H130" s="57"/>
      <c r="I130" s="77">
        <v>100</v>
      </c>
      <c r="J130" s="57" t="s">
        <v>532</v>
      </c>
      <c r="K130" s="65">
        <v>0</v>
      </c>
      <c r="L130" s="65">
        <f t="shared" si="49"/>
        <v>0</v>
      </c>
      <c r="M130" s="66">
        <v>1</v>
      </c>
      <c r="N130" s="78">
        <f t="shared" si="43"/>
        <v>0</v>
      </c>
      <c r="O130" s="78">
        <v>0</v>
      </c>
      <c r="P130" s="78">
        <f t="shared" si="44"/>
        <v>0</v>
      </c>
      <c r="Q130" s="78">
        <f t="shared" si="45"/>
        <v>0</v>
      </c>
      <c r="R130" s="79">
        <f t="shared" ref="R130:R193" si="50">(D130*I130)*L130</f>
        <v>0</v>
      </c>
      <c r="S130" s="79">
        <f t="shared" ref="S130:S193" si="51">(D130*I130)*P130</f>
        <v>0</v>
      </c>
      <c r="T130" s="79">
        <f t="shared" ref="T130:T193" si="52">F130*L130</f>
        <v>0</v>
      </c>
      <c r="U130" s="80">
        <f t="shared" ref="U130:U193" si="53">F130*P130</f>
        <v>0</v>
      </c>
      <c r="V130" s="79">
        <f t="shared" ref="V130:V193" si="54">A130*L130</f>
        <v>0</v>
      </c>
      <c r="W130" s="80">
        <f t="shared" ref="W130:W193" si="55">A130*P130</f>
        <v>0</v>
      </c>
    </row>
    <row r="131" spans="1:23" s="15" customFormat="1" ht="14.45" customHeight="1" x14ac:dyDescent="0.25">
      <c r="A131" s="71">
        <v>100</v>
      </c>
      <c r="B131" s="59">
        <f t="shared" si="46"/>
        <v>0</v>
      </c>
      <c r="C131" s="59">
        <f t="shared" si="47"/>
        <v>0</v>
      </c>
      <c r="D131" s="275">
        <f t="shared" si="48"/>
        <v>0</v>
      </c>
      <c r="E131" s="23" t="s">
        <v>532</v>
      </c>
      <c r="F131" s="61">
        <v>100</v>
      </c>
      <c r="G131" s="86" t="s">
        <v>433</v>
      </c>
      <c r="H131" s="23" t="s">
        <v>43</v>
      </c>
      <c r="I131" s="73">
        <v>100</v>
      </c>
      <c r="J131" s="23" t="s">
        <v>532</v>
      </c>
      <c r="K131" s="65">
        <v>980</v>
      </c>
      <c r="L131" s="65">
        <f t="shared" si="49"/>
        <v>9.8000000000000007</v>
      </c>
      <c r="M131" s="66">
        <v>1.5</v>
      </c>
      <c r="N131" s="67">
        <f t="shared" si="43"/>
        <v>24.5</v>
      </c>
      <c r="O131" s="67">
        <v>23.75</v>
      </c>
      <c r="P131" s="68">
        <f t="shared" si="44"/>
        <v>24.5</v>
      </c>
      <c r="Q131" s="67">
        <f t="shared" si="45"/>
        <v>4.9000000000000004</v>
      </c>
      <c r="R131" s="94">
        <f t="shared" si="50"/>
        <v>0</v>
      </c>
      <c r="S131" s="94">
        <f t="shared" si="51"/>
        <v>0</v>
      </c>
      <c r="T131" s="94">
        <f t="shared" si="52"/>
        <v>980.00000000000011</v>
      </c>
      <c r="U131" s="95">
        <f t="shared" si="53"/>
        <v>2450</v>
      </c>
      <c r="V131" s="94">
        <f t="shared" si="54"/>
        <v>980.00000000000011</v>
      </c>
      <c r="W131" s="95">
        <f t="shared" si="55"/>
        <v>2450</v>
      </c>
    </row>
    <row r="132" spans="1:23" s="5" customFormat="1" ht="14.45" customHeight="1" x14ac:dyDescent="0.25">
      <c r="A132" s="71">
        <v>500</v>
      </c>
      <c r="B132" s="59">
        <f t="shared" si="46"/>
        <v>0</v>
      </c>
      <c r="C132" s="59">
        <f t="shared" si="47"/>
        <v>0</v>
      </c>
      <c r="D132" s="275">
        <f t="shared" si="48"/>
        <v>0</v>
      </c>
      <c r="E132" s="74" t="s">
        <v>532</v>
      </c>
      <c r="F132" s="61">
        <v>500</v>
      </c>
      <c r="G132" s="72" t="s">
        <v>434</v>
      </c>
      <c r="H132" s="40" t="s">
        <v>335</v>
      </c>
      <c r="I132" s="73">
        <v>100</v>
      </c>
      <c r="J132" s="74" t="s">
        <v>532</v>
      </c>
      <c r="K132" s="65">
        <v>52</v>
      </c>
      <c r="L132" s="65">
        <f t="shared" si="49"/>
        <v>0.52</v>
      </c>
      <c r="M132" s="66">
        <v>1.25</v>
      </c>
      <c r="N132" s="67">
        <f t="shared" si="43"/>
        <v>1.17</v>
      </c>
      <c r="O132" s="67">
        <v>1</v>
      </c>
      <c r="P132" s="68">
        <f t="shared" si="44"/>
        <v>1.25</v>
      </c>
      <c r="Q132" s="67">
        <f t="shared" si="45"/>
        <v>0.25</v>
      </c>
      <c r="R132" s="75">
        <f t="shared" si="50"/>
        <v>0</v>
      </c>
      <c r="S132" s="75">
        <f t="shared" si="51"/>
        <v>0</v>
      </c>
      <c r="T132" s="75">
        <f t="shared" si="52"/>
        <v>260</v>
      </c>
      <c r="U132" s="70">
        <f t="shared" si="53"/>
        <v>625</v>
      </c>
      <c r="V132" s="75">
        <f t="shared" si="54"/>
        <v>260</v>
      </c>
      <c r="W132" s="70">
        <f t="shared" si="55"/>
        <v>625</v>
      </c>
    </row>
    <row r="133" spans="1:23" s="5" customFormat="1" ht="14.45" customHeight="1" x14ac:dyDescent="0.25">
      <c r="A133" s="71">
        <v>200</v>
      </c>
      <c r="B133" s="59">
        <f t="shared" si="46"/>
        <v>0</v>
      </c>
      <c r="C133" s="59">
        <f t="shared" si="47"/>
        <v>0</v>
      </c>
      <c r="D133" s="275">
        <f t="shared" si="48"/>
        <v>0</v>
      </c>
      <c r="E133" s="74" t="s">
        <v>532</v>
      </c>
      <c r="F133" s="61">
        <v>200</v>
      </c>
      <c r="G133" s="72" t="s">
        <v>435</v>
      </c>
      <c r="H133" s="23" t="s">
        <v>244</v>
      </c>
      <c r="I133" s="73">
        <v>100</v>
      </c>
      <c r="J133" s="74" t="s">
        <v>532</v>
      </c>
      <c r="K133" s="65">
        <v>85</v>
      </c>
      <c r="L133" s="65">
        <f t="shared" si="49"/>
        <v>0.85</v>
      </c>
      <c r="M133" s="66">
        <v>1.5</v>
      </c>
      <c r="N133" s="67">
        <f t="shared" si="43"/>
        <v>2.125</v>
      </c>
      <c r="O133" s="67">
        <v>2</v>
      </c>
      <c r="P133" s="68">
        <f t="shared" si="44"/>
        <v>2.25</v>
      </c>
      <c r="Q133" s="67">
        <f t="shared" si="45"/>
        <v>0.45</v>
      </c>
      <c r="R133" s="75">
        <f t="shared" si="50"/>
        <v>0</v>
      </c>
      <c r="S133" s="75">
        <f t="shared" si="51"/>
        <v>0</v>
      </c>
      <c r="T133" s="75">
        <f t="shared" si="52"/>
        <v>170</v>
      </c>
      <c r="U133" s="70">
        <f t="shared" si="53"/>
        <v>450</v>
      </c>
      <c r="V133" s="75">
        <f t="shared" si="54"/>
        <v>170</v>
      </c>
      <c r="W133" s="70">
        <f t="shared" si="55"/>
        <v>450</v>
      </c>
    </row>
    <row r="134" spans="1:23" s="5" customFormat="1" ht="14.45" customHeight="1" x14ac:dyDescent="0.25">
      <c r="A134" s="71">
        <v>100</v>
      </c>
      <c r="B134" s="59">
        <f t="shared" si="46"/>
        <v>0</v>
      </c>
      <c r="C134" s="59">
        <f t="shared" si="47"/>
        <v>0</v>
      </c>
      <c r="D134" s="275">
        <f t="shared" si="48"/>
        <v>0</v>
      </c>
      <c r="E134" s="74" t="s">
        <v>532</v>
      </c>
      <c r="F134" s="61">
        <v>100</v>
      </c>
      <c r="G134" s="72" t="s">
        <v>436</v>
      </c>
      <c r="H134" s="23" t="s">
        <v>44</v>
      </c>
      <c r="I134" s="73">
        <v>100</v>
      </c>
      <c r="J134" s="74" t="s">
        <v>532</v>
      </c>
      <c r="K134" s="65">
        <v>270</v>
      </c>
      <c r="L134" s="65">
        <f t="shared" si="49"/>
        <v>2.7</v>
      </c>
      <c r="M134" s="66">
        <v>0.7</v>
      </c>
      <c r="N134" s="67">
        <f t="shared" si="43"/>
        <v>4.59</v>
      </c>
      <c r="O134" s="67">
        <v>3.5</v>
      </c>
      <c r="P134" s="68">
        <f t="shared" si="44"/>
        <v>4.5</v>
      </c>
      <c r="Q134" s="67">
        <f t="shared" si="45"/>
        <v>0.9</v>
      </c>
      <c r="R134" s="75">
        <f t="shared" si="50"/>
        <v>0</v>
      </c>
      <c r="S134" s="75">
        <f t="shared" si="51"/>
        <v>0</v>
      </c>
      <c r="T134" s="75">
        <f t="shared" si="52"/>
        <v>270</v>
      </c>
      <c r="U134" s="70">
        <f t="shared" si="53"/>
        <v>450</v>
      </c>
      <c r="V134" s="75">
        <f t="shared" si="54"/>
        <v>270</v>
      </c>
      <c r="W134" s="70">
        <f t="shared" si="55"/>
        <v>450</v>
      </c>
    </row>
    <row r="135" spans="1:23" s="2" customFormat="1" ht="14.45" customHeight="1" x14ac:dyDescent="0.25">
      <c r="A135" s="71">
        <v>0</v>
      </c>
      <c r="B135" s="59">
        <f t="shared" si="46"/>
        <v>0</v>
      </c>
      <c r="C135" s="59">
        <f t="shared" si="47"/>
        <v>0</v>
      </c>
      <c r="D135" s="275">
        <f t="shared" si="48"/>
        <v>0</v>
      </c>
      <c r="E135" s="74" t="s">
        <v>532</v>
      </c>
      <c r="F135" s="61">
        <v>0</v>
      </c>
      <c r="G135" s="62" t="s">
        <v>90</v>
      </c>
      <c r="H135" s="67"/>
      <c r="I135" s="63">
        <v>1</v>
      </c>
      <c r="J135" s="74" t="s">
        <v>532</v>
      </c>
      <c r="K135" s="65">
        <v>0</v>
      </c>
      <c r="L135" s="65">
        <f t="shared" si="49"/>
        <v>0</v>
      </c>
      <c r="M135" s="66">
        <v>1</v>
      </c>
      <c r="N135" s="67">
        <f t="shared" si="43"/>
        <v>0</v>
      </c>
      <c r="O135" s="67">
        <v>0</v>
      </c>
      <c r="P135" s="68">
        <f t="shared" si="44"/>
        <v>0</v>
      </c>
      <c r="Q135" s="67">
        <f t="shared" si="45"/>
        <v>0</v>
      </c>
      <c r="R135" s="75">
        <f t="shared" si="50"/>
        <v>0</v>
      </c>
      <c r="S135" s="75">
        <f t="shared" si="51"/>
        <v>0</v>
      </c>
      <c r="T135" s="75">
        <f t="shared" si="52"/>
        <v>0</v>
      </c>
      <c r="U135" s="70">
        <f t="shared" si="53"/>
        <v>0</v>
      </c>
      <c r="V135" s="75">
        <f t="shared" si="54"/>
        <v>0</v>
      </c>
      <c r="W135" s="70">
        <f t="shared" si="55"/>
        <v>0</v>
      </c>
    </row>
    <row r="136" spans="1:23" s="15" customFormat="1" ht="14.45" customHeight="1" x14ac:dyDescent="0.25">
      <c r="A136" s="71">
        <v>20</v>
      </c>
      <c r="B136" s="59">
        <f t="shared" si="46"/>
        <v>0</v>
      </c>
      <c r="C136" s="59">
        <f t="shared" si="47"/>
        <v>0</v>
      </c>
      <c r="D136" s="275">
        <f t="shared" si="48"/>
        <v>0</v>
      </c>
      <c r="E136" s="74" t="s">
        <v>532</v>
      </c>
      <c r="F136" s="61">
        <v>20</v>
      </c>
      <c r="G136" s="99" t="s">
        <v>437</v>
      </c>
      <c r="H136" s="23" t="s">
        <v>323</v>
      </c>
      <c r="I136" s="73">
        <v>20</v>
      </c>
      <c r="J136" s="74" t="s">
        <v>532</v>
      </c>
      <c r="K136" s="65">
        <v>175</v>
      </c>
      <c r="L136" s="65">
        <f t="shared" si="49"/>
        <v>8.75</v>
      </c>
      <c r="M136" s="66">
        <v>0.9</v>
      </c>
      <c r="N136" s="67">
        <f t="shared" si="43"/>
        <v>16.625</v>
      </c>
      <c r="O136" s="67">
        <v>16</v>
      </c>
      <c r="P136" s="68">
        <f t="shared" si="44"/>
        <v>16.75</v>
      </c>
      <c r="Q136" s="67">
        <f t="shared" si="45"/>
        <v>3.35</v>
      </c>
      <c r="R136" s="75">
        <f t="shared" si="50"/>
        <v>0</v>
      </c>
      <c r="S136" s="75">
        <f t="shared" si="51"/>
        <v>0</v>
      </c>
      <c r="T136" s="75">
        <f t="shared" si="52"/>
        <v>175</v>
      </c>
      <c r="U136" s="70">
        <f t="shared" si="53"/>
        <v>335</v>
      </c>
      <c r="V136" s="75">
        <f t="shared" si="54"/>
        <v>175</v>
      </c>
      <c r="W136" s="70">
        <f t="shared" si="55"/>
        <v>335</v>
      </c>
    </row>
    <row r="137" spans="1:23" s="5" customFormat="1" ht="14.45" hidden="1" customHeight="1" x14ac:dyDescent="0.25">
      <c r="A137" s="71">
        <v>100</v>
      </c>
      <c r="B137" s="59">
        <f t="shared" si="46"/>
        <v>100</v>
      </c>
      <c r="C137" s="59">
        <f t="shared" si="47"/>
        <v>1</v>
      </c>
      <c r="D137" s="275">
        <f t="shared" si="48"/>
        <v>1</v>
      </c>
      <c r="E137" s="74" t="s">
        <v>532</v>
      </c>
      <c r="F137" s="61">
        <v>0</v>
      </c>
      <c r="G137" s="72" t="s">
        <v>438</v>
      </c>
      <c r="H137" s="23" t="s">
        <v>325</v>
      </c>
      <c r="I137" s="73">
        <v>100</v>
      </c>
      <c r="J137" s="74" t="s">
        <v>532</v>
      </c>
      <c r="K137" s="65">
        <v>0</v>
      </c>
      <c r="L137" s="65">
        <f t="shared" si="49"/>
        <v>0</v>
      </c>
      <c r="M137" s="66">
        <v>1</v>
      </c>
      <c r="N137" s="67">
        <f t="shared" si="43"/>
        <v>0</v>
      </c>
      <c r="O137" s="67">
        <v>1.25</v>
      </c>
      <c r="P137" s="68">
        <f t="shared" si="44"/>
        <v>0</v>
      </c>
      <c r="Q137" s="67">
        <f t="shared" si="45"/>
        <v>0</v>
      </c>
      <c r="R137" s="75">
        <f t="shared" si="50"/>
        <v>0</v>
      </c>
      <c r="S137" s="75">
        <f t="shared" si="51"/>
        <v>0</v>
      </c>
      <c r="T137" s="75">
        <f t="shared" si="52"/>
        <v>0</v>
      </c>
      <c r="U137" s="70">
        <f t="shared" si="53"/>
        <v>0</v>
      </c>
      <c r="V137" s="75">
        <f t="shared" si="54"/>
        <v>0</v>
      </c>
      <c r="W137" s="70">
        <f t="shared" si="55"/>
        <v>0</v>
      </c>
    </row>
    <row r="138" spans="1:23" s="5" customFormat="1" ht="14.45" customHeight="1" x14ac:dyDescent="0.25">
      <c r="A138" s="71">
        <v>4000</v>
      </c>
      <c r="B138" s="59">
        <f t="shared" si="46"/>
        <v>0</v>
      </c>
      <c r="C138" s="59">
        <f t="shared" si="47"/>
        <v>0</v>
      </c>
      <c r="D138" s="275">
        <f t="shared" si="48"/>
        <v>0</v>
      </c>
      <c r="E138" s="74" t="s">
        <v>532</v>
      </c>
      <c r="F138" s="61">
        <v>4000</v>
      </c>
      <c r="G138" s="72" t="s">
        <v>788</v>
      </c>
      <c r="H138" s="23" t="s">
        <v>325</v>
      </c>
      <c r="I138" s="73">
        <v>100</v>
      </c>
      <c r="J138" s="74" t="s">
        <v>532</v>
      </c>
      <c r="K138" s="65">
        <v>65</v>
      </c>
      <c r="L138" s="65">
        <f t="shared" si="49"/>
        <v>0.65</v>
      </c>
      <c r="M138" s="66">
        <v>2</v>
      </c>
      <c r="N138" s="67">
        <f t="shared" si="43"/>
        <v>1.9500000000000002</v>
      </c>
      <c r="O138" s="67">
        <v>1.75</v>
      </c>
      <c r="P138" s="68">
        <f t="shared" si="44"/>
        <v>2</v>
      </c>
      <c r="Q138" s="67">
        <f t="shared" si="45"/>
        <v>0.4</v>
      </c>
      <c r="R138" s="75">
        <f t="shared" si="50"/>
        <v>0</v>
      </c>
      <c r="S138" s="75">
        <f t="shared" si="51"/>
        <v>0</v>
      </c>
      <c r="T138" s="75">
        <f t="shared" si="52"/>
        <v>2600</v>
      </c>
      <c r="U138" s="70">
        <f t="shared" si="53"/>
        <v>8000</v>
      </c>
      <c r="V138" s="75">
        <f t="shared" si="54"/>
        <v>2600</v>
      </c>
      <c r="W138" s="70">
        <f t="shared" si="55"/>
        <v>8000</v>
      </c>
    </row>
    <row r="139" spans="1:23" s="15" customFormat="1" ht="14.45" customHeight="1" x14ac:dyDescent="0.25">
      <c r="A139" s="71">
        <v>500</v>
      </c>
      <c r="B139" s="59">
        <f t="shared" si="46"/>
        <v>0</v>
      </c>
      <c r="C139" s="59">
        <f t="shared" si="47"/>
        <v>0</v>
      </c>
      <c r="D139" s="275">
        <f t="shared" si="48"/>
        <v>0</v>
      </c>
      <c r="E139" s="23" t="s">
        <v>532</v>
      </c>
      <c r="F139" s="61">
        <v>500</v>
      </c>
      <c r="G139" s="86" t="s">
        <v>590</v>
      </c>
      <c r="H139" s="23" t="s">
        <v>650</v>
      </c>
      <c r="I139" s="73">
        <v>100</v>
      </c>
      <c r="J139" s="23" t="s">
        <v>532</v>
      </c>
      <c r="K139" s="65">
        <v>139</v>
      </c>
      <c r="L139" s="65">
        <f t="shared" si="49"/>
        <v>1.39</v>
      </c>
      <c r="M139" s="66">
        <v>1</v>
      </c>
      <c r="N139" s="67">
        <f t="shared" si="43"/>
        <v>2.78</v>
      </c>
      <c r="O139" s="67">
        <v>2</v>
      </c>
      <c r="P139" s="68">
        <f t="shared" si="44"/>
        <v>2.75</v>
      </c>
      <c r="Q139" s="67">
        <f t="shared" si="45"/>
        <v>0.55000000000000004</v>
      </c>
      <c r="R139" s="94">
        <f t="shared" si="50"/>
        <v>0</v>
      </c>
      <c r="S139" s="94">
        <f t="shared" si="51"/>
        <v>0</v>
      </c>
      <c r="T139" s="94">
        <f t="shared" si="52"/>
        <v>695</v>
      </c>
      <c r="U139" s="95">
        <f t="shared" si="53"/>
        <v>1375</v>
      </c>
      <c r="V139" s="94">
        <f t="shared" si="54"/>
        <v>695</v>
      </c>
      <c r="W139" s="95">
        <f t="shared" si="55"/>
        <v>1375</v>
      </c>
    </row>
    <row r="140" spans="1:23" s="5" customFormat="1" ht="14.45" customHeight="1" x14ac:dyDescent="0.25">
      <c r="A140" s="71">
        <v>1000</v>
      </c>
      <c r="B140" s="59">
        <f t="shared" si="46"/>
        <v>0</v>
      </c>
      <c r="C140" s="59">
        <f t="shared" si="47"/>
        <v>0</v>
      </c>
      <c r="D140" s="275">
        <f t="shared" si="48"/>
        <v>0</v>
      </c>
      <c r="E140" s="74" t="s">
        <v>532</v>
      </c>
      <c r="F140" s="61">
        <v>1000</v>
      </c>
      <c r="G140" s="72" t="s">
        <v>439</v>
      </c>
      <c r="H140" s="23" t="s">
        <v>756</v>
      </c>
      <c r="I140" s="73">
        <v>100</v>
      </c>
      <c r="J140" s="74" t="s">
        <v>532</v>
      </c>
      <c r="K140" s="65">
        <v>29</v>
      </c>
      <c r="L140" s="65">
        <f t="shared" si="49"/>
        <v>0.28999999999999998</v>
      </c>
      <c r="M140" s="66">
        <v>4</v>
      </c>
      <c r="N140" s="67">
        <f>L140+(L140*M140)</f>
        <v>1.45</v>
      </c>
      <c r="O140" s="67">
        <v>1.25</v>
      </c>
      <c r="P140" s="68">
        <f t="shared" si="44"/>
        <v>1.5</v>
      </c>
      <c r="Q140" s="67">
        <f>P140*20%</f>
        <v>0.30000000000000004</v>
      </c>
      <c r="R140" s="75">
        <f t="shared" si="50"/>
        <v>0</v>
      </c>
      <c r="S140" s="75">
        <f t="shared" si="51"/>
        <v>0</v>
      </c>
      <c r="T140" s="75">
        <f t="shared" si="52"/>
        <v>290</v>
      </c>
      <c r="U140" s="70">
        <f t="shared" si="53"/>
        <v>1500</v>
      </c>
      <c r="V140" s="75">
        <f t="shared" si="54"/>
        <v>290</v>
      </c>
      <c r="W140" s="70">
        <f t="shared" si="55"/>
        <v>1500</v>
      </c>
    </row>
    <row r="141" spans="1:23" s="5" customFormat="1" ht="14.45" customHeight="1" x14ac:dyDescent="0.25">
      <c r="A141" s="71">
        <v>100</v>
      </c>
      <c r="B141" s="59">
        <f t="shared" si="46"/>
        <v>0</v>
      </c>
      <c r="C141" s="59">
        <f t="shared" si="47"/>
        <v>0</v>
      </c>
      <c r="D141" s="275">
        <f t="shared" si="48"/>
        <v>0</v>
      </c>
      <c r="E141" s="74" t="s">
        <v>532</v>
      </c>
      <c r="F141" s="61">
        <v>100</v>
      </c>
      <c r="G141" s="72" t="s">
        <v>440</v>
      </c>
      <c r="H141" s="23" t="s">
        <v>592</v>
      </c>
      <c r="I141" s="73">
        <v>100</v>
      </c>
      <c r="J141" s="74" t="s">
        <v>532</v>
      </c>
      <c r="K141" s="65">
        <v>85</v>
      </c>
      <c r="L141" s="65">
        <f t="shared" si="49"/>
        <v>0.85</v>
      </c>
      <c r="M141" s="66">
        <v>1</v>
      </c>
      <c r="N141" s="67">
        <f t="shared" si="43"/>
        <v>1.7</v>
      </c>
      <c r="O141" s="67">
        <v>1.5</v>
      </c>
      <c r="P141" s="68">
        <f t="shared" si="44"/>
        <v>1.75</v>
      </c>
      <c r="Q141" s="67">
        <f t="shared" si="45"/>
        <v>0.35000000000000003</v>
      </c>
      <c r="R141" s="75">
        <f t="shared" si="50"/>
        <v>0</v>
      </c>
      <c r="S141" s="75">
        <f t="shared" si="51"/>
        <v>0</v>
      </c>
      <c r="T141" s="75">
        <f t="shared" si="52"/>
        <v>85</v>
      </c>
      <c r="U141" s="70">
        <f t="shared" si="53"/>
        <v>175</v>
      </c>
      <c r="V141" s="75">
        <f t="shared" si="54"/>
        <v>85</v>
      </c>
      <c r="W141" s="70">
        <f t="shared" si="55"/>
        <v>175</v>
      </c>
    </row>
    <row r="142" spans="1:23" s="8" customFormat="1" ht="14.45" customHeight="1" x14ac:dyDescent="0.25">
      <c r="A142" s="71">
        <v>100</v>
      </c>
      <c r="B142" s="59">
        <f t="shared" si="46"/>
        <v>0</v>
      </c>
      <c r="C142" s="59">
        <f t="shared" si="47"/>
        <v>0</v>
      </c>
      <c r="D142" s="275">
        <f t="shared" si="48"/>
        <v>0</v>
      </c>
      <c r="E142" s="74" t="s">
        <v>532</v>
      </c>
      <c r="F142" s="61">
        <v>100</v>
      </c>
      <c r="G142" s="72" t="s">
        <v>441</v>
      </c>
      <c r="H142" s="39"/>
      <c r="I142" s="73">
        <v>100</v>
      </c>
      <c r="J142" s="74" t="s">
        <v>532</v>
      </c>
      <c r="K142" s="65">
        <v>580</v>
      </c>
      <c r="L142" s="65">
        <f t="shared" si="49"/>
        <v>5.8</v>
      </c>
      <c r="M142" s="66">
        <v>0.1</v>
      </c>
      <c r="N142" s="67">
        <f t="shared" si="43"/>
        <v>6.38</v>
      </c>
      <c r="O142" s="67">
        <v>5</v>
      </c>
      <c r="P142" s="68">
        <f t="shared" si="44"/>
        <v>6.5</v>
      </c>
      <c r="Q142" s="67">
        <f t="shared" si="45"/>
        <v>1.3</v>
      </c>
      <c r="R142" s="75">
        <f t="shared" si="50"/>
        <v>0</v>
      </c>
      <c r="S142" s="75">
        <f t="shared" si="51"/>
        <v>0</v>
      </c>
      <c r="T142" s="75">
        <f t="shared" si="52"/>
        <v>580</v>
      </c>
      <c r="U142" s="70">
        <f t="shared" si="53"/>
        <v>650</v>
      </c>
      <c r="V142" s="75">
        <f t="shared" si="54"/>
        <v>580</v>
      </c>
      <c r="W142" s="70">
        <f t="shared" si="55"/>
        <v>650</v>
      </c>
    </row>
    <row r="143" spans="1:23" s="8" customFormat="1" ht="14.45" customHeight="1" x14ac:dyDescent="0.25">
      <c r="A143" s="71">
        <v>100</v>
      </c>
      <c r="B143" s="59">
        <f t="shared" si="46"/>
        <v>0</v>
      </c>
      <c r="C143" s="59">
        <f t="shared" si="47"/>
        <v>0</v>
      </c>
      <c r="D143" s="275">
        <f t="shared" si="48"/>
        <v>0</v>
      </c>
      <c r="E143" s="74" t="s">
        <v>532</v>
      </c>
      <c r="F143" s="61">
        <v>100</v>
      </c>
      <c r="G143" s="72" t="s">
        <v>723</v>
      </c>
      <c r="H143" s="39" t="s">
        <v>724</v>
      </c>
      <c r="I143" s="73">
        <v>100</v>
      </c>
      <c r="J143" s="74" t="s">
        <v>532</v>
      </c>
      <c r="K143" s="65">
        <v>650</v>
      </c>
      <c r="L143" s="65">
        <f t="shared" si="49"/>
        <v>6.5</v>
      </c>
      <c r="M143" s="66">
        <v>0.1</v>
      </c>
      <c r="N143" s="67">
        <f t="shared" ref="N143" si="56">L143+(L143*M143)</f>
        <v>7.15</v>
      </c>
      <c r="O143" s="67">
        <v>6</v>
      </c>
      <c r="P143" s="68">
        <f t="shared" ref="P143" si="57">ROUND(N143*4,0)/4</f>
        <v>7.25</v>
      </c>
      <c r="Q143" s="67">
        <f t="shared" ref="Q143" si="58">P143*20%</f>
        <v>1.4500000000000002</v>
      </c>
      <c r="R143" s="75">
        <f t="shared" si="50"/>
        <v>0</v>
      </c>
      <c r="S143" s="75">
        <f t="shared" si="51"/>
        <v>0</v>
      </c>
      <c r="T143" s="75">
        <f t="shared" si="52"/>
        <v>650</v>
      </c>
      <c r="U143" s="70">
        <f t="shared" si="53"/>
        <v>725</v>
      </c>
      <c r="V143" s="75">
        <f t="shared" si="54"/>
        <v>650</v>
      </c>
      <c r="W143" s="70">
        <f t="shared" si="55"/>
        <v>725</v>
      </c>
    </row>
    <row r="144" spans="1:23" s="5" customFormat="1" ht="14.45" hidden="1" customHeight="1" x14ac:dyDescent="0.25">
      <c r="A144" s="71">
        <v>400</v>
      </c>
      <c r="B144" s="59">
        <f t="shared" si="46"/>
        <v>400</v>
      </c>
      <c r="C144" s="59">
        <f t="shared" si="47"/>
        <v>4</v>
      </c>
      <c r="D144" s="275">
        <f t="shared" si="48"/>
        <v>4</v>
      </c>
      <c r="E144" s="74" t="s">
        <v>532</v>
      </c>
      <c r="F144" s="61">
        <v>0</v>
      </c>
      <c r="G144" s="72" t="s">
        <v>442</v>
      </c>
      <c r="H144" s="207" t="s">
        <v>705</v>
      </c>
      <c r="I144" s="73">
        <v>100</v>
      </c>
      <c r="J144" s="74" t="s">
        <v>532</v>
      </c>
      <c r="K144" s="65">
        <v>0</v>
      </c>
      <c r="L144" s="65">
        <f t="shared" si="49"/>
        <v>0</v>
      </c>
      <c r="M144" s="66">
        <v>1</v>
      </c>
      <c r="N144" s="67">
        <f t="shared" si="43"/>
        <v>0</v>
      </c>
      <c r="O144" s="67">
        <v>2</v>
      </c>
      <c r="P144" s="68">
        <f t="shared" si="44"/>
        <v>0</v>
      </c>
      <c r="Q144" s="67">
        <f t="shared" si="45"/>
        <v>0</v>
      </c>
      <c r="R144" s="75">
        <f t="shared" si="50"/>
        <v>0</v>
      </c>
      <c r="S144" s="75">
        <f t="shared" si="51"/>
        <v>0</v>
      </c>
      <c r="T144" s="75">
        <f t="shared" si="52"/>
        <v>0</v>
      </c>
      <c r="U144" s="70">
        <f t="shared" si="53"/>
        <v>0</v>
      </c>
      <c r="V144" s="75">
        <f t="shared" si="54"/>
        <v>0</v>
      </c>
      <c r="W144" s="70">
        <f t="shared" si="55"/>
        <v>0</v>
      </c>
    </row>
    <row r="145" spans="1:23" s="17" customFormat="1" ht="14.45" hidden="1" customHeight="1" x14ac:dyDescent="0.25">
      <c r="A145" s="71">
        <v>500</v>
      </c>
      <c r="B145" s="59">
        <f t="shared" si="46"/>
        <v>500</v>
      </c>
      <c r="C145" s="59">
        <f t="shared" si="47"/>
        <v>5</v>
      </c>
      <c r="D145" s="275">
        <f t="shared" si="48"/>
        <v>5</v>
      </c>
      <c r="E145" s="57" t="s">
        <v>532</v>
      </c>
      <c r="F145" s="61">
        <v>0</v>
      </c>
      <c r="G145" s="72" t="s">
        <v>442</v>
      </c>
      <c r="H145" s="102" t="s">
        <v>668</v>
      </c>
      <c r="I145" s="77">
        <v>100</v>
      </c>
      <c r="J145" s="57" t="s">
        <v>532</v>
      </c>
      <c r="K145" s="65">
        <v>0</v>
      </c>
      <c r="L145" s="65">
        <f t="shared" si="49"/>
        <v>0</v>
      </c>
      <c r="M145" s="66">
        <v>1</v>
      </c>
      <c r="N145" s="67">
        <f t="shared" si="43"/>
        <v>0</v>
      </c>
      <c r="O145" s="67">
        <v>3</v>
      </c>
      <c r="P145" s="68">
        <f t="shared" si="44"/>
        <v>0</v>
      </c>
      <c r="Q145" s="78">
        <f t="shared" si="45"/>
        <v>0</v>
      </c>
      <c r="R145" s="79">
        <f t="shared" si="50"/>
        <v>0</v>
      </c>
      <c r="S145" s="79">
        <f t="shared" si="51"/>
        <v>0</v>
      </c>
      <c r="T145" s="79">
        <f t="shared" si="52"/>
        <v>0</v>
      </c>
      <c r="U145" s="80">
        <f t="shared" si="53"/>
        <v>0</v>
      </c>
      <c r="V145" s="79">
        <f t="shared" si="54"/>
        <v>0</v>
      </c>
      <c r="W145" s="80">
        <f t="shared" si="55"/>
        <v>0</v>
      </c>
    </row>
    <row r="146" spans="1:23" s="2" customFormat="1" ht="14.45" customHeight="1" x14ac:dyDescent="0.25">
      <c r="A146" s="71">
        <v>0</v>
      </c>
      <c r="B146" s="59">
        <f t="shared" si="46"/>
        <v>0</v>
      </c>
      <c r="C146" s="59">
        <f t="shared" si="47"/>
        <v>0</v>
      </c>
      <c r="D146" s="275">
        <f t="shared" si="48"/>
        <v>0</v>
      </c>
      <c r="E146" s="57" t="s">
        <v>532</v>
      </c>
      <c r="F146" s="61">
        <v>0</v>
      </c>
      <c r="G146" s="62" t="s">
        <v>91</v>
      </c>
      <c r="H146" s="67"/>
      <c r="I146" s="77">
        <v>100</v>
      </c>
      <c r="J146" s="57" t="s">
        <v>532</v>
      </c>
      <c r="K146" s="65">
        <v>0</v>
      </c>
      <c r="L146" s="65">
        <f t="shared" si="49"/>
        <v>0</v>
      </c>
      <c r="M146" s="66">
        <v>1</v>
      </c>
      <c r="N146" s="67">
        <f t="shared" si="43"/>
        <v>0</v>
      </c>
      <c r="O146" s="67">
        <v>0</v>
      </c>
      <c r="P146" s="68">
        <f t="shared" si="44"/>
        <v>0</v>
      </c>
      <c r="Q146" s="67">
        <f t="shared" si="45"/>
        <v>0</v>
      </c>
      <c r="R146" s="75">
        <f t="shared" si="50"/>
        <v>0</v>
      </c>
      <c r="S146" s="75">
        <f t="shared" si="51"/>
        <v>0</v>
      </c>
      <c r="T146" s="75">
        <f t="shared" si="52"/>
        <v>0</v>
      </c>
      <c r="U146" s="70">
        <f t="shared" si="53"/>
        <v>0</v>
      </c>
      <c r="V146" s="75">
        <f t="shared" si="54"/>
        <v>0</v>
      </c>
      <c r="W146" s="70">
        <f t="shared" si="55"/>
        <v>0</v>
      </c>
    </row>
    <row r="147" spans="1:23" s="15" customFormat="1" ht="14.45" hidden="1" customHeight="1" x14ac:dyDescent="0.25">
      <c r="A147" s="71">
        <v>0</v>
      </c>
      <c r="B147" s="59">
        <f t="shared" si="46"/>
        <v>0</v>
      </c>
      <c r="C147" s="59">
        <f t="shared" si="47"/>
        <v>0</v>
      </c>
      <c r="D147" s="275">
        <f t="shared" si="48"/>
        <v>0</v>
      </c>
      <c r="E147" s="23" t="s">
        <v>532</v>
      </c>
      <c r="F147" s="61">
        <v>0</v>
      </c>
      <c r="G147" s="99" t="s">
        <v>578</v>
      </c>
      <c r="H147" s="67" t="s">
        <v>579</v>
      </c>
      <c r="I147" s="73">
        <v>30</v>
      </c>
      <c r="J147" s="23" t="s">
        <v>532</v>
      </c>
      <c r="K147" s="65">
        <v>0</v>
      </c>
      <c r="L147" s="65">
        <f t="shared" si="49"/>
        <v>0</v>
      </c>
      <c r="M147" s="66">
        <v>1</v>
      </c>
      <c r="N147" s="67">
        <f>L147+(L147*M147)</f>
        <v>0</v>
      </c>
      <c r="O147" s="67">
        <v>16.5</v>
      </c>
      <c r="P147" s="68">
        <f>ROUND(N147*4,0)/4</f>
        <v>0</v>
      </c>
      <c r="Q147" s="67">
        <f>P147*20%</f>
        <v>0</v>
      </c>
      <c r="R147" s="94">
        <f t="shared" si="50"/>
        <v>0</v>
      </c>
      <c r="S147" s="94">
        <f t="shared" si="51"/>
        <v>0</v>
      </c>
      <c r="T147" s="94">
        <f t="shared" si="52"/>
        <v>0</v>
      </c>
      <c r="U147" s="95">
        <f t="shared" si="53"/>
        <v>0</v>
      </c>
      <c r="V147" s="94">
        <f t="shared" si="54"/>
        <v>0</v>
      </c>
      <c r="W147" s="95">
        <f t="shared" si="55"/>
        <v>0</v>
      </c>
    </row>
    <row r="148" spans="1:23" s="15" customFormat="1" ht="14.45" hidden="1" customHeight="1" x14ac:dyDescent="0.25">
      <c r="A148" s="71">
        <v>0</v>
      </c>
      <c r="B148" s="59">
        <f t="shared" si="46"/>
        <v>0</v>
      </c>
      <c r="C148" s="59">
        <f t="shared" si="47"/>
        <v>0</v>
      </c>
      <c r="D148" s="275">
        <f t="shared" si="48"/>
        <v>0</v>
      </c>
      <c r="E148" s="23" t="s">
        <v>532</v>
      </c>
      <c r="F148" s="61">
        <v>0</v>
      </c>
      <c r="G148" s="86" t="s">
        <v>717</v>
      </c>
      <c r="H148" s="67" t="s">
        <v>718</v>
      </c>
      <c r="I148" s="73">
        <v>100</v>
      </c>
      <c r="J148" s="23" t="s">
        <v>532</v>
      </c>
      <c r="K148" s="65">
        <v>0</v>
      </c>
      <c r="L148" s="65">
        <f t="shared" si="49"/>
        <v>0</v>
      </c>
      <c r="M148" s="66">
        <v>1</v>
      </c>
      <c r="N148" s="67">
        <f>L148+(L148*M148)</f>
        <v>0</v>
      </c>
      <c r="O148" s="67">
        <v>17.5</v>
      </c>
      <c r="P148" s="68">
        <f>ROUND(N148*4,0)/4</f>
        <v>0</v>
      </c>
      <c r="Q148" s="67">
        <f>P148*20%</f>
        <v>0</v>
      </c>
      <c r="R148" s="94">
        <f t="shared" si="50"/>
        <v>0</v>
      </c>
      <c r="S148" s="94">
        <f t="shared" si="51"/>
        <v>0</v>
      </c>
      <c r="T148" s="94">
        <f t="shared" si="52"/>
        <v>0</v>
      </c>
      <c r="U148" s="95">
        <f t="shared" si="53"/>
        <v>0</v>
      </c>
      <c r="V148" s="94">
        <f t="shared" si="54"/>
        <v>0</v>
      </c>
      <c r="W148" s="95">
        <f t="shared" si="55"/>
        <v>0</v>
      </c>
    </row>
    <row r="149" spans="1:23" s="15" customFormat="1" ht="14.45" customHeight="1" x14ac:dyDescent="0.25">
      <c r="A149" s="71">
        <v>500</v>
      </c>
      <c r="B149" s="59">
        <f t="shared" si="46"/>
        <v>0</v>
      </c>
      <c r="C149" s="59">
        <f t="shared" si="47"/>
        <v>0</v>
      </c>
      <c r="D149" s="275">
        <f t="shared" si="48"/>
        <v>0</v>
      </c>
      <c r="E149" s="23" t="s">
        <v>532</v>
      </c>
      <c r="F149" s="61">
        <v>500</v>
      </c>
      <c r="G149" s="86" t="s">
        <v>443</v>
      </c>
      <c r="H149" s="23" t="s">
        <v>639</v>
      </c>
      <c r="I149" s="73">
        <v>100</v>
      </c>
      <c r="J149" s="23" t="s">
        <v>532</v>
      </c>
      <c r="K149" s="65">
        <v>145</v>
      </c>
      <c r="L149" s="65">
        <f t="shared" si="49"/>
        <v>1.45</v>
      </c>
      <c r="M149" s="66">
        <v>2.1</v>
      </c>
      <c r="N149" s="67">
        <f t="shared" si="43"/>
        <v>4.4950000000000001</v>
      </c>
      <c r="O149" s="67">
        <v>4</v>
      </c>
      <c r="P149" s="68">
        <f t="shared" si="44"/>
        <v>4.5</v>
      </c>
      <c r="Q149" s="67">
        <f t="shared" si="45"/>
        <v>0.9</v>
      </c>
      <c r="R149" s="94">
        <f t="shared" si="50"/>
        <v>0</v>
      </c>
      <c r="S149" s="94">
        <f t="shared" si="51"/>
        <v>0</v>
      </c>
      <c r="T149" s="94">
        <f t="shared" si="52"/>
        <v>725</v>
      </c>
      <c r="U149" s="95">
        <f t="shared" si="53"/>
        <v>2250</v>
      </c>
      <c r="V149" s="94">
        <f t="shared" si="54"/>
        <v>725</v>
      </c>
      <c r="W149" s="95">
        <f t="shared" si="55"/>
        <v>2250</v>
      </c>
    </row>
    <row r="150" spans="1:23" s="5" customFormat="1" ht="14.45" customHeight="1" x14ac:dyDescent="0.25">
      <c r="A150" s="71">
        <v>200</v>
      </c>
      <c r="B150" s="59">
        <f t="shared" si="46"/>
        <v>0</v>
      </c>
      <c r="C150" s="59">
        <f t="shared" si="47"/>
        <v>0</v>
      </c>
      <c r="D150" s="275">
        <f t="shared" si="48"/>
        <v>0</v>
      </c>
      <c r="E150" s="74" t="s">
        <v>532</v>
      </c>
      <c r="F150" s="61">
        <v>200</v>
      </c>
      <c r="G150" s="72" t="s">
        <v>444</v>
      </c>
      <c r="H150" s="23" t="s">
        <v>287</v>
      </c>
      <c r="I150" s="73">
        <v>100</v>
      </c>
      <c r="J150" s="74" t="s">
        <v>532</v>
      </c>
      <c r="K150" s="65">
        <v>630</v>
      </c>
      <c r="L150" s="65">
        <f t="shared" si="49"/>
        <v>6.3</v>
      </c>
      <c r="M150" s="66">
        <v>2.2999999999999998</v>
      </c>
      <c r="N150" s="67">
        <f t="shared" ref="N150:N160" si="59">L150+(L150*M150)</f>
        <v>20.79</v>
      </c>
      <c r="O150" s="67">
        <v>20</v>
      </c>
      <c r="P150" s="68">
        <f t="shared" ref="P150:P160" si="60">ROUND(N150*4,0)/4</f>
        <v>20.75</v>
      </c>
      <c r="Q150" s="67">
        <f t="shared" ref="Q150:Q160" si="61">P150*20%</f>
        <v>4.1500000000000004</v>
      </c>
      <c r="R150" s="75">
        <f t="shared" si="50"/>
        <v>0</v>
      </c>
      <c r="S150" s="75">
        <f t="shared" si="51"/>
        <v>0</v>
      </c>
      <c r="T150" s="75">
        <f t="shared" si="52"/>
        <v>1260</v>
      </c>
      <c r="U150" s="70">
        <f t="shared" si="53"/>
        <v>4150</v>
      </c>
      <c r="V150" s="75">
        <f t="shared" si="54"/>
        <v>1260</v>
      </c>
      <c r="W150" s="70">
        <f t="shared" si="55"/>
        <v>4150</v>
      </c>
    </row>
    <row r="151" spans="1:23" s="5" customFormat="1" ht="14.45" customHeight="1" x14ac:dyDescent="0.25">
      <c r="A151" s="71">
        <v>2000</v>
      </c>
      <c r="B151" s="59">
        <f t="shared" si="46"/>
        <v>1200</v>
      </c>
      <c r="C151" s="59">
        <f t="shared" si="47"/>
        <v>12</v>
      </c>
      <c r="D151" s="275">
        <f t="shared" si="48"/>
        <v>12</v>
      </c>
      <c r="E151" s="74" t="s">
        <v>532</v>
      </c>
      <c r="F151" s="61">
        <v>800</v>
      </c>
      <c r="G151" s="72" t="s">
        <v>445</v>
      </c>
      <c r="H151" s="39" t="s">
        <v>308</v>
      </c>
      <c r="I151" s="73">
        <v>100</v>
      </c>
      <c r="J151" s="74" t="s">
        <v>532</v>
      </c>
      <c r="K151" s="65">
        <v>98</v>
      </c>
      <c r="L151" s="65">
        <f t="shared" si="49"/>
        <v>0.98</v>
      </c>
      <c r="M151" s="66">
        <v>1</v>
      </c>
      <c r="N151" s="67">
        <f t="shared" si="59"/>
        <v>1.96</v>
      </c>
      <c r="O151" s="67">
        <v>1.75</v>
      </c>
      <c r="P151" s="68">
        <f t="shared" si="60"/>
        <v>2</v>
      </c>
      <c r="Q151" s="67">
        <f t="shared" si="61"/>
        <v>0.4</v>
      </c>
      <c r="R151" s="75">
        <f t="shared" si="50"/>
        <v>1176</v>
      </c>
      <c r="S151" s="75">
        <f t="shared" si="51"/>
        <v>2400</v>
      </c>
      <c r="T151" s="75">
        <f t="shared" si="52"/>
        <v>784</v>
      </c>
      <c r="U151" s="70">
        <f t="shared" si="53"/>
        <v>1600</v>
      </c>
      <c r="V151" s="75">
        <f t="shared" si="54"/>
        <v>1960</v>
      </c>
      <c r="W151" s="70">
        <f t="shared" si="55"/>
        <v>4000</v>
      </c>
    </row>
    <row r="152" spans="1:23" s="5" customFormat="1" ht="14.45" customHeight="1" x14ac:dyDescent="0.25">
      <c r="A152" s="71">
        <v>500</v>
      </c>
      <c r="B152" s="59">
        <f t="shared" si="46"/>
        <v>0</v>
      </c>
      <c r="C152" s="59">
        <f t="shared" si="47"/>
        <v>0</v>
      </c>
      <c r="D152" s="275">
        <f t="shared" si="48"/>
        <v>0</v>
      </c>
      <c r="E152" s="74" t="s">
        <v>532</v>
      </c>
      <c r="F152" s="61">
        <v>500</v>
      </c>
      <c r="G152" s="72" t="s">
        <v>445</v>
      </c>
      <c r="H152" s="23" t="s">
        <v>46</v>
      </c>
      <c r="I152" s="73">
        <v>100</v>
      </c>
      <c r="J152" s="74" t="s">
        <v>532</v>
      </c>
      <c r="K152" s="65">
        <v>45</v>
      </c>
      <c r="L152" s="65">
        <f t="shared" si="49"/>
        <v>0.45</v>
      </c>
      <c r="M152" s="66">
        <v>1</v>
      </c>
      <c r="N152" s="67">
        <f t="shared" si="59"/>
        <v>0.9</v>
      </c>
      <c r="O152" s="67">
        <v>0.75</v>
      </c>
      <c r="P152" s="68">
        <f t="shared" si="60"/>
        <v>1</v>
      </c>
      <c r="Q152" s="67">
        <f t="shared" si="61"/>
        <v>0.2</v>
      </c>
      <c r="R152" s="75">
        <f t="shared" si="50"/>
        <v>0</v>
      </c>
      <c r="S152" s="75">
        <f t="shared" si="51"/>
        <v>0</v>
      </c>
      <c r="T152" s="75">
        <f t="shared" si="52"/>
        <v>225</v>
      </c>
      <c r="U152" s="70">
        <f t="shared" si="53"/>
        <v>500</v>
      </c>
      <c r="V152" s="75">
        <f t="shared" si="54"/>
        <v>225</v>
      </c>
      <c r="W152" s="70">
        <f t="shared" si="55"/>
        <v>500</v>
      </c>
    </row>
    <row r="153" spans="1:23" s="5" customFormat="1" ht="14.45" customHeight="1" x14ac:dyDescent="0.25">
      <c r="A153" s="71">
        <v>100</v>
      </c>
      <c r="B153" s="59">
        <f t="shared" si="46"/>
        <v>0</v>
      </c>
      <c r="C153" s="59">
        <f t="shared" si="47"/>
        <v>0</v>
      </c>
      <c r="D153" s="275">
        <f t="shared" si="48"/>
        <v>0</v>
      </c>
      <c r="E153" s="74" t="s">
        <v>532</v>
      </c>
      <c r="F153" s="61">
        <v>100</v>
      </c>
      <c r="G153" s="72" t="s">
        <v>446</v>
      </c>
      <c r="H153" s="23" t="s">
        <v>47</v>
      </c>
      <c r="I153" s="73">
        <v>100</v>
      </c>
      <c r="J153" s="74" t="s">
        <v>532</v>
      </c>
      <c r="K153" s="65">
        <v>65</v>
      </c>
      <c r="L153" s="65">
        <f t="shared" si="49"/>
        <v>0.65</v>
      </c>
      <c r="M153" s="66">
        <v>3</v>
      </c>
      <c r="N153" s="67">
        <f t="shared" si="59"/>
        <v>2.6</v>
      </c>
      <c r="O153" s="67">
        <v>2</v>
      </c>
      <c r="P153" s="68">
        <f t="shared" si="60"/>
        <v>2.5</v>
      </c>
      <c r="Q153" s="67">
        <f t="shared" si="61"/>
        <v>0.5</v>
      </c>
      <c r="R153" s="75">
        <f t="shared" si="50"/>
        <v>0</v>
      </c>
      <c r="S153" s="75">
        <f t="shared" si="51"/>
        <v>0</v>
      </c>
      <c r="T153" s="75">
        <f t="shared" si="52"/>
        <v>65</v>
      </c>
      <c r="U153" s="70">
        <f t="shared" si="53"/>
        <v>250</v>
      </c>
      <c r="V153" s="75">
        <f t="shared" si="54"/>
        <v>65</v>
      </c>
      <c r="W153" s="70">
        <f t="shared" si="55"/>
        <v>250</v>
      </c>
    </row>
    <row r="154" spans="1:23" s="5" customFormat="1" ht="14.45" customHeight="1" x14ac:dyDescent="0.25">
      <c r="A154" s="71">
        <v>50</v>
      </c>
      <c r="B154" s="59">
        <f t="shared" si="46"/>
        <v>0</v>
      </c>
      <c r="C154" s="59">
        <f t="shared" si="47"/>
        <v>0</v>
      </c>
      <c r="D154" s="275">
        <f t="shared" si="48"/>
        <v>0</v>
      </c>
      <c r="E154" s="74" t="s">
        <v>532</v>
      </c>
      <c r="F154" s="61">
        <v>50</v>
      </c>
      <c r="G154" s="72" t="s">
        <v>451</v>
      </c>
      <c r="H154" s="23" t="s">
        <v>612</v>
      </c>
      <c r="I154" s="73">
        <v>50</v>
      </c>
      <c r="J154" s="74" t="s">
        <v>532</v>
      </c>
      <c r="K154" s="65">
        <v>420</v>
      </c>
      <c r="L154" s="65">
        <f t="shared" si="49"/>
        <v>8.4</v>
      </c>
      <c r="M154" s="66">
        <v>3</v>
      </c>
      <c r="N154" s="67">
        <f>L154+(L154*M154)</f>
        <v>33.6</v>
      </c>
      <c r="O154" s="67">
        <v>31</v>
      </c>
      <c r="P154" s="68">
        <f>ROUND(N154*4,0)/4</f>
        <v>33.5</v>
      </c>
      <c r="Q154" s="67">
        <f>P154*20%</f>
        <v>6.7</v>
      </c>
      <c r="R154" s="75">
        <f t="shared" si="50"/>
        <v>0</v>
      </c>
      <c r="S154" s="75">
        <f t="shared" si="51"/>
        <v>0</v>
      </c>
      <c r="T154" s="75">
        <f t="shared" si="52"/>
        <v>420</v>
      </c>
      <c r="U154" s="70">
        <f t="shared" si="53"/>
        <v>1675</v>
      </c>
      <c r="V154" s="75">
        <f t="shared" si="54"/>
        <v>420</v>
      </c>
      <c r="W154" s="70">
        <f t="shared" si="55"/>
        <v>1675</v>
      </c>
    </row>
    <row r="155" spans="1:23" s="5" customFormat="1" ht="14.45" customHeight="1" x14ac:dyDescent="0.25">
      <c r="A155" s="71">
        <v>100</v>
      </c>
      <c r="B155" s="59">
        <f t="shared" si="46"/>
        <v>0</v>
      </c>
      <c r="C155" s="59">
        <f t="shared" si="47"/>
        <v>0</v>
      </c>
      <c r="D155" s="275">
        <f t="shared" si="48"/>
        <v>0</v>
      </c>
      <c r="E155" s="74" t="s">
        <v>532</v>
      </c>
      <c r="F155" s="61">
        <v>100</v>
      </c>
      <c r="G155" s="72" t="s">
        <v>447</v>
      </c>
      <c r="H155" s="23" t="s">
        <v>321</v>
      </c>
      <c r="I155" s="73">
        <v>100</v>
      </c>
      <c r="J155" s="74" t="s">
        <v>532</v>
      </c>
      <c r="K155" s="65">
        <v>75</v>
      </c>
      <c r="L155" s="65">
        <f t="shared" si="49"/>
        <v>0.75</v>
      </c>
      <c r="M155" s="66">
        <v>1</v>
      </c>
      <c r="N155" s="67">
        <f t="shared" si="59"/>
        <v>1.5</v>
      </c>
      <c r="O155" s="67">
        <v>1.5</v>
      </c>
      <c r="P155" s="68">
        <f t="shared" si="60"/>
        <v>1.5</v>
      </c>
      <c r="Q155" s="67">
        <f t="shared" si="61"/>
        <v>0.30000000000000004</v>
      </c>
      <c r="R155" s="75">
        <f t="shared" si="50"/>
        <v>0</v>
      </c>
      <c r="S155" s="75">
        <f t="shared" si="51"/>
        <v>0</v>
      </c>
      <c r="T155" s="75">
        <f t="shared" si="52"/>
        <v>75</v>
      </c>
      <c r="U155" s="70">
        <f t="shared" si="53"/>
        <v>150</v>
      </c>
      <c r="V155" s="75">
        <f t="shared" si="54"/>
        <v>75</v>
      </c>
      <c r="W155" s="70">
        <f t="shared" si="55"/>
        <v>150</v>
      </c>
    </row>
    <row r="156" spans="1:23" s="5" customFormat="1" ht="14.45" customHeight="1" x14ac:dyDescent="0.25">
      <c r="A156" s="71">
        <v>100</v>
      </c>
      <c r="B156" s="59">
        <f t="shared" si="46"/>
        <v>0</v>
      </c>
      <c r="C156" s="59">
        <f t="shared" si="47"/>
        <v>0</v>
      </c>
      <c r="D156" s="275">
        <f t="shared" si="48"/>
        <v>0</v>
      </c>
      <c r="E156" s="74" t="s">
        <v>532</v>
      </c>
      <c r="F156" s="61">
        <v>100</v>
      </c>
      <c r="G156" s="72" t="s">
        <v>448</v>
      </c>
      <c r="H156" s="39" t="s">
        <v>320</v>
      </c>
      <c r="I156" s="73">
        <v>100</v>
      </c>
      <c r="J156" s="74" t="s">
        <v>532</v>
      </c>
      <c r="K156" s="65">
        <v>59</v>
      </c>
      <c r="L156" s="65">
        <f t="shared" si="49"/>
        <v>0.59</v>
      </c>
      <c r="M156" s="66">
        <v>1.5</v>
      </c>
      <c r="N156" s="67">
        <f t="shared" si="59"/>
        <v>1.4750000000000001</v>
      </c>
      <c r="O156" s="67">
        <v>1.5</v>
      </c>
      <c r="P156" s="68">
        <f t="shared" si="60"/>
        <v>1.5</v>
      </c>
      <c r="Q156" s="67">
        <f t="shared" si="61"/>
        <v>0.30000000000000004</v>
      </c>
      <c r="R156" s="75">
        <f t="shared" si="50"/>
        <v>0</v>
      </c>
      <c r="S156" s="75">
        <f t="shared" si="51"/>
        <v>0</v>
      </c>
      <c r="T156" s="75">
        <f t="shared" si="52"/>
        <v>59</v>
      </c>
      <c r="U156" s="70">
        <f t="shared" si="53"/>
        <v>150</v>
      </c>
      <c r="V156" s="75">
        <f t="shared" si="54"/>
        <v>59</v>
      </c>
      <c r="W156" s="70">
        <f t="shared" si="55"/>
        <v>150</v>
      </c>
    </row>
    <row r="157" spans="1:23" s="5" customFormat="1" ht="14.45" customHeight="1" x14ac:dyDescent="0.25">
      <c r="A157" s="71">
        <v>100</v>
      </c>
      <c r="B157" s="59">
        <f t="shared" si="46"/>
        <v>0</v>
      </c>
      <c r="C157" s="59">
        <f t="shared" si="47"/>
        <v>0</v>
      </c>
      <c r="D157" s="275">
        <f t="shared" si="48"/>
        <v>0</v>
      </c>
      <c r="E157" s="74" t="s">
        <v>532</v>
      </c>
      <c r="F157" s="61">
        <v>100</v>
      </c>
      <c r="G157" s="72" t="s">
        <v>294</v>
      </c>
      <c r="H157" s="23" t="s">
        <v>252</v>
      </c>
      <c r="I157" s="73">
        <v>100</v>
      </c>
      <c r="J157" s="74" t="s">
        <v>532</v>
      </c>
      <c r="K157" s="65">
        <v>115</v>
      </c>
      <c r="L157" s="65">
        <f t="shared" si="49"/>
        <v>1.1499999999999999</v>
      </c>
      <c r="M157" s="66">
        <v>1</v>
      </c>
      <c r="N157" s="67">
        <f t="shared" si="59"/>
        <v>2.2999999999999998</v>
      </c>
      <c r="O157" s="67">
        <v>4</v>
      </c>
      <c r="P157" s="68">
        <f t="shared" si="60"/>
        <v>2.25</v>
      </c>
      <c r="Q157" s="67">
        <f t="shared" si="61"/>
        <v>0.45</v>
      </c>
      <c r="R157" s="75">
        <f t="shared" si="50"/>
        <v>0</v>
      </c>
      <c r="S157" s="75">
        <f t="shared" si="51"/>
        <v>0</v>
      </c>
      <c r="T157" s="75">
        <f t="shared" si="52"/>
        <v>114.99999999999999</v>
      </c>
      <c r="U157" s="70">
        <f t="shared" si="53"/>
        <v>225</v>
      </c>
      <c r="V157" s="75">
        <f t="shared" si="54"/>
        <v>114.99999999999999</v>
      </c>
      <c r="W157" s="70">
        <f t="shared" si="55"/>
        <v>225</v>
      </c>
    </row>
    <row r="158" spans="1:23" s="5" customFormat="1" ht="14.45" customHeight="1" x14ac:dyDescent="0.25">
      <c r="A158" s="71">
        <v>500</v>
      </c>
      <c r="B158" s="59">
        <f t="shared" si="46"/>
        <v>0</v>
      </c>
      <c r="C158" s="59">
        <f t="shared" si="47"/>
        <v>0</v>
      </c>
      <c r="D158" s="275">
        <f t="shared" si="48"/>
        <v>0</v>
      </c>
      <c r="E158" s="74" t="s">
        <v>532</v>
      </c>
      <c r="F158" s="61">
        <v>500</v>
      </c>
      <c r="G158" s="72" t="s">
        <v>657</v>
      </c>
      <c r="H158" s="23" t="s">
        <v>645</v>
      </c>
      <c r="I158" s="73">
        <v>100</v>
      </c>
      <c r="J158" s="74" t="s">
        <v>532</v>
      </c>
      <c r="K158" s="65">
        <v>285</v>
      </c>
      <c r="L158" s="65">
        <f t="shared" si="49"/>
        <v>2.85</v>
      </c>
      <c r="M158" s="66">
        <v>0.8</v>
      </c>
      <c r="N158" s="67">
        <f t="shared" si="59"/>
        <v>5.1300000000000008</v>
      </c>
      <c r="O158" s="67">
        <v>5</v>
      </c>
      <c r="P158" s="68">
        <f t="shared" si="60"/>
        <v>5.25</v>
      </c>
      <c r="Q158" s="67">
        <f t="shared" si="61"/>
        <v>1.05</v>
      </c>
      <c r="R158" s="75">
        <f t="shared" si="50"/>
        <v>0</v>
      </c>
      <c r="S158" s="75">
        <f t="shared" si="51"/>
        <v>0</v>
      </c>
      <c r="T158" s="75">
        <f t="shared" si="52"/>
        <v>1425</v>
      </c>
      <c r="U158" s="70">
        <f t="shared" si="53"/>
        <v>2625</v>
      </c>
      <c r="V158" s="75">
        <f t="shared" si="54"/>
        <v>1425</v>
      </c>
      <c r="W158" s="70">
        <f t="shared" si="55"/>
        <v>2625</v>
      </c>
    </row>
    <row r="159" spans="1:23" s="5" customFormat="1" ht="14.45" customHeight="1" x14ac:dyDescent="0.25">
      <c r="A159" s="71">
        <v>100</v>
      </c>
      <c r="B159" s="59">
        <f t="shared" si="46"/>
        <v>0</v>
      </c>
      <c r="C159" s="59">
        <f t="shared" si="47"/>
        <v>0</v>
      </c>
      <c r="D159" s="275">
        <f t="shared" si="48"/>
        <v>0</v>
      </c>
      <c r="E159" s="74" t="s">
        <v>532</v>
      </c>
      <c r="F159" s="61">
        <v>100</v>
      </c>
      <c r="G159" s="72" t="s">
        <v>449</v>
      </c>
      <c r="H159" s="23" t="s">
        <v>244</v>
      </c>
      <c r="I159" s="73">
        <v>100</v>
      </c>
      <c r="J159" s="74" t="s">
        <v>532</v>
      </c>
      <c r="K159" s="65">
        <v>98</v>
      </c>
      <c r="L159" s="65">
        <f t="shared" si="49"/>
        <v>0.98</v>
      </c>
      <c r="M159" s="66">
        <v>1</v>
      </c>
      <c r="N159" s="67">
        <f t="shared" si="59"/>
        <v>1.96</v>
      </c>
      <c r="O159" s="67">
        <v>1.75</v>
      </c>
      <c r="P159" s="68">
        <f t="shared" si="60"/>
        <v>2</v>
      </c>
      <c r="Q159" s="67">
        <f t="shared" si="61"/>
        <v>0.4</v>
      </c>
      <c r="R159" s="75">
        <f t="shared" si="50"/>
        <v>0</v>
      </c>
      <c r="S159" s="75">
        <f t="shared" si="51"/>
        <v>0</v>
      </c>
      <c r="T159" s="75">
        <f t="shared" si="52"/>
        <v>98</v>
      </c>
      <c r="U159" s="70">
        <f t="shared" si="53"/>
        <v>200</v>
      </c>
      <c r="V159" s="75">
        <f t="shared" si="54"/>
        <v>98</v>
      </c>
      <c r="W159" s="70">
        <f t="shared" si="55"/>
        <v>200</v>
      </c>
    </row>
    <row r="160" spans="1:23" s="5" customFormat="1" ht="14.45" customHeight="1" x14ac:dyDescent="0.25">
      <c r="A160" s="71">
        <v>100</v>
      </c>
      <c r="B160" s="59">
        <f t="shared" si="46"/>
        <v>0</v>
      </c>
      <c r="C160" s="59">
        <f t="shared" si="47"/>
        <v>0</v>
      </c>
      <c r="D160" s="275">
        <f t="shared" si="48"/>
        <v>0</v>
      </c>
      <c r="E160" s="74" t="s">
        <v>532</v>
      </c>
      <c r="F160" s="61">
        <v>100</v>
      </c>
      <c r="G160" s="72" t="s">
        <v>450</v>
      </c>
      <c r="H160" s="23" t="s">
        <v>244</v>
      </c>
      <c r="I160" s="73">
        <v>100</v>
      </c>
      <c r="J160" s="74" t="s">
        <v>532</v>
      </c>
      <c r="K160" s="65">
        <v>135</v>
      </c>
      <c r="L160" s="65">
        <f t="shared" si="49"/>
        <v>1.35</v>
      </c>
      <c r="M160" s="66">
        <v>1.25</v>
      </c>
      <c r="N160" s="67">
        <f t="shared" si="59"/>
        <v>3.0375000000000001</v>
      </c>
      <c r="O160" s="67">
        <v>2.75</v>
      </c>
      <c r="P160" s="68">
        <f t="shared" si="60"/>
        <v>3</v>
      </c>
      <c r="Q160" s="67">
        <f t="shared" si="61"/>
        <v>0.60000000000000009</v>
      </c>
      <c r="R160" s="75">
        <f t="shared" si="50"/>
        <v>0</v>
      </c>
      <c r="S160" s="75">
        <f t="shared" si="51"/>
        <v>0</v>
      </c>
      <c r="T160" s="75">
        <f t="shared" si="52"/>
        <v>135</v>
      </c>
      <c r="U160" s="70">
        <f t="shared" si="53"/>
        <v>300</v>
      </c>
      <c r="V160" s="75">
        <f t="shared" si="54"/>
        <v>135</v>
      </c>
      <c r="W160" s="70">
        <f t="shared" si="55"/>
        <v>300</v>
      </c>
    </row>
    <row r="161" spans="1:23" s="2" customFormat="1" ht="14.45" customHeight="1" x14ac:dyDescent="0.25">
      <c r="A161" s="71">
        <v>0</v>
      </c>
      <c r="B161" s="59">
        <f t="shared" si="46"/>
        <v>0</v>
      </c>
      <c r="C161" s="59">
        <f t="shared" si="47"/>
        <v>0</v>
      </c>
      <c r="D161" s="275">
        <f t="shared" si="48"/>
        <v>0</v>
      </c>
      <c r="E161" s="74" t="s">
        <v>532</v>
      </c>
      <c r="F161" s="61">
        <v>0</v>
      </c>
      <c r="G161" s="62" t="s">
        <v>630</v>
      </c>
      <c r="H161" s="67"/>
      <c r="I161" s="63">
        <v>1</v>
      </c>
      <c r="J161" s="74" t="s">
        <v>532</v>
      </c>
      <c r="K161" s="65">
        <v>0</v>
      </c>
      <c r="L161" s="65">
        <f t="shared" si="49"/>
        <v>0</v>
      </c>
      <c r="M161" s="66">
        <v>1</v>
      </c>
      <c r="N161" s="67">
        <f t="shared" ref="N161:N172" si="62">L161+(L161*M161)</f>
        <v>0</v>
      </c>
      <c r="O161" s="67">
        <v>0</v>
      </c>
      <c r="P161" s="68">
        <f t="shared" ref="P161:P172" si="63">ROUND(N161*4,0)/4</f>
        <v>0</v>
      </c>
      <c r="Q161" s="67">
        <f t="shared" ref="Q161:Q172" si="64">P161*20%</f>
        <v>0</v>
      </c>
      <c r="R161" s="75">
        <f t="shared" si="50"/>
        <v>0</v>
      </c>
      <c r="S161" s="75">
        <f t="shared" si="51"/>
        <v>0</v>
      </c>
      <c r="T161" s="75">
        <f t="shared" si="52"/>
        <v>0</v>
      </c>
      <c r="U161" s="70">
        <f t="shared" si="53"/>
        <v>0</v>
      </c>
      <c r="V161" s="75">
        <f t="shared" si="54"/>
        <v>0</v>
      </c>
      <c r="W161" s="70">
        <f t="shared" si="55"/>
        <v>0</v>
      </c>
    </row>
    <row r="162" spans="1:23" s="5" customFormat="1" ht="14.45" customHeight="1" x14ac:dyDescent="0.25">
      <c r="A162" s="71">
        <v>24</v>
      </c>
      <c r="B162" s="59">
        <f t="shared" si="46"/>
        <v>0</v>
      </c>
      <c r="C162" s="59">
        <f t="shared" si="47"/>
        <v>0</v>
      </c>
      <c r="D162" s="275">
        <f t="shared" si="48"/>
        <v>0</v>
      </c>
      <c r="E162" s="74" t="s">
        <v>532</v>
      </c>
      <c r="F162" s="61">
        <v>30</v>
      </c>
      <c r="G162" s="86" t="s">
        <v>456</v>
      </c>
      <c r="H162" s="23" t="s">
        <v>50</v>
      </c>
      <c r="I162" s="73">
        <v>30</v>
      </c>
      <c r="J162" s="74" t="s">
        <v>532</v>
      </c>
      <c r="K162" s="65">
        <v>398</v>
      </c>
      <c r="L162" s="65">
        <f t="shared" si="49"/>
        <v>13.266666666666667</v>
      </c>
      <c r="M162" s="66">
        <v>2.5</v>
      </c>
      <c r="N162" s="67">
        <f t="shared" si="62"/>
        <v>46.433333333333337</v>
      </c>
      <c r="O162" s="67">
        <v>45</v>
      </c>
      <c r="P162" s="68">
        <f t="shared" si="63"/>
        <v>46.5</v>
      </c>
      <c r="Q162" s="67">
        <f t="shared" si="64"/>
        <v>9.3000000000000007</v>
      </c>
      <c r="R162" s="75">
        <f t="shared" si="50"/>
        <v>0</v>
      </c>
      <c r="S162" s="75">
        <f t="shared" si="51"/>
        <v>0</v>
      </c>
      <c r="T162" s="75">
        <f t="shared" si="52"/>
        <v>398</v>
      </c>
      <c r="U162" s="70">
        <f t="shared" si="53"/>
        <v>1395</v>
      </c>
      <c r="V162" s="75">
        <f t="shared" si="54"/>
        <v>318.40000000000003</v>
      </c>
      <c r="W162" s="70">
        <f t="shared" si="55"/>
        <v>1116</v>
      </c>
    </row>
    <row r="163" spans="1:23" s="5" customFormat="1" ht="14.45" hidden="1" customHeight="1" x14ac:dyDescent="0.25">
      <c r="A163" s="71">
        <v>0</v>
      </c>
      <c r="B163" s="59">
        <f t="shared" si="46"/>
        <v>0</v>
      </c>
      <c r="C163" s="59">
        <f t="shared" si="47"/>
        <v>0</v>
      </c>
      <c r="D163" s="275">
        <f t="shared" si="48"/>
        <v>0</v>
      </c>
      <c r="E163" s="74" t="s">
        <v>532</v>
      </c>
      <c r="F163" s="61">
        <v>0</v>
      </c>
      <c r="G163" s="72" t="s">
        <v>457</v>
      </c>
      <c r="H163" s="23" t="s">
        <v>51</v>
      </c>
      <c r="I163" s="73">
        <v>100</v>
      </c>
      <c r="J163" s="74" t="s">
        <v>532</v>
      </c>
      <c r="K163" s="65">
        <v>0</v>
      </c>
      <c r="L163" s="65">
        <f t="shared" si="49"/>
        <v>0</v>
      </c>
      <c r="M163" s="66">
        <v>1</v>
      </c>
      <c r="N163" s="67">
        <f t="shared" si="62"/>
        <v>0</v>
      </c>
      <c r="O163" s="67">
        <v>10</v>
      </c>
      <c r="P163" s="68">
        <f t="shared" si="63"/>
        <v>0</v>
      </c>
      <c r="Q163" s="67">
        <f t="shared" si="64"/>
        <v>0</v>
      </c>
      <c r="R163" s="75">
        <f t="shared" si="50"/>
        <v>0</v>
      </c>
      <c r="S163" s="75">
        <f t="shared" si="51"/>
        <v>0</v>
      </c>
      <c r="T163" s="75">
        <f t="shared" si="52"/>
        <v>0</v>
      </c>
      <c r="U163" s="70">
        <f t="shared" si="53"/>
        <v>0</v>
      </c>
      <c r="V163" s="75">
        <f t="shared" si="54"/>
        <v>0</v>
      </c>
      <c r="W163" s="70">
        <f t="shared" si="55"/>
        <v>0</v>
      </c>
    </row>
    <row r="164" spans="1:23" s="5" customFormat="1" ht="14.45" hidden="1" customHeight="1" x14ac:dyDescent="0.25">
      <c r="A164" s="71">
        <v>0</v>
      </c>
      <c r="B164" s="59">
        <f t="shared" si="46"/>
        <v>0</v>
      </c>
      <c r="C164" s="59">
        <f t="shared" si="47"/>
        <v>0</v>
      </c>
      <c r="D164" s="275">
        <f t="shared" si="48"/>
        <v>0</v>
      </c>
      <c r="E164" s="74" t="s">
        <v>532</v>
      </c>
      <c r="F164" s="61">
        <v>0</v>
      </c>
      <c r="G164" s="72" t="s">
        <v>658</v>
      </c>
      <c r="H164" s="23" t="s">
        <v>659</v>
      </c>
      <c r="I164" s="73">
        <v>30</v>
      </c>
      <c r="J164" s="74" t="s">
        <v>532</v>
      </c>
      <c r="K164" s="65">
        <v>0</v>
      </c>
      <c r="L164" s="65">
        <f t="shared" si="49"/>
        <v>0</v>
      </c>
      <c r="M164" s="66">
        <v>1</v>
      </c>
      <c r="N164" s="67">
        <f>L164+(L164*M164)</f>
        <v>0</v>
      </c>
      <c r="O164" s="67">
        <v>18</v>
      </c>
      <c r="P164" s="68">
        <f>ROUND(N164*4,0)/4</f>
        <v>0</v>
      </c>
      <c r="Q164" s="67">
        <f>P164*20%</f>
        <v>0</v>
      </c>
      <c r="R164" s="75">
        <f t="shared" si="50"/>
        <v>0</v>
      </c>
      <c r="S164" s="75">
        <f t="shared" si="51"/>
        <v>0</v>
      </c>
      <c r="T164" s="75">
        <f t="shared" si="52"/>
        <v>0</v>
      </c>
      <c r="U164" s="70">
        <f t="shared" si="53"/>
        <v>0</v>
      </c>
      <c r="V164" s="75">
        <f t="shared" si="54"/>
        <v>0</v>
      </c>
      <c r="W164" s="70">
        <f t="shared" si="55"/>
        <v>0</v>
      </c>
    </row>
    <row r="165" spans="1:23" s="2" customFormat="1" ht="14.45" customHeight="1" x14ac:dyDescent="0.25">
      <c r="A165" s="71">
        <v>0</v>
      </c>
      <c r="B165" s="59">
        <f t="shared" si="46"/>
        <v>0</v>
      </c>
      <c r="C165" s="59">
        <f t="shared" si="47"/>
        <v>0</v>
      </c>
      <c r="D165" s="275">
        <f t="shared" si="48"/>
        <v>0</v>
      </c>
      <c r="E165" s="74" t="s">
        <v>532</v>
      </c>
      <c r="F165" s="61">
        <v>0</v>
      </c>
      <c r="G165" s="62" t="s">
        <v>227</v>
      </c>
      <c r="H165" s="67"/>
      <c r="I165" s="63">
        <v>1</v>
      </c>
      <c r="J165" s="74" t="s">
        <v>532</v>
      </c>
      <c r="K165" s="65">
        <v>0</v>
      </c>
      <c r="L165" s="65">
        <f t="shared" si="49"/>
        <v>0</v>
      </c>
      <c r="M165" s="66">
        <v>1</v>
      </c>
      <c r="N165" s="67">
        <f t="shared" si="62"/>
        <v>0</v>
      </c>
      <c r="O165" s="67">
        <v>0</v>
      </c>
      <c r="P165" s="68">
        <f t="shared" si="63"/>
        <v>0</v>
      </c>
      <c r="Q165" s="67">
        <f t="shared" si="64"/>
        <v>0</v>
      </c>
      <c r="R165" s="75">
        <f t="shared" si="50"/>
        <v>0</v>
      </c>
      <c r="S165" s="75">
        <f t="shared" si="51"/>
        <v>0</v>
      </c>
      <c r="T165" s="75">
        <f t="shared" si="52"/>
        <v>0</v>
      </c>
      <c r="U165" s="70">
        <f t="shared" si="53"/>
        <v>0</v>
      </c>
      <c r="V165" s="75">
        <f t="shared" si="54"/>
        <v>0</v>
      </c>
      <c r="W165" s="70">
        <f t="shared" si="55"/>
        <v>0</v>
      </c>
    </row>
    <row r="166" spans="1:23" s="5" customFormat="1" ht="14.45" customHeight="1" x14ac:dyDescent="0.25">
      <c r="A166" s="71">
        <v>100</v>
      </c>
      <c r="B166" s="59">
        <f t="shared" si="46"/>
        <v>0</v>
      </c>
      <c r="C166" s="59">
        <f t="shared" si="47"/>
        <v>0</v>
      </c>
      <c r="D166" s="275">
        <f t="shared" si="48"/>
        <v>0</v>
      </c>
      <c r="E166" s="74" t="s">
        <v>532</v>
      </c>
      <c r="F166" s="61">
        <v>100</v>
      </c>
      <c r="G166" s="72" t="s">
        <v>458</v>
      </c>
      <c r="H166" s="40" t="s">
        <v>682</v>
      </c>
      <c r="I166" s="73">
        <v>100</v>
      </c>
      <c r="J166" s="74" t="s">
        <v>532</v>
      </c>
      <c r="K166" s="65">
        <v>195</v>
      </c>
      <c r="L166" s="65">
        <f t="shared" si="49"/>
        <v>1.95</v>
      </c>
      <c r="M166" s="66">
        <v>2.25</v>
      </c>
      <c r="N166" s="67">
        <f t="shared" si="62"/>
        <v>6.3375000000000004</v>
      </c>
      <c r="O166" s="67">
        <v>6</v>
      </c>
      <c r="P166" s="68">
        <f t="shared" si="63"/>
        <v>6.25</v>
      </c>
      <c r="Q166" s="67">
        <f t="shared" si="64"/>
        <v>1.25</v>
      </c>
      <c r="R166" s="75">
        <f t="shared" si="50"/>
        <v>0</v>
      </c>
      <c r="S166" s="75">
        <f t="shared" si="51"/>
        <v>0</v>
      </c>
      <c r="T166" s="75">
        <f t="shared" si="52"/>
        <v>195</v>
      </c>
      <c r="U166" s="70">
        <f t="shared" si="53"/>
        <v>625</v>
      </c>
      <c r="V166" s="75">
        <f t="shared" si="54"/>
        <v>195</v>
      </c>
      <c r="W166" s="70">
        <f t="shared" si="55"/>
        <v>625</v>
      </c>
    </row>
    <row r="167" spans="1:23" s="5" customFormat="1" ht="14.45" customHeight="1" x14ac:dyDescent="0.25">
      <c r="A167" s="71">
        <v>100</v>
      </c>
      <c r="B167" s="59">
        <f t="shared" si="46"/>
        <v>0</v>
      </c>
      <c r="C167" s="59">
        <f t="shared" si="47"/>
        <v>0</v>
      </c>
      <c r="D167" s="275">
        <f t="shared" si="48"/>
        <v>0</v>
      </c>
      <c r="E167" s="74" t="s">
        <v>532</v>
      </c>
      <c r="F167" s="61">
        <v>100</v>
      </c>
      <c r="G167" s="99" t="s">
        <v>459</v>
      </c>
      <c r="H167" s="23" t="s">
        <v>537</v>
      </c>
      <c r="I167" s="73">
        <v>100</v>
      </c>
      <c r="J167" s="74" t="s">
        <v>532</v>
      </c>
      <c r="K167" s="65">
        <v>1050</v>
      </c>
      <c r="L167" s="65">
        <f t="shared" si="49"/>
        <v>10.5</v>
      </c>
      <c r="M167" s="66">
        <v>0.8</v>
      </c>
      <c r="N167" s="67">
        <f t="shared" si="62"/>
        <v>18.899999999999999</v>
      </c>
      <c r="O167" s="67">
        <v>18</v>
      </c>
      <c r="P167" s="68">
        <f t="shared" si="63"/>
        <v>19</v>
      </c>
      <c r="Q167" s="67">
        <f t="shared" si="64"/>
        <v>3.8000000000000003</v>
      </c>
      <c r="R167" s="75">
        <f t="shared" si="50"/>
        <v>0</v>
      </c>
      <c r="S167" s="75">
        <f t="shared" si="51"/>
        <v>0</v>
      </c>
      <c r="T167" s="75">
        <f t="shared" si="52"/>
        <v>1050</v>
      </c>
      <c r="U167" s="70">
        <f t="shared" si="53"/>
        <v>1900</v>
      </c>
      <c r="V167" s="75">
        <f t="shared" si="54"/>
        <v>1050</v>
      </c>
      <c r="W167" s="70">
        <f t="shared" si="55"/>
        <v>1900</v>
      </c>
    </row>
    <row r="168" spans="1:23" s="5" customFormat="1" ht="14.45" customHeight="1" x14ac:dyDescent="0.25">
      <c r="A168" s="71">
        <v>100</v>
      </c>
      <c r="B168" s="59">
        <f t="shared" si="46"/>
        <v>0</v>
      </c>
      <c r="C168" s="59">
        <f t="shared" si="47"/>
        <v>0</v>
      </c>
      <c r="D168" s="275">
        <f t="shared" si="48"/>
        <v>0</v>
      </c>
      <c r="E168" s="74" t="s">
        <v>532</v>
      </c>
      <c r="F168" s="61">
        <v>100</v>
      </c>
      <c r="G168" s="99" t="s">
        <v>460</v>
      </c>
      <c r="H168" s="23" t="s">
        <v>537</v>
      </c>
      <c r="I168" s="73">
        <v>100</v>
      </c>
      <c r="J168" s="74" t="s">
        <v>532</v>
      </c>
      <c r="K168" s="65">
        <v>1150</v>
      </c>
      <c r="L168" s="65">
        <f t="shared" si="49"/>
        <v>11.5</v>
      </c>
      <c r="M168" s="66">
        <v>0.5</v>
      </c>
      <c r="N168" s="67">
        <f t="shared" si="62"/>
        <v>17.25</v>
      </c>
      <c r="O168" s="67">
        <v>16</v>
      </c>
      <c r="P168" s="68">
        <f t="shared" si="63"/>
        <v>17.25</v>
      </c>
      <c r="Q168" s="67">
        <f t="shared" si="64"/>
        <v>3.45</v>
      </c>
      <c r="R168" s="75">
        <f t="shared" si="50"/>
        <v>0</v>
      </c>
      <c r="S168" s="75">
        <f t="shared" si="51"/>
        <v>0</v>
      </c>
      <c r="T168" s="75">
        <f t="shared" si="52"/>
        <v>1150</v>
      </c>
      <c r="U168" s="70">
        <f t="shared" si="53"/>
        <v>1725</v>
      </c>
      <c r="V168" s="75">
        <f t="shared" si="54"/>
        <v>1150</v>
      </c>
      <c r="W168" s="70">
        <f t="shared" si="55"/>
        <v>1725</v>
      </c>
    </row>
    <row r="169" spans="1:23" s="5" customFormat="1" ht="14.45" hidden="1" customHeight="1" x14ac:dyDescent="0.25">
      <c r="A169" s="71">
        <v>20</v>
      </c>
      <c r="B169" s="59">
        <f t="shared" si="46"/>
        <v>20</v>
      </c>
      <c r="C169" s="59">
        <f t="shared" si="47"/>
        <v>1</v>
      </c>
      <c r="D169" s="275">
        <f t="shared" si="48"/>
        <v>1</v>
      </c>
      <c r="E169" s="74" t="s">
        <v>532</v>
      </c>
      <c r="F169" s="61">
        <v>0</v>
      </c>
      <c r="G169" s="99" t="s">
        <v>680</v>
      </c>
      <c r="H169" s="23" t="s">
        <v>725</v>
      </c>
      <c r="I169" s="101">
        <v>20</v>
      </c>
      <c r="J169" s="74" t="s">
        <v>532</v>
      </c>
      <c r="K169" s="65">
        <v>0</v>
      </c>
      <c r="L169" s="65">
        <f t="shared" si="49"/>
        <v>0</v>
      </c>
      <c r="M169" s="66">
        <v>1</v>
      </c>
      <c r="N169" s="67">
        <f>L169+(L169*M169)</f>
        <v>0</v>
      </c>
      <c r="O169" s="67">
        <v>32</v>
      </c>
      <c r="P169" s="68">
        <f>ROUND(N169*4,0)/4</f>
        <v>0</v>
      </c>
      <c r="Q169" s="67">
        <f>P169*20%</f>
        <v>0</v>
      </c>
      <c r="R169" s="75">
        <f t="shared" si="50"/>
        <v>0</v>
      </c>
      <c r="S169" s="75">
        <f t="shared" si="51"/>
        <v>0</v>
      </c>
      <c r="T169" s="75">
        <f t="shared" si="52"/>
        <v>0</v>
      </c>
      <c r="U169" s="70">
        <f t="shared" si="53"/>
        <v>0</v>
      </c>
      <c r="V169" s="75">
        <f t="shared" si="54"/>
        <v>0</v>
      </c>
      <c r="W169" s="130">
        <f t="shared" si="55"/>
        <v>0</v>
      </c>
    </row>
    <row r="170" spans="1:23" s="15" customFormat="1" ht="14.45" customHeight="1" x14ac:dyDescent="0.25">
      <c r="A170" s="71">
        <v>0</v>
      </c>
      <c r="B170" s="59">
        <f t="shared" si="46"/>
        <v>0</v>
      </c>
      <c r="C170" s="59">
        <f t="shared" si="47"/>
        <v>0</v>
      </c>
      <c r="D170" s="275">
        <f t="shared" si="48"/>
        <v>0</v>
      </c>
      <c r="E170" s="23"/>
      <c r="F170" s="61">
        <v>0</v>
      </c>
      <c r="G170" s="62" t="s">
        <v>633</v>
      </c>
      <c r="H170" s="23"/>
      <c r="I170" s="77">
        <v>1</v>
      </c>
      <c r="J170" s="23"/>
      <c r="K170" s="65">
        <v>0</v>
      </c>
      <c r="L170" s="65">
        <f t="shared" si="49"/>
        <v>0</v>
      </c>
      <c r="M170" s="66">
        <v>1</v>
      </c>
      <c r="N170" s="67">
        <f t="shared" si="62"/>
        <v>0</v>
      </c>
      <c r="O170" s="67">
        <v>0</v>
      </c>
      <c r="P170" s="68">
        <f t="shared" si="63"/>
        <v>0</v>
      </c>
      <c r="Q170" s="67">
        <f t="shared" si="64"/>
        <v>0</v>
      </c>
      <c r="R170" s="94">
        <f t="shared" si="50"/>
        <v>0</v>
      </c>
      <c r="S170" s="94">
        <f t="shared" si="51"/>
        <v>0</v>
      </c>
      <c r="T170" s="94">
        <f t="shared" si="52"/>
        <v>0</v>
      </c>
      <c r="U170" s="95">
        <f t="shared" si="53"/>
        <v>0</v>
      </c>
      <c r="V170" s="94">
        <f t="shared" si="54"/>
        <v>0</v>
      </c>
      <c r="W170" s="95">
        <f t="shared" si="55"/>
        <v>0</v>
      </c>
    </row>
    <row r="171" spans="1:23" s="5" customFormat="1" ht="14.45" hidden="1" customHeight="1" x14ac:dyDescent="0.25">
      <c r="A171" s="71">
        <v>100</v>
      </c>
      <c r="B171" s="59">
        <f t="shared" si="46"/>
        <v>100</v>
      </c>
      <c r="C171" s="59">
        <f t="shared" si="47"/>
        <v>1</v>
      </c>
      <c r="D171" s="275">
        <f t="shared" si="48"/>
        <v>1</v>
      </c>
      <c r="E171" s="74" t="s">
        <v>532</v>
      </c>
      <c r="F171" s="61">
        <v>0</v>
      </c>
      <c r="G171" s="99" t="s">
        <v>333</v>
      </c>
      <c r="H171" s="23" t="s">
        <v>334</v>
      </c>
      <c r="I171" s="73">
        <v>100</v>
      </c>
      <c r="J171" s="74" t="s">
        <v>532</v>
      </c>
      <c r="K171" s="65">
        <v>0</v>
      </c>
      <c r="L171" s="65">
        <f t="shared" si="49"/>
        <v>0</v>
      </c>
      <c r="M171" s="66">
        <v>1</v>
      </c>
      <c r="N171" s="67">
        <f t="shared" si="62"/>
        <v>0</v>
      </c>
      <c r="O171" s="67">
        <v>13.5</v>
      </c>
      <c r="P171" s="68">
        <f t="shared" si="63"/>
        <v>0</v>
      </c>
      <c r="Q171" s="67">
        <f t="shared" si="64"/>
        <v>0</v>
      </c>
      <c r="R171" s="75">
        <f t="shared" si="50"/>
        <v>0</v>
      </c>
      <c r="S171" s="75">
        <f t="shared" si="51"/>
        <v>0</v>
      </c>
      <c r="T171" s="75">
        <f t="shared" si="52"/>
        <v>0</v>
      </c>
      <c r="U171" s="70">
        <f t="shared" si="53"/>
        <v>0</v>
      </c>
      <c r="V171" s="75">
        <f t="shared" si="54"/>
        <v>0</v>
      </c>
      <c r="W171" s="70">
        <f t="shared" si="55"/>
        <v>0</v>
      </c>
    </row>
    <row r="172" spans="1:23" s="5" customFormat="1" ht="14.45" customHeight="1" x14ac:dyDescent="0.25">
      <c r="A172" s="71">
        <v>200</v>
      </c>
      <c r="B172" s="59">
        <f t="shared" si="46"/>
        <v>0</v>
      </c>
      <c r="C172" s="59">
        <f t="shared" si="47"/>
        <v>0</v>
      </c>
      <c r="D172" s="275">
        <f t="shared" si="48"/>
        <v>0</v>
      </c>
      <c r="E172" s="74" t="s">
        <v>532</v>
      </c>
      <c r="F172" s="61">
        <v>200</v>
      </c>
      <c r="G172" s="72" t="s">
        <v>332</v>
      </c>
      <c r="H172" s="40" t="s">
        <v>331</v>
      </c>
      <c r="I172" s="73">
        <v>25</v>
      </c>
      <c r="J172" s="74" t="s">
        <v>532</v>
      </c>
      <c r="K172" s="65">
        <v>66</v>
      </c>
      <c r="L172" s="65">
        <f t="shared" si="49"/>
        <v>2.64</v>
      </c>
      <c r="M172" s="66">
        <v>1.1000000000000001</v>
      </c>
      <c r="N172" s="67">
        <f t="shared" si="62"/>
        <v>5.5440000000000005</v>
      </c>
      <c r="O172" s="67">
        <v>5</v>
      </c>
      <c r="P172" s="68">
        <f t="shared" si="63"/>
        <v>5.5</v>
      </c>
      <c r="Q172" s="67">
        <f t="shared" si="64"/>
        <v>1.1000000000000001</v>
      </c>
      <c r="R172" s="75">
        <f t="shared" si="50"/>
        <v>0</v>
      </c>
      <c r="S172" s="75">
        <f t="shared" si="51"/>
        <v>0</v>
      </c>
      <c r="T172" s="75">
        <f t="shared" si="52"/>
        <v>528</v>
      </c>
      <c r="U172" s="70">
        <f t="shared" si="53"/>
        <v>1100</v>
      </c>
      <c r="V172" s="75">
        <f t="shared" si="54"/>
        <v>528</v>
      </c>
      <c r="W172" s="70">
        <f t="shared" si="55"/>
        <v>1100</v>
      </c>
    </row>
    <row r="173" spans="1:23" s="2" customFormat="1" ht="14.45" customHeight="1" x14ac:dyDescent="0.25">
      <c r="A173" s="71">
        <v>0</v>
      </c>
      <c r="B173" s="59">
        <f t="shared" si="46"/>
        <v>0</v>
      </c>
      <c r="C173" s="59">
        <f t="shared" si="47"/>
        <v>0</v>
      </c>
      <c r="D173" s="275">
        <f t="shared" si="48"/>
        <v>0</v>
      </c>
      <c r="E173" s="57" t="s">
        <v>532</v>
      </c>
      <c r="F173" s="61">
        <v>0</v>
      </c>
      <c r="G173" s="62" t="s">
        <v>223</v>
      </c>
      <c r="H173" s="67"/>
      <c r="I173" s="77">
        <v>1</v>
      </c>
      <c r="J173" s="57" t="s">
        <v>532</v>
      </c>
      <c r="K173" s="65">
        <v>0</v>
      </c>
      <c r="L173" s="65">
        <f t="shared" si="49"/>
        <v>0</v>
      </c>
      <c r="M173" s="66">
        <v>1</v>
      </c>
      <c r="N173" s="67">
        <f t="shared" ref="N173:N181" si="65">L173+(L173*M173)</f>
        <v>0</v>
      </c>
      <c r="O173" s="67">
        <v>0</v>
      </c>
      <c r="P173" s="68">
        <f t="shared" ref="P173:P181" si="66">ROUND(N173*4,0)/4</f>
        <v>0</v>
      </c>
      <c r="Q173" s="67">
        <f t="shared" ref="Q173:Q181" si="67">P173*20%</f>
        <v>0</v>
      </c>
      <c r="R173" s="75">
        <f t="shared" si="50"/>
        <v>0</v>
      </c>
      <c r="S173" s="75">
        <f t="shared" si="51"/>
        <v>0</v>
      </c>
      <c r="T173" s="75">
        <f t="shared" si="52"/>
        <v>0</v>
      </c>
      <c r="U173" s="70">
        <f t="shared" si="53"/>
        <v>0</v>
      </c>
      <c r="V173" s="75">
        <f t="shared" si="54"/>
        <v>0</v>
      </c>
      <c r="W173" s="70">
        <f t="shared" si="55"/>
        <v>0</v>
      </c>
    </row>
    <row r="174" spans="1:23" s="5" customFormat="1" ht="14.45" customHeight="1" x14ac:dyDescent="0.25">
      <c r="A174" s="71">
        <v>200</v>
      </c>
      <c r="B174" s="59">
        <f t="shared" si="46"/>
        <v>0</v>
      </c>
      <c r="C174" s="59">
        <f t="shared" si="47"/>
        <v>0</v>
      </c>
      <c r="D174" s="275">
        <f t="shared" si="48"/>
        <v>0</v>
      </c>
      <c r="E174" s="74" t="s">
        <v>532</v>
      </c>
      <c r="F174" s="61">
        <v>200</v>
      </c>
      <c r="G174" s="72" t="s">
        <v>452</v>
      </c>
      <c r="H174" s="23" t="s">
        <v>48</v>
      </c>
      <c r="I174" s="73">
        <v>100</v>
      </c>
      <c r="J174" s="74" t="s">
        <v>532</v>
      </c>
      <c r="K174" s="65">
        <v>65</v>
      </c>
      <c r="L174" s="65">
        <f t="shared" si="49"/>
        <v>0.65</v>
      </c>
      <c r="M174" s="66">
        <v>2.5</v>
      </c>
      <c r="N174" s="67">
        <f t="shared" si="65"/>
        <v>2.2749999999999999</v>
      </c>
      <c r="O174" s="67">
        <v>2</v>
      </c>
      <c r="P174" s="68">
        <f t="shared" si="66"/>
        <v>2.25</v>
      </c>
      <c r="Q174" s="67">
        <f t="shared" si="67"/>
        <v>0.45</v>
      </c>
      <c r="R174" s="75">
        <f t="shared" si="50"/>
        <v>0</v>
      </c>
      <c r="S174" s="75">
        <f t="shared" si="51"/>
        <v>0</v>
      </c>
      <c r="T174" s="75">
        <f t="shared" si="52"/>
        <v>130</v>
      </c>
      <c r="U174" s="70">
        <f t="shared" si="53"/>
        <v>450</v>
      </c>
      <c r="V174" s="75">
        <f t="shared" si="54"/>
        <v>130</v>
      </c>
      <c r="W174" s="70">
        <f t="shared" si="55"/>
        <v>450</v>
      </c>
    </row>
    <row r="175" spans="1:23" s="5" customFormat="1" ht="14.45" customHeight="1" x14ac:dyDescent="0.25">
      <c r="A175" s="71">
        <v>200</v>
      </c>
      <c r="B175" s="59">
        <f t="shared" si="46"/>
        <v>0</v>
      </c>
      <c r="C175" s="59">
        <f t="shared" si="47"/>
        <v>0</v>
      </c>
      <c r="D175" s="275">
        <f t="shared" si="48"/>
        <v>0</v>
      </c>
      <c r="E175" s="74" t="s">
        <v>532</v>
      </c>
      <c r="F175" s="61">
        <v>200</v>
      </c>
      <c r="G175" s="72" t="s">
        <v>453</v>
      </c>
      <c r="H175" s="23" t="s">
        <v>48</v>
      </c>
      <c r="I175" s="73">
        <v>100</v>
      </c>
      <c r="J175" s="74" t="s">
        <v>532</v>
      </c>
      <c r="K175" s="65">
        <v>125</v>
      </c>
      <c r="L175" s="65">
        <f t="shared" si="49"/>
        <v>1.25</v>
      </c>
      <c r="M175" s="66">
        <v>1.5</v>
      </c>
      <c r="N175" s="67">
        <f t="shared" si="65"/>
        <v>3.125</v>
      </c>
      <c r="O175" s="67">
        <v>3</v>
      </c>
      <c r="P175" s="68">
        <f t="shared" si="66"/>
        <v>3.25</v>
      </c>
      <c r="Q175" s="67">
        <f t="shared" si="67"/>
        <v>0.65</v>
      </c>
      <c r="R175" s="75">
        <f t="shared" si="50"/>
        <v>0</v>
      </c>
      <c r="S175" s="75">
        <f t="shared" si="51"/>
        <v>0</v>
      </c>
      <c r="T175" s="75">
        <f t="shared" si="52"/>
        <v>250</v>
      </c>
      <c r="U175" s="70">
        <f t="shared" si="53"/>
        <v>650</v>
      </c>
      <c r="V175" s="75">
        <f t="shared" si="54"/>
        <v>250</v>
      </c>
      <c r="W175" s="70">
        <f t="shared" si="55"/>
        <v>650</v>
      </c>
    </row>
    <row r="176" spans="1:23" s="8" customFormat="1" ht="14.45" hidden="1" customHeight="1" x14ac:dyDescent="0.25">
      <c r="A176" s="87">
        <v>0</v>
      </c>
      <c r="B176" s="59">
        <f t="shared" si="46"/>
        <v>0</v>
      </c>
      <c r="C176" s="59">
        <f t="shared" si="47"/>
        <v>0</v>
      </c>
      <c r="D176" s="275">
        <f t="shared" si="48"/>
        <v>0</v>
      </c>
      <c r="E176" s="88" t="s">
        <v>532</v>
      </c>
      <c r="F176" s="61">
        <v>0</v>
      </c>
      <c r="G176" s="89" t="s">
        <v>454</v>
      </c>
      <c r="H176" s="88" t="s">
        <v>49</v>
      </c>
      <c r="I176" s="90">
        <v>100</v>
      </c>
      <c r="J176" s="88" t="s">
        <v>532</v>
      </c>
      <c r="K176" s="65">
        <v>0</v>
      </c>
      <c r="L176" s="65">
        <f t="shared" si="49"/>
        <v>0</v>
      </c>
      <c r="M176" s="66">
        <v>1</v>
      </c>
      <c r="N176" s="91">
        <f t="shared" si="65"/>
        <v>0</v>
      </c>
      <c r="O176" s="91">
        <v>3.5</v>
      </c>
      <c r="P176" s="91">
        <f t="shared" si="66"/>
        <v>0</v>
      </c>
      <c r="Q176" s="91">
        <f t="shared" si="67"/>
        <v>0</v>
      </c>
      <c r="R176" s="92">
        <f t="shared" si="50"/>
        <v>0</v>
      </c>
      <c r="S176" s="92">
        <f t="shared" si="51"/>
        <v>0</v>
      </c>
      <c r="T176" s="92">
        <f t="shared" si="52"/>
        <v>0</v>
      </c>
      <c r="U176" s="93">
        <f t="shared" si="53"/>
        <v>0</v>
      </c>
      <c r="V176" s="92">
        <f t="shared" si="54"/>
        <v>0</v>
      </c>
      <c r="W176" s="93">
        <f t="shared" si="55"/>
        <v>0</v>
      </c>
    </row>
    <row r="177" spans="1:23" s="5" customFormat="1" ht="14.45" customHeight="1" x14ac:dyDescent="0.25">
      <c r="A177" s="71">
        <v>300</v>
      </c>
      <c r="B177" s="59">
        <f t="shared" si="46"/>
        <v>0</v>
      </c>
      <c r="C177" s="59">
        <f t="shared" si="47"/>
        <v>0</v>
      </c>
      <c r="D177" s="275">
        <f t="shared" si="48"/>
        <v>0</v>
      </c>
      <c r="E177" s="74" t="s">
        <v>532</v>
      </c>
      <c r="F177" s="61">
        <v>300</v>
      </c>
      <c r="G177" s="72" t="s">
        <v>454</v>
      </c>
      <c r="H177" s="69" t="s">
        <v>664</v>
      </c>
      <c r="I177" s="101">
        <v>100</v>
      </c>
      <c r="J177" s="74" t="s">
        <v>532</v>
      </c>
      <c r="K177" s="65">
        <v>100</v>
      </c>
      <c r="L177" s="65">
        <f t="shared" si="49"/>
        <v>1</v>
      </c>
      <c r="M177" s="66">
        <v>1.8</v>
      </c>
      <c r="N177" s="69">
        <f t="shared" si="65"/>
        <v>2.8</v>
      </c>
      <c r="O177" s="69">
        <v>2.5</v>
      </c>
      <c r="P177" s="68">
        <f t="shared" si="66"/>
        <v>2.75</v>
      </c>
      <c r="Q177" s="69">
        <f t="shared" si="67"/>
        <v>0.55000000000000004</v>
      </c>
      <c r="R177" s="75">
        <f t="shared" si="50"/>
        <v>0</v>
      </c>
      <c r="S177" s="75">
        <f t="shared" si="51"/>
        <v>0</v>
      </c>
      <c r="T177" s="75">
        <f t="shared" si="52"/>
        <v>300</v>
      </c>
      <c r="U177" s="70">
        <f t="shared" si="53"/>
        <v>825</v>
      </c>
      <c r="V177" s="75">
        <f t="shared" si="54"/>
        <v>300</v>
      </c>
      <c r="W177" s="70">
        <f t="shared" si="55"/>
        <v>825</v>
      </c>
    </row>
    <row r="178" spans="1:23" s="5" customFormat="1" ht="14.45" customHeight="1" x14ac:dyDescent="0.25">
      <c r="A178" s="71">
        <v>0</v>
      </c>
      <c r="B178" s="59">
        <f t="shared" si="46"/>
        <v>0</v>
      </c>
      <c r="C178" s="59">
        <f t="shared" si="47"/>
        <v>0</v>
      </c>
      <c r="D178" s="275">
        <f t="shared" si="48"/>
        <v>0</v>
      </c>
      <c r="E178" s="74"/>
      <c r="F178" s="61">
        <v>0</v>
      </c>
      <c r="G178" s="62" t="s">
        <v>631</v>
      </c>
      <c r="H178" s="23"/>
      <c r="I178" s="77">
        <v>1</v>
      </c>
      <c r="J178" s="74"/>
      <c r="K178" s="65">
        <v>0</v>
      </c>
      <c r="L178" s="65">
        <f t="shared" si="49"/>
        <v>0</v>
      </c>
      <c r="M178" s="66">
        <v>1</v>
      </c>
      <c r="N178" s="67">
        <f t="shared" si="65"/>
        <v>0</v>
      </c>
      <c r="O178" s="67">
        <v>0</v>
      </c>
      <c r="P178" s="68">
        <f t="shared" si="66"/>
        <v>0</v>
      </c>
      <c r="Q178" s="67">
        <f t="shared" si="67"/>
        <v>0</v>
      </c>
      <c r="R178" s="75">
        <f t="shared" si="50"/>
        <v>0</v>
      </c>
      <c r="S178" s="75">
        <f t="shared" si="51"/>
        <v>0</v>
      </c>
      <c r="T178" s="75">
        <f t="shared" si="52"/>
        <v>0</v>
      </c>
      <c r="U178" s="70">
        <f t="shared" si="53"/>
        <v>0</v>
      </c>
      <c r="V178" s="75">
        <f t="shared" si="54"/>
        <v>0</v>
      </c>
      <c r="W178" s="70">
        <f t="shared" si="55"/>
        <v>0</v>
      </c>
    </row>
    <row r="179" spans="1:23" s="15" customFormat="1" ht="14.45" customHeight="1" x14ac:dyDescent="0.25">
      <c r="A179" s="71">
        <v>100</v>
      </c>
      <c r="B179" s="59">
        <f t="shared" ref="B179:B236" si="68">MAX(0,A179-F179)</f>
        <v>0</v>
      </c>
      <c r="C179" s="59">
        <f t="shared" ref="C179:C236" si="69">B179/I179</f>
        <v>0</v>
      </c>
      <c r="D179" s="275">
        <f t="shared" ref="D179:D236" si="70">ROUND(C179,0)</f>
        <v>0</v>
      </c>
      <c r="E179" s="23" t="s">
        <v>532</v>
      </c>
      <c r="F179" s="61">
        <v>100</v>
      </c>
      <c r="G179" s="86" t="s">
        <v>337</v>
      </c>
      <c r="H179" s="23" t="s">
        <v>319</v>
      </c>
      <c r="I179" s="73">
        <v>100</v>
      </c>
      <c r="J179" s="23" t="s">
        <v>532</v>
      </c>
      <c r="K179" s="65">
        <v>420</v>
      </c>
      <c r="L179" s="65">
        <f t="shared" si="49"/>
        <v>4.2</v>
      </c>
      <c r="M179" s="66">
        <v>2.75</v>
      </c>
      <c r="N179" s="67">
        <f t="shared" si="65"/>
        <v>15.75</v>
      </c>
      <c r="O179" s="67">
        <v>15</v>
      </c>
      <c r="P179" s="68">
        <f t="shared" si="66"/>
        <v>15.75</v>
      </c>
      <c r="Q179" s="67">
        <f t="shared" si="67"/>
        <v>3.1500000000000004</v>
      </c>
      <c r="R179" s="94">
        <f t="shared" si="50"/>
        <v>0</v>
      </c>
      <c r="S179" s="94">
        <f t="shared" si="51"/>
        <v>0</v>
      </c>
      <c r="T179" s="94">
        <f t="shared" si="52"/>
        <v>420</v>
      </c>
      <c r="U179" s="95">
        <f t="shared" si="53"/>
        <v>1575</v>
      </c>
      <c r="V179" s="94">
        <f t="shared" si="54"/>
        <v>420</v>
      </c>
      <c r="W179" s="95">
        <f t="shared" si="55"/>
        <v>1575</v>
      </c>
    </row>
    <row r="180" spans="1:23" s="15" customFormat="1" ht="14.45" hidden="1" customHeight="1" x14ac:dyDescent="0.25">
      <c r="A180" s="71">
        <v>100</v>
      </c>
      <c r="B180" s="59">
        <f t="shared" si="68"/>
        <v>100</v>
      </c>
      <c r="C180" s="59">
        <f t="shared" si="69"/>
        <v>1</v>
      </c>
      <c r="D180" s="275">
        <f t="shared" si="70"/>
        <v>1</v>
      </c>
      <c r="E180" s="23" t="s">
        <v>532</v>
      </c>
      <c r="F180" s="61">
        <v>0</v>
      </c>
      <c r="G180" s="86" t="s">
        <v>339</v>
      </c>
      <c r="H180" s="23" t="s">
        <v>340</v>
      </c>
      <c r="I180" s="73">
        <v>100</v>
      </c>
      <c r="J180" s="23" t="s">
        <v>532</v>
      </c>
      <c r="K180" s="65">
        <v>0</v>
      </c>
      <c r="L180" s="65">
        <f t="shared" ref="L180:L237" si="71">K180/I180</f>
        <v>0</v>
      </c>
      <c r="M180" s="66">
        <v>1</v>
      </c>
      <c r="N180" s="67">
        <f t="shared" si="65"/>
        <v>0</v>
      </c>
      <c r="O180" s="67">
        <v>11.5</v>
      </c>
      <c r="P180" s="68">
        <f t="shared" si="66"/>
        <v>0</v>
      </c>
      <c r="Q180" s="67">
        <f t="shared" si="67"/>
        <v>0</v>
      </c>
      <c r="R180" s="94">
        <f t="shared" si="50"/>
        <v>0</v>
      </c>
      <c r="S180" s="94">
        <f t="shared" si="51"/>
        <v>0</v>
      </c>
      <c r="T180" s="94">
        <f t="shared" si="52"/>
        <v>0</v>
      </c>
      <c r="U180" s="95">
        <f t="shared" si="53"/>
        <v>0</v>
      </c>
      <c r="V180" s="94">
        <f t="shared" si="54"/>
        <v>0</v>
      </c>
      <c r="W180" s="95">
        <f t="shared" si="55"/>
        <v>0</v>
      </c>
    </row>
    <row r="181" spans="1:23" s="15" customFormat="1" ht="14.45" customHeight="1" x14ac:dyDescent="0.25">
      <c r="A181" s="71">
        <v>30</v>
      </c>
      <c r="B181" s="59">
        <f t="shared" si="68"/>
        <v>0</v>
      </c>
      <c r="C181" s="59">
        <f t="shared" si="69"/>
        <v>0</v>
      </c>
      <c r="D181" s="275">
        <f t="shared" si="70"/>
        <v>0</v>
      </c>
      <c r="E181" s="23" t="s">
        <v>532</v>
      </c>
      <c r="F181" s="61">
        <v>30</v>
      </c>
      <c r="G181" s="86" t="s">
        <v>338</v>
      </c>
      <c r="H181" s="23" t="s">
        <v>340</v>
      </c>
      <c r="I181" s="73">
        <v>30</v>
      </c>
      <c r="J181" s="23" t="s">
        <v>532</v>
      </c>
      <c r="K181" s="65">
        <v>285</v>
      </c>
      <c r="L181" s="65">
        <f t="shared" si="71"/>
        <v>9.5</v>
      </c>
      <c r="M181" s="66">
        <v>0.35</v>
      </c>
      <c r="N181" s="67">
        <f t="shared" si="65"/>
        <v>12.824999999999999</v>
      </c>
      <c r="O181" s="67">
        <v>12.25</v>
      </c>
      <c r="P181" s="68">
        <f t="shared" si="66"/>
        <v>12.75</v>
      </c>
      <c r="Q181" s="67">
        <f t="shared" si="67"/>
        <v>2.5500000000000003</v>
      </c>
      <c r="R181" s="94">
        <f t="shared" si="50"/>
        <v>0</v>
      </c>
      <c r="S181" s="94">
        <f t="shared" si="51"/>
        <v>0</v>
      </c>
      <c r="T181" s="94">
        <f t="shared" si="52"/>
        <v>285</v>
      </c>
      <c r="U181" s="95">
        <f t="shared" si="53"/>
        <v>382.5</v>
      </c>
      <c r="V181" s="94">
        <f t="shared" si="54"/>
        <v>285</v>
      </c>
      <c r="W181" s="95">
        <f t="shared" si="55"/>
        <v>382.5</v>
      </c>
    </row>
    <row r="182" spans="1:23" s="15" customFormat="1" ht="14.45" customHeight="1" x14ac:dyDescent="0.25">
      <c r="A182" s="71">
        <v>0</v>
      </c>
      <c r="B182" s="59">
        <f t="shared" si="68"/>
        <v>0</v>
      </c>
      <c r="C182" s="59">
        <f t="shared" si="69"/>
        <v>0</v>
      </c>
      <c r="D182" s="275">
        <f t="shared" si="70"/>
        <v>0</v>
      </c>
      <c r="E182" s="23"/>
      <c r="F182" s="61">
        <v>0</v>
      </c>
      <c r="G182" s="62" t="s">
        <v>632</v>
      </c>
      <c r="H182" s="23"/>
      <c r="I182" s="73">
        <v>1</v>
      </c>
      <c r="J182" s="23"/>
      <c r="K182" s="65">
        <v>0</v>
      </c>
      <c r="L182" s="65">
        <f t="shared" si="71"/>
        <v>0</v>
      </c>
      <c r="M182" s="66">
        <v>1</v>
      </c>
      <c r="N182" s="67">
        <f t="shared" ref="N182:N201" si="72">L182+(L182*M182)</f>
        <v>0</v>
      </c>
      <c r="O182" s="67">
        <v>0</v>
      </c>
      <c r="P182" s="68">
        <f t="shared" ref="P182:P201" si="73">ROUND(N182*4,0)/4</f>
        <v>0</v>
      </c>
      <c r="Q182" s="67">
        <f t="shared" ref="Q182:Q201" si="74">P182*20%</f>
        <v>0</v>
      </c>
      <c r="R182" s="94">
        <f t="shared" si="50"/>
        <v>0</v>
      </c>
      <c r="S182" s="94">
        <f t="shared" si="51"/>
        <v>0</v>
      </c>
      <c r="T182" s="94">
        <f t="shared" si="52"/>
        <v>0</v>
      </c>
      <c r="U182" s="95">
        <f t="shared" si="53"/>
        <v>0</v>
      </c>
      <c r="V182" s="94">
        <f t="shared" si="54"/>
        <v>0</v>
      </c>
      <c r="W182" s="95">
        <f t="shared" si="55"/>
        <v>0</v>
      </c>
    </row>
    <row r="183" spans="1:23" s="5" customFormat="1" ht="14.45" customHeight="1" x14ac:dyDescent="0.25">
      <c r="A183" s="71">
        <v>200</v>
      </c>
      <c r="B183" s="59">
        <f t="shared" si="68"/>
        <v>0</v>
      </c>
      <c r="C183" s="59">
        <f t="shared" si="69"/>
        <v>0</v>
      </c>
      <c r="D183" s="275">
        <f t="shared" si="70"/>
        <v>0</v>
      </c>
      <c r="E183" s="74" t="s">
        <v>532</v>
      </c>
      <c r="F183" s="61">
        <v>200</v>
      </c>
      <c r="G183" s="72" t="s">
        <v>475</v>
      </c>
      <c r="H183" s="23" t="s">
        <v>244</v>
      </c>
      <c r="I183" s="73">
        <v>100</v>
      </c>
      <c r="J183" s="74" t="s">
        <v>532</v>
      </c>
      <c r="K183" s="65">
        <v>39</v>
      </c>
      <c r="L183" s="65">
        <f t="shared" si="71"/>
        <v>0.39</v>
      </c>
      <c r="M183" s="66">
        <v>1</v>
      </c>
      <c r="N183" s="67">
        <f t="shared" si="72"/>
        <v>0.78</v>
      </c>
      <c r="O183" s="67">
        <v>1</v>
      </c>
      <c r="P183" s="68">
        <f t="shared" si="73"/>
        <v>0.75</v>
      </c>
      <c r="Q183" s="67">
        <f t="shared" si="74"/>
        <v>0.15000000000000002</v>
      </c>
      <c r="R183" s="75">
        <f t="shared" si="50"/>
        <v>0</v>
      </c>
      <c r="S183" s="75">
        <f t="shared" si="51"/>
        <v>0</v>
      </c>
      <c r="T183" s="75">
        <f t="shared" si="52"/>
        <v>78</v>
      </c>
      <c r="U183" s="70">
        <f t="shared" si="53"/>
        <v>150</v>
      </c>
      <c r="V183" s="75">
        <f t="shared" si="54"/>
        <v>78</v>
      </c>
      <c r="W183" s="70">
        <f t="shared" si="55"/>
        <v>150</v>
      </c>
    </row>
    <row r="184" spans="1:23" s="5" customFormat="1" ht="14.45" customHeight="1" x14ac:dyDescent="0.25">
      <c r="A184" s="71">
        <v>500</v>
      </c>
      <c r="B184" s="59">
        <f t="shared" si="68"/>
        <v>0</v>
      </c>
      <c r="C184" s="59">
        <f t="shared" si="69"/>
        <v>0</v>
      </c>
      <c r="D184" s="275">
        <f t="shared" si="70"/>
        <v>0</v>
      </c>
      <c r="E184" s="74" t="s">
        <v>532</v>
      </c>
      <c r="F184" s="61">
        <v>500</v>
      </c>
      <c r="G184" s="72" t="s">
        <v>476</v>
      </c>
      <c r="H184" s="23" t="s">
        <v>244</v>
      </c>
      <c r="I184" s="73">
        <v>100</v>
      </c>
      <c r="J184" s="74" t="s">
        <v>532</v>
      </c>
      <c r="K184" s="65">
        <v>46</v>
      </c>
      <c r="L184" s="65">
        <f t="shared" si="71"/>
        <v>0.46</v>
      </c>
      <c r="M184" s="66">
        <v>1</v>
      </c>
      <c r="N184" s="67">
        <f t="shared" si="72"/>
        <v>0.92</v>
      </c>
      <c r="O184" s="67">
        <v>1.5</v>
      </c>
      <c r="P184" s="68">
        <f t="shared" si="73"/>
        <v>1</v>
      </c>
      <c r="Q184" s="67">
        <f t="shared" si="74"/>
        <v>0.2</v>
      </c>
      <c r="R184" s="75">
        <f t="shared" si="50"/>
        <v>0</v>
      </c>
      <c r="S184" s="75">
        <f t="shared" si="51"/>
        <v>0</v>
      </c>
      <c r="T184" s="75">
        <f t="shared" si="52"/>
        <v>230</v>
      </c>
      <c r="U184" s="70">
        <f t="shared" si="53"/>
        <v>500</v>
      </c>
      <c r="V184" s="75">
        <f t="shared" si="54"/>
        <v>230</v>
      </c>
      <c r="W184" s="70">
        <f t="shared" si="55"/>
        <v>500</v>
      </c>
    </row>
    <row r="185" spans="1:23" s="5" customFormat="1" ht="14.45" customHeight="1" x14ac:dyDescent="0.25">
      <c r="A185" s="71">
        <v>30</v>
      </c>
      <c r="B185" s="59">
        <f t="shared" si="68"/>
        <v>0</v>
      </c>
      <c r="C185" s="59">
        <f t="shared" si="69"/>
        <v>0</v>
      </c>
      <c r="D185" s="275">
        <f t="shared" si="70"/>
        <v>0</v>
      </c>
      <c r="E185" s="74" t="s">
        <v>532</v>
      </c>
      <c r="F185" s="61">
        <v>30</v>
      </c>
      <c r="G185" s="72" t="s">
        <v>455</v>
      </c>
      <c r="H185" s="23" t="s">
        <v>76</v>
      </c>
      <c r="I185" s="73">
        <v>30</v>
      </c>
      <c r="J185" s="74" t="s">
        <v>532</v>
      </c>
      <c r="K185" s="65">
        <v>150</v>
      </c>
      <c r="L185" s="65">
        <f t="shared" si="71"/>
        <v>5</v>
      </c>
      <c r="M185" s="66">
        <v>1</v>
      </c>
      <c r="N185" s="67">
        <f t="shared" si="72"/>
        <v>10</v>
      </c>
      <c r="O185" s="67">
        <v>7</v>
      </c>
      <c r="P185" s="68">
        <f t="shared" si="73"/>
        <v>10</v>
      </c>
      <c r="Q185" s="67">
        <f t="shared" si="74"/>
        <v>2</v>
      </c>
      <c r="R185" s="75">
        <f t="shared" si="50"/>
        <v>0</v>
      </c>
      <c r="S185" s="75">
        <f t="shared" si="51"/>
        <v>0</v>
      </c>
      <c r="T185" s="75">
        <f t="shared" si="52"/>
        <v>150</v>
      </c>
      <c r="U185" s="70">
        <f t="shared" si="53"/>
        <v>300</v>
      </c>
      <c r="V185" s="75">
        <f t="shared" si="54"/>
        <v>150</v>
      </c>
      <c r="W185" s="70">
        <f t="shared" si="55"/>
        <v>300</v>
      </c>
    </row>
    <row r="186" spans="1:23" s="5" customFormat="1" ht="14.45" customHeight="1" x14ac:dyDescent="0.25">
      <c r="A186" s="71">
        <v>100</v>
      </c>
      <c r="B186" s="59">
        <f t="shared" si="68"/>
        <v>0</v>
      </c>
      <c r="C186" s="59">
        <f t="shared" si="69"/>
        <v>0</v>
      </c>
      <c r="D186" s="275">
        <f t="shared" si="70"/>
        <v>0</v>
      </c>
      <c r="E186" s="74" t="s">
        <v>532</v>
      </c>
      <c r="F186" s="61">
        <v>100</v>
      </c>
      <c r="G186" s="99" t="s">
        <v>681</v>
      </c>
      <c r="H186" s="23" t="s">
        <v>691</v>
      </c>
      <c r="I186" s="101">
        <v>100</v>
      </c>
      <c r="J186" s="74" t="s">
        <v>532</v>
      </c>
      <c r="K186" s="65">
        <v>450</v>
      </c>
      <c r="L186" s="65">
        <f t="shared" si="71"/>
        <v>4.5</v>
      </c>
      <c r="M186" s="66">
        <v>1</v>
      </c>
      <c r="N186" s="67">
        <f>L186+(L186*M186)</f>
        <v>9</v>
      </c>
      <c r="O186" s="67">
        <v>10.5</v>
      </c>
      <c r="P186" s="68">
        <f>ROUND(N186*4,0)/4</f>
        <v>9</v>
      </c>
      <c r="Q186" s="67">
        <f>P186*20%</f>
        <v>1.8</v>
      </c>
      <c r="R186" s="75">
        <f t="shared" si="50"/>
        <v>0</v>
      </c>
      <c r="S186" s="75">
        <f t="shared" si="51"/>
        <v>0</v>
      </c>
      <c r="T186" s="75">
        <f t="shared" si="52"/>
        <v>450</v>
      </c>
      <c r="U186" s="70">
        <f t="shared" si="53"/>
        <v>900</v>
      </c>
      <c r="V186" s="75">
        <f t="shared" si="54"/>
        <v>450</v>
      </c>
      <c r="W186" s="130">
        <f t="shared" si="55"/>
        <v>900</v>
      </c>
    </row>
    <row r="187" spans="1:23" s="5" customFormat="1" ht="14.45" hidden="1" customHeight="1" x14ac:dyDescent="0.25">
      <c r="A187" s="71">
        <v>100</v>
      </c>
      <c r="B187" s="59">
        <f t="shared" si="68"/>
        <v>100</v>
      </c>
      <c r="C187" s="59">
        <f t="shared" si="69"/>
        <v>1</v>
      </c>
      <c r="D187" s="275">
        <f t="shared" si="70"/>
        <v>1</v>
      </c>
      <c r="E187" s="74" t="s">
        <v>532</v>
      </c>
      <c r="F187" s="61"/>
      <c r="G187" s="99" t="s">
        <v>728</v>
      </c>
      <c r="H187" s="23" t="s">
        <v>729</v>
      </c>
      <c r="I187" s="101">
        <v>100</v>
      </c>
      <c r="J187" s="74" t="s">
        <v>532</v>
      </c>
      <c r="K187" s="65">
        <v>0</v>
      </c>
      <c r="L187" s="65">
        <f t="shared" si="71"/>
        <v>0</v>
      </c>
      <c r="M187" s="66">
        <v>1</v>
      </c>
      <c r="N187" s="67">
        <f>L187+(L187*M187)</f>
        <v>0</v>
      </c>
      <c r="O187" s="67">
        <v>11.5</v>
      </c>
      <c r="P187" s="68">
        <f>ROUND(N187*4,0)/4</f>
        <v>0</v>
      </c>
      <c r="Q187" s="67">
        <f>P187*20%</f>
        <v>0</v>
      </c>
      <c r="R187" s="75">
        <f t="shared" si="50"/>
        <v>0</v>
      </c>
      <c r="S187" s="75">
        <f t="shared" si="51"/>
        <v>0</v>
      </c>
      <c r="T187" s="75">
        <f t="shared" si="52"/>
        <v>0</v>
      </c>
      <c r="U187" s="70">
        <f t="shared" si="53"/>
        <v>0</v>
      </c>
      <c r="V187" s="75">
        <f t="shared" si="54"/>
        <v>0</v>
      </c>
      <c r="W187" s="130">
        <f t="shared" si="55"/>
        <v>0</v>
      </c>
    </row>
    <row r="188" spans="1:23" s="15" customFormat="1" ht="14.45" customHeight="1" x14ac:dyDescent="0.25">
      <c r="A188" s="71">
        <v>0</v>
      </c>
      <c r="B188" s="59">
        <f t="shared" si="68"/>
        <v>0</v>
      </c>
      <c r="C188" s="59">
        <f t="shared" si="69"/>
        <v>0</v>
      </c>
      <c r="D188" s="275">
        <f t="shared" si="70"/>
        <v>0</v>
      </c>
      <c r="E188" s="23"/>
      <c r="F188" s="61">
        <v>0</v>
      </c>
      <c r="G188" s="103" t="s">
        <v>635</v>
      </c>
      <c r="H188" s="23"/>
      <c r="I188" s="73">
        <v>1</v>
      </c>
      <c r="J188" s="23"/>
      <c r="K188" s="65">
        <v>0</v>
      </c>
      <c r="L188" s="65">
        <f t="shared" si="71"/>
        <v>0</v>
      </c>
      <c r="M188" s="66">
        <v>1</v>
      </c>
      <c r="N188" s="67">
        <f t="shared" si="72"/>
        <v>0</v>
      </c>
      <c r="O188" s="67">
        <v>0</v>
      </c>
      <c r="P188" s="68">
        <f t="shared" si="73"/>
        <v>0</v>
      </c>
      <c r="Q188" s="67">
        <f t="shared" si="74"/>
        <v>0</v>
      </c>
      <c r="R188" s="94">
        <f t="shared" si="50"/>
        <v>0</v>
      </c>
      <c r="S188" s="94">
        <f t="shared" si="51"/>
        <v>0</v>
      </c>
      <c r="T188" s="94">
        <f t="shared" si="52"/>
        <v>0</v>
      </c>
      <c r="U188" s="95">
        <f t="shared" si="53"/>
        <v>0</v>
      </c>
      <c r="V188" s="94">
        <f t="shared" si="54"/>
        <v>0</v>
      </c>
      <c r="W188" s="95">
        <f t="shared" si="55"/>
        <v>0</v>
      </c>
    </row>
    <row r="189" spans="1:23" s="5" customFormat="1" ht="14.45" hidden="1" customHeight="1" x14ac:dyDescent="0.25">
      <c r="A189" s="71">
        <v>90</v>
      </c>
      <c r="B189" s="59">
        <f t="shared" si="68"/>
        <v>90</v>
      </c>
      <c r="C189" s="59">
        <f t="shared" si="69"/>
        <v>1</v>
      </c>
      <c r="D189" s="275">
        <f t="shared" si="70"/>
        <v>1</v>
      </c>
      <c r="E189" s="74" t="s">
        <v>532</v>
      </c>
      <c r="F189" s="61">
        <v>0</v>
      </c>
      <c r="G189" s="72" t="s">
        <v>461</v>
      </c>
      <c r="H189" s="23" t="s">
        <v>666</v>
      </c>
      <c r="I189" s="73">
        <v>90</v>
      </c>
      <c r="J189" s="74" t="s">
        <v>532</v>
      </c>
      <c r="K189" s="65">
        <v>0</v>
      </c>
      <c r="L189" s="65">
        <f t="shared" si="71"/>
        <v>0</v>
      </c>
      <c r="M189" s="66">
        <v>1</v>
      </c>
      <c r="N189" s="67">
        <f t="shared" si="72"/>
        <v>0</v>
      </c>
      <c r="O189" s="67">
        <v>12</v>
      </c>
      <c r="P189" s="68">
        <f t="shared" si="73"/>
        <v>0</v>
      </c>
      <c r="Q189" s="67">
        <f t="shared" si="74"/>
        <v>0</v>
      </c>
      <c r="R189" s="75">
        <f t="shared" si="50"/>
        <v>0</v>
      </c>
      <c r="S189" s="75">
        <f t="shared" si="51"/>
        <v>0</v>
      </c>
      <c r="T189" s="75">
        <f t="shared" si="52"/>
        <v>0</v>
      </c>
      <c r="U189" s="70">
        <f t="shared" si="53"/>
        <v>0</v>
      </c>
      <c r="V189" s="75">
        <f t="shared" si="54"/>
        <v>0</v>
      </c>
      <c r="W189" s="70">
        <f t="shared" si="55"/>
        <v>0</v>
      </c>
    </row>
    <row r="190" spans="1:23" s="5" customFormat="1" ht="14.45" customHeight="1" x14ac:dyDescent="0.25">
      <c r="A190" s="71">
        <v>100</v>
      </c>
      <c r="B190" s="59">
        <f t="shared" si="68"/>
        <v>0</v>
      </c>
      <c r="C190" s="59">
        <f t="shared" si="69"/>
        <v>0</v>
      </c>
      <c r="D190" s="275">
        <f t="shared" si="70"/>
        <v>0</v>
      </c>
      <c r="E190" s="74" t="s">
        <v>532</v>
      </c>
      <c r="F190" s="61">
        <v>100</v>
      </c>
      <c r="G190" s="99" t="s">
        <v>253</v>
      </c>
      <c r="H190" s="23" t="s">
        <v>254</v>
      </c>
      <c r="I190" s="73">
        <v>100</v>
      </c>
      <c r="J190" s="74" t="s">
        <v>532</v>
      </c>
      <c r="K190" s="65">
        <v>285</v>
      </c>
      <c r="L190" s="65">
        <f t="shared" si="71"/>
        <v>2.85</v>
      </c>
      <c r="M190" s="66">
        <v>0.5</v>
      </c>
      <c r="N190" s="67">
        <f t="shared" si="72"/>
        <v>4.2750000000000004</v>
      </c>
      <c r="O190" s="67">
        <v>4</v>
      </c>
      <c r="P190" s="68">
        <f t="shared" si="73"/>
        <v>4.25</v>
      </c>
      <c r="Q190" s="67">
        <f t="shared" si="74"/>
        <v>0.85000000000000009</v>
      </c>
      <c r="R190" s="75">
        <f t="shared" si="50"/>
        <v>0</v>
      </c>
      <c r="S190" s="75">
        <f t="shared" si="51"/>
        <v>0</v>
      </c>
      <c r="T190" s="75">
        <f t="shared" si="52"/>
        <v>285</v>
      </c>
      <c r="U190" s="70">
        <f t="shared" si="53"/>
        <v>425</v>
      </c>
      <c r="V190" s="75">
        <f t="shared" si="54"/>
        <v>285</v>
      </c>
      <c r="W190" s="70">
        <f t="shared" si="55"/>
        <v>425</v>
      </c>
    </row>
    <row r="191" spans="1:23" s="17" customFormat="1" ht="14.45" hidden="1" customHeight="1" x14ac:dyDescent="0.25">
      <c r="A191" s="85">
        <v>0</v>
      </c>
      <c r="B191" s="59">
        <f t="shared" si="68"/>
        <v>0</v>
      </c>
      <c r="C191" s="59">
        <f t="shared" si="69"/>
        <v>0</v>
      </c>
      <c r="D191" s="275">
        <f t="shared" si="70"/>
        <v>0</v>
      </c>
      <c r="E191" s="57" t="s">
        <v>532</v>
      </c>
      <c r="F191" s="61">
        <v>0</v>
      </c>
      <c r="G191" s="54" t="s">
        <v>253</v>
      </c>
      <c r="H191" s="78" t="s">
        <v>549</v>
      </c>
      <c r="I191" s="77">
        <v>100</v>
      </c>
      <c r="J191" s="57" t="s">
        <v>532</v>
      </c>
      <c r="K191" s="65">
        <v>0</v>
      </c>
      <c r="L191" s="65">
        <f t="shared" si="71"/>
        <v>0</v>
      </c>
      <c r="M191" s="66">
        <v>1</v>
      </c>
      <c r="N191" s="78">
        <f t="shared" si="72"/>
        <v>0</v>
      </c>
      <c r="O191" s="78">
        <v>4</v>
      </c>
      <c r="P191" s="78">
        <f t="shared" si="73"/>
        <v>0</v>
      </c>
      <c r="Q191" s="78">
        <f t="shared" si="74"/>
        <v>0</v>
      </c>
      <c r="R191" s="79">
        <f t="shared" si="50"/>
        <v>0</v>
      </c>
      <c r="S191" s="79">
        <f t="shared" si="51"/>
        <v>0</v>
      </c>
      <c r="T191" s="79">
        <f t="shared" si="52"/>
        <v>0</v>
      </c>
      <c r="U191" s="80">
        <f t="shared" si="53"/>
        <v>0</v>
      </c>
      <c r="V191" s="79">
        <f t="shared" si="54"/>
        <v>0</v>
      </c>
      <c r="W191" s="80">
        <f t="shared" si="55"/>
        <v>0</v>
      </c>
    </row>
    <row r="192" spans="1:23" s="17" customFormat="1" ht="14.45" hidden="1" customHeight="1" x14ac:dyDescent="0.25">
      <c r="A192" s="71">
        <v>0</v>
      </c>
      <c r="B192" s="59">
        <f t="shared" si="68"/>
        <v>0</v>
      </c>
      <c r="C192" s="59">
        <f t="shared" si="69"/>
        <v>0</v>
      </c>
      <c r="D192" s="275">
        <f t="shared" si="70"/>
        <v>0</v>
      </c>
      <c r="E192" s="74" t="s">
        <v>532</v>
      </c>
      <c r="F192" s="61">
        <v>0</v>
      </c>
      <c r="G192" s="72" t="s">
        <v>587</v>
      </c>
      <c r="H192" s="74" t="s">
        <v>589</v>
      </c>
      <c r="I192" s="73">
        <v>60</v>
      </c>
      <c r="J192" s="74" t="s">
        <v>532</v>
      </c>
      <c r="K192" s="65">
        <v>0</v>
      </c>
      <c r="L192" s="65">
        <f t="shared" si="71"/>
        <v>0</v>
      </c>
      <c r="M192" s="66">
        <v>1</v>
      </c>
      <c r="N192" s="67">
        <f t="shared" si="72"/>
        <v>0</v>
      </c>
      <c r="O192" s="67">
        <v>5.25</v>
      </c>
      <c r="P192" s="68">
        <f t="shared" si="73"/>
        <v>0</v>
      </c>
      <c r="Q192" s="78">
        <f t="shared" si="74"/>
        <v>0</v>
      </c>
      <c r="R192" s="79">
        <f t="shared" si="50"/>
        <v>0</v>
      </c>
      <c r="S192" s="79">
        <f t="shared" si="51"/>
        <v>0</v>
      </c>
      <c r="T192" s="79">
        <f t="shared" si="52"/>
        <v>0</v>
      </c>
      <c r="U192" s="80">
        <f t="shared" si="53"/>
        <v>0</v>
      </c>
      <c r="V192" s="79">
        <f t="shared" si="54"/>
        <v>0</v>
      </c>
      <c r="W192" s="80">
        <f t="shared" si="55"/>
        <v>0</v>
      </c>
    </row>
    <row r="193" spans="1:23" s="5" customFormat="1" ht="14.45" hidden="1" customHeight="1" x14ac:dyDescent="0.25">
      <c r="A193" s="71">
        <v>0</v>
      </c>
      <c r="B193" s="59">
        <f t="shared" si="68"/>
        <v>0</v>
      </c>
      <c r="C193" s="59">
        <f t="shared" si="69"/>
        <v>0</v>
      </c>
      <c r="D193" s="275">
        <f t="shared" si="70"/>
        <v>0</v>
      </c>
      <c r="E193" s="74" t="s">
        <v>532</v>
      </c>
      <c r="F193" s="61">
        <v>0</v>
      </c>
      <c r="G193" s="72" t="s">
        <v>588</v>
      </c>
      <c r="H193" s="23" t="s">
        <v>290</v>
      </c>
      <c r="I193" s="73">
        <v>100</v>
      </c>
      <c r="J193" s="74" t="s">
        <v>532</v>
      </c>
      <c r="K193" s="65">
        <v>0</v>
      </c>
      <c r="L193" s="65">
        <f t="shared" si="71"/>
        <v>0</v>
      </c>
      <c r="M193" s="66">
        <v>1</v>
      </c>
      <c r="N193" s="67">
        <f t="shared" si="72"/>
        <v>0</v>
      </c>
      <c r="O193" s="67">
        <v>2</v>
      </c>
      <c r="P193" s="68">
        <f t="shared" si="73"/>
        <v>0</v>
      </c>
      <c r="Q193" s="67">
        <f t="shared" si="74"/>
        <v>0</v>
      </c>
      <c r="R193" s="75">
        <f t="shared" si="50"/>
        <v>0</v>
      </c>
      <c r="S193" s="75">
        <f t="shared" si="51"/>
        <v>0</v>
      </c>
      <c r="T193" s="75">
        <f t="shared" si="52"/>
        <v>0</v>
      </c>
      <c r="U193" s="70">
        <f t="shared" si="53"/>
        <v>0</v>
      </c>
      <c r="V193" s="75">
        <f t="shared" si="54"/>
        <v>0</v>
      </c>
      <c r="W193" s="70">
        <f t="shared" si="55"/>
        <v>0</v>
      </c>
    </row>
    <row r="194" spans="1:23" s="17" customFormat="1" ht="14.45" hidden="1" customHeight="1" x14ac:dyDescent="0.25">
      <c r="A194" s="85">
        <v>0</v>
      </c>
      <c r="B194" s="59">
        <f t="shared" si="68"/>
        <v>0</v>
      </c>
      <c r="C194" s="59">
        <f t="shared" si="69"/>
        <v>0</v>
      </c>
      <c r="D194" s="275">
        <f t="shared" si="70"/>
        <v>0</v>
      </c>
      <c r="E194" s="57" t="s">
        <v>532</v>
      </c>
      <c r="F194" s="61">
        <v>0</v>
      </c>
      <c r="G194" s="54" t="s">
        <v>477</v>
      </c>
      <c r="H194" s="57"/>
      <c r="I194" s="77">
        <v>100</v>
      </c>
      <c r="J194" s="57" t="s">
        <v>532</v>
      </c>
      <c r="K194" s="65">
        <v>0</v>
      </c>
      <c r="L194" s="65">
        <f t="shared" si="71"/>
        <v>0</v>
      </c>
      <c r="M194" s="66">
        <v>1</v>
      </c>
      <c r="N194" s="78">
        <f t="shared" si="72"/>
        <v>0</v>
      </c>
      <c r="O194" s="78">
        <v>0</v>
      </c>
      <c r="P194" s="78">
        <f t="shared" si="73"/>
        <v>0</v>
      </c>
      <c r="Q194" s="78">
        <f t="shared" si="74"/>
        <v>0</v>
      </c>
      <c r="R194" s="79">
        <f t="shared" ref="R194:R257" si="75">(D194*I194)*L194</f>
        <v>0</v>
      </c>
      <c r="S194" s="79">
        <f t="shared" ref="S194:S257" si="76">(D194*I194)*P194</f>
        <v>0</v>
      </c>
      <c r="T194" s="79">
        <f t="shared" ref="T194:T257" si="77">F194*L194</f>
        <v>0</v>
      </c>
      <c r="U194" s="80">
        <f t="shared" ref="U194:U257" si="78">F194*P194</f>
        <v>0</v>
      </c>
      <c r="V194" s="79">
        <f t="shared" ref="V194:V257" si="79">A194*L194</f>
        <v>0</v>
      </c>
      <c r="W194" s="80">
        <f t="shared" ref="W194:W257" si="80">A194*P194</f>
        <v>0</v>
      </c>
    </row>
    <row r="195" spans="1:23" s="5" customFormat="1" ht="14.45" customHeight="1" x14ac:dyDescent="0.25">
      <c r="A195" s="71">
        <v>200</v>
      </c>
      <c r="B195" s="59">
        <f t="shared" si="68"/>
        <v>0</v>
      </c>
      <c r="C195" s="59">
        <f t="shared" si="69"/>
        <v>0</v>
      </c>
      <c r="D195" s="275">
        <f t="shared" si="70"/>
        <v>0</v>
      </c>
      <c r="E195" s="74" t="s">
        <v>532</v>
      </c>
      <c r="F195" s="61">
        <v>200</v>
      </c>
      <c r="G195" s="86" t="s">
        <v>478</v>
      </c>
      <c r="H195" s="23" t="s">
        <v>59</v>
      </c>
      <c r="I195" s="73">
        <v>100</v>
      </c>
      <c r="J195" s="74" t="s">
        <v>532</v>
      </c>
      <c r="K195" s="65">
        <v>498</v>
      </c>
      <c r="L195" s="65">
        <f t="shared" si="71"/>
        <v>4.9800000000000004</v>
      </c>
      <c r="M195" s="66">
        <v>0.9</v>
      </c>
      <c r="N195" s="67">
        <f t="shared" si="72"/>
        <v>9.4619999999999997</v>
      </c>
      <c r="O195" s="67">
        <v>8.75</v>
      </c>
      <c r="P195" s="68">
        <f t="shared" si="73"/>
        <v>9.5</v>
      </c>
      <c r="Q195" s="67">
        <f t="shared" si="74"/>
        <v>1.9000000000000001</v>
      </c>
      <c r="R195" s="75">
        <f t="shared" si="75"/>
        <v>0</v>
      </c>
      <c r="S195" s="75">
        <f t="shared" si="76"/>
        <v>0</v>
      </c>
      <c r="T195" s="75">
        <f t="shared" si="77"/>
        <v>996.00000000000011</v>
      </c>
      <c r="U195" s="70">
        <f t="shared" si="78"/>
        <v>1900</v>
      </c>
      <c r="V195" s="75">
        <f t="shared" si="79"/>
        <v>996.00000000000011</v>
      </c>
      <c r="W195" s="70">
        <f t="shared" si="80"/>
        <v>1900</v>
      </c>
    </row>
    <row r="196" spans="1:23" s="5" customFormat="1" ht="14.45" customHeight="1" x14ac:dyDescent="0.25">
      <c r="A196" s="71">
        <v>200</v>
      </c>
      <c r="B196" s="59">
        <f t="shared" si="68"/>
        <v>0</v>
      </c>
      <c r="C196" s="59">
        <f t="shared" si="69"/>
        <v>0</v>
      </c>
      <c r="D196" s="275">
        <f t="shared" si="70"/>
        <v>0</v>
      </c>
      <c r="E196" s="74" t="s">
        <v>532</v>
      </c>
      <c r="F196" s="61">
        <v>200</v>
      </c>
      <c r="G196" s="86" t="s">
        <v>479</v>
      </c>
      <c r="H196" s="23" t="s">
        <v>59</v>
      </c>
      <c r="I196" s="73">
        <v>100</v>
      </c>
      <c r="J196" s="74" t="s">
        <v>532</v>
      </c>
      <c r="K196" s="65">
        <v>420</v>
      </c>
      <c r="L196" s="65">
        <f t="shared" si="71"/>
        <v>4.2</v>
      </c>
      <c r="M196" s="66">
        <v>1.6</v>
      </c>
      <c r="N196" s="67">
        <f t="shared" si="72"/>
        <v>10.920000000000002</v>
      </c>
      <c r="O196" s="67">
        <v>10.5</v>
      </c>
      <c r="P196" s="68">
        <f t="shared" si="73"/>
        <v>11</v>
      </c>
      <c r="Q196" s="67">
        <f t="shared" si="74"/>
        <v>2.2000000000000002</v>
      </c>
      <c r="R196" s="75">
        <f t="shared" si="75"/>
        <v>0</v>
      </c>
      <c r="S196" s="75">
        <f t="shared" si="76"/>
        <v>0</v>
      </c>
      <c r="T196" s="75">
        <f t="shared" si="77"/>
        <v>840</v>
      </c>
      <c r="U196" s="70">
        <f t="shared" si="78"/>
        <v>2200</v>
      </c>
      <c r="V196" s="75">
        <f t="shared" si="79"/>
        <v>840</v>
      </c>
      <c r="W196" s="70">
        <f t="shared" si="80"/>
        <v>2200</v>
      </c>
    </row>
    <row r="197" spans="1:23" s="5" customFormat="1" ht="14.45" customHeight="1" x14ac:dyDescent="0.25">
      <c r="A197" s="71">
        <v>300</v>
      </c>
      <c r="B197" s="59">
        <f t="shared" si="68"/>
        <v>200</v>
      </c>
      <c r="C197" s="59">
        <f t="shared" si="69"/>
        <v>2</v>
      </c>
      <c r="D197" s="275">
        <f t="shared" si="70"/>
        <v>2</v>
      </c>
      <c r="E197" s="74" t="s">
        <v>532</v>
      </c>
      <c r="F197" s="61">
        <v>100</v>
      </c>
      <c r="G197" s="72" t="s">
        <v>744</v>
      </c>
      <c r="H197" s="23" t="s">
        <v>67</v>
      </c>
      <c r="I197" s="73">
        <v>100</v>
      </c>
      <c r="J197" s="74" t="s">
        <v>532</v>
      </c>
      <c r="K197" s="65">
        <v>295</v>
      </c>
      <c r="L197" s="65">
        <f t="shared" si="71"/>
        <v>2.95</v>
      </c>
      <c r="M197" s="66">
        <v>1.1000000000000001</v>
      </c>
      <c r="N197" s="67">
        <f t="shared" si="72"/>
        <v>6.1950000000000003</v>
      </c>
      <c r="O197" s="67">
        <v>6</v>
      </c>
      <c r="P197" s="68">
        <f t="shared" si="73"/>
        <v>6.25</v>
      </c>
      <c r="Q197" s="67">
        <f t="shared" si="74"/>
        <v>1.25</v>
      </c>
      <c r="R197" s="75">
        <f t="shared" si="75"/>
        <v>590</v>
      </c>
      <c r="S197" s="75">
        <f t="shared" si="76"/>
        <v>1250</v>
      </c>
      <c r="T197" s="75">
        <f t="shared" si="77"/>
        <v>295</v>
      </c>
      <c r="U197" s="70">
        <f t="shared" si="78"/>
        <v>625</v>
      </c>
      <c r="V197" s="75">
        <f t="shared" si="79"/>
        <v>885</v>
      </c>
      <c r="W197" s="70">
        <f t="shared" si="80"/>
        <v>1875</v>
      </c>
    </row>
    <row r="198" spans="1:23" s="5" customFormat="1" ht="14.45" customHeight="1" x14ac:dyDescent="0.25">
      <c r="A198" s="71">
        <v>450</v>
      </c>
      <c r="B198" s="59">
        <f t="shared" si="68"/>
        <v>0</v>
      </c>
      <c r="C198" s="59">
        <f t="shared" si="69"/>
        <v>0</v>
      </c>
      <c r="D198" s="275">
        <f t="shared" si="70"/>
        <v>0</v>
      </c>
      <c r="E198" s="74" t="s">
        <v>532</v>
      </c>
      <c r="F198" s="61">
        <v>450</v>
      </c>
      <c r="G198" s="72" t="s">
        <v>745</v>
      </c>
      <c r="H198" s="40" t="s">
        <v>605</v>
      </c>
      <c r="I198" s="73">
        <v>90</v>
      </c>
      <c r="J198" s="74" t="s">
        <v>532</v>
      </c>
      <c r="K198" s="65">
        <v>310</v>
      </c>
      <c r="L198" s="65">
        <f t="shared" si="71"/>
        <v>3.4444444444444446</v>
      </c>
      <c r="M198" s="66">
        <v>1.5</v>
      </c>
      <c r="N198" s="67">
        <f t="shared" si="72"/>
        <v>8.6111111111111107</v>
      </c>
      <c r="O198" s="67">
        <v>8</v>
      </c>
      <c r="P198" s="68">
        <f t="shared" si="73"/>
        <v>8.5</v>
      </c>
      <c r="Q198" s="67">
        <f t="shared" si="74"/>
        <v>1.7000000000000002</v>
      </c>
      <c r="R198" s="75">
        <f t="shared" si="75"/>
        <v>0</v>
      </c>
      <c r="S198" s="75">
        <f t="shared" si="76"/>
        <v>0</v>
      </c>
      <c r="T198" s="75">
        <f t="shared" si="77"/>
        <v>1550</v>
      </c>
      <c r="U198" s="70">
        <f t="shared" si="78"/>
        <v>3825</v>
      </c>
      <c r="V198" s="75">
        <f t="shared" si="79"/>
        <v>1550</v>
      </c>
      <c r="W198" s="70">
        <f t="shared" si="80"/>
        <v>3825</v>
      </c>
    </row>
    <row r="199" spans="1:23" s="5" customFormat="1" ht="14.45" customHeight="1" x14ac:dyDescent="0.25">
      <c r="A199" s="71">
        <v>0</v>
      </c>
      <c r="B199" s="59">
        <f t="shared" si="68"/>
        <v>0</v>
      </c>
      <c r="C199" s="59">
        <f t="shared" si="69"/>
        <v>0</v>
      </c>
      <c r="D199" s="275">
        <f t="shared" si="70"/>
        <v>0</v>
      </c>
      <c r="E199" s="74"/>
      <c r="F199" s="61">
        <v>0</v>
      </c>
      <c r="G199" s="62" t="s">
        <v>636</v>
      </c>
      <c r="H199" s="23"/>
      <c r="I199" s="73">
        <v>1</v>
      </c>
      <c r="J199" s="74"/>
      <c r="K199" s="65">
        <v>0</v>
      </c>
      <c r="L199" s="65">
        <f t="shared" si="71"/>
        <v>0</v>
      </c>
      <c r="M199" s="66">
        <v>1</v>
      </c>
      <c r="N199" s="67">
        <f t="shared" si="72"/>
        <v>0</v>
      </c>
      <c r="O199" s="67">
        <v>0</v>
      </c>
      <c r="P199" s="68">
        <f t="shared" si="73"/>
        <v>0</v>
      </c>
      <c r="Q199" s="67">
        <f t="shared" si="74"/>
        <v>0</v>
      </c>
      <c r="R199" s="75">
        <f t="shared" si="75"/>
        <v>0</v>
      </c>
      <c r="S199" s="75">
        <f t="shared" si="76"/>
        <v>0</v>
      </c>
      <c r="T199" s="75">
        <f t="shared" si="77"/>
        <v>0</v>
      </c>
      <c r="U199" s="70">
        <f t="shared" si="78"/>
        <v>0</v>
      </c>
      <c r="V199" s="75">
        <f t="shared" si="79"/>
        <v>0</v>
      </c>
      <c r="W199" s="70">
        <f t="shared" si="80"/>
        <v>0</v>
      </c>
    </row>
    <row r="200" spans="1:23" s="5" customFormat="1" ht="14.45" customHeight="1" x14ac:dyDescent="0.25">
      <c r="A200" s="71">
        <v>100</v>
      </c>
      <c r="B200" s="59">
        <f t="shared" si="68"/>
        <v>0</v>
      </c>
      <c r="C200" s="59">
        <f t="shared" si="69"/>
        <v>0</v>
      </c>
      <c r="D200" s="275">
        <f t="shared" si="70"/>
        <v>0</v>
      </c>
      <c r="E200" s="74" t="s">
        <v>532</v>
      </c>
      <c r="F200" s="61">
        <v>100</v>
      </c>
      <c r="G200" s="72" t="s">
        <v>464</v>
      </c>
      <c r="H200" s="23" t="s">
        <v>21</v>
      </c>
      <c r="I200" s="73">
        <v>100</v>
      </c>
      <c r="J200" s="74" t="s">
        <v>532</v>
      </c>
      <c r="K200" s="65">
        <v>55</v>
      </c>
      <c r="L200" s="65">
        <f t="shared" si="71"/>
        <v>0.55000000000000004</v>
      </c>
      <c r="M200" s="66">
        <v>1.5</v>
      </c>
      <c r="N200" s="67">
        <f t="shared" si="72"/>
        <v>1.375</v>
      </c>
      <c r="O200" s="67">
        <v>1.5</v>
      </c>
      <c r="P200" s="68">
        <f t="shared" si="73"/>
        <v>1.5</v>
      </c>
      <c r="Q200" s="67">
        <f t="shared" si="74"/>
        <v>0.30000000000000004</v>
      </c>
      <c r="R200" s="75">
        <f t="shared" si="75"/>
        <v>0</v>
      </c>
      <c r="S200" s="75">
        <f t="shared" si="76"/>
        <v>0</v>
      </c>
      <c r="T200" s="75">
        <f t="shared" si="77"/>
        <v>55.000000000000007</v>
      </c>
      <c r="U200" s="70">
        <f t="shared" si="78"/>
        <v>150</v>
      </c>
      <c r="V200" s="75">
        <f t="shared" si="79"/>
        <v>55.000000000000007</v>
      </c>
      <c r="W200" s="70">
        <f t="shared" si="80"/>
        <v>150</v>
      </c>
    </row>
    <row r="201" spans="1:23" s="15" customFormat="1" ht="14.45" customHeight="1" x14ac:dyDescent="0.25">
      <c r="A201" s="71">
        <v>1500</v>
      </c>
      <c r="B201" s="59">
        <f t="shared" si="68"/>
        <v>0</v>
      </c>
      <c r="C201" s="59">
        <f t="shared" si="69"/>
        <v>0</v>
      </c>
      <c r="D201" s="275">
        <f t="shared" si="70"/>
        <v>0</v>
      </c>
      <c r="E201" s="74" t="s">
        <v>532</v>
      </c>
      <c r="F201" s="61">
        <v>1500</v>
      </c>
      <c r="G201" s="86" t="s">
        <v>783</v>
      </c>
      <c r="H201" s="40" t="s">
        <v>619</v>
      </c>
      <c r="I201" s="73">
        <v>100</v>
      </c>
      <c r="J201" s="74" t="s">
        <v>532</v>
      </c>
      <c r="K201" s="65">
        <v>185</v>
      </c>
      <c r="L201" s="65">
        <f t="shared" si="71"/>
        <v>1.85</v>
      </c>
      <c r="M201" s="66">
        <v>0.9</v>
      </c>
      <c r="N201" s="67">
        <f t="shared" si="72"/>
        <v>3.5150000000000001</v>
      </c>
      <c r="O201" s="67">
        <v>3</v>
      </c>
      <c r="P201" s="68">
        <f t="shared" si="73"/>
        <v>3.5</v>
      </c>
      <c r="Q201" s="67">
        <f t="shared" si="74"/>
        <v>0.70000000000000007</v>
      </c>
      <c r="R201" s="75">
        <f t="shared" si="75"/>
        <v>0</v>
      </c>
      <c r="S201" s="75">
        <f t="shared" si="76"/>
        <v>0</v>
      </c>
      <c r="T201" s="75">
        <f t="shared" si="77"/>
        <v>2775</v>
      </c>
      <c r="U201" s="70">
        <f t="shared" si="78"/>
        <v>5250</v>
      </c>
      <c r="V201" s="75">
        <f t="shared" si="79"/>
        <v>2775</v>
      </c>
      <c r="W201" s="70">
        <f t="shared" si="80"/>
        <v>5250</v>
      </c>
    </row>
    <row r="202" spans="1:23" s="2" customFormat="1" ht="14.45" customHeight="1" x14ac:dyDescent="0.25">
      <c r="A202" s="71">
        <v>0</v>
      </c>
      <c r="B202" s="59">
        <f t="shared" si="68"/>
        <v>0</v>
      </c>
      <c r="C202" s="59">
        <f t="shared" si="69"/>
        <v>0</v>
      </c>
      <c r="D202" s="275">
        <f t="shared" si="70"/>
        <v>0</v>
      </c>
      <c r="E202" s="57" t="s">
        <v>532</v>
      </c>
      <c r="F202" s="61">
        <v>0</v>
      </c>
      <c r="G202" s="62" t="s">
        <v>740</v>
      </c>
      <c r="H202" s="67"/>
      <c r="I202" s="63">
        <v>1</v>
      </c>
      <c r="J202" s="57" t="s">
        <v>532</v>
      </c>
      <c r="K202" s="65">
        <v>0</v>
      </c>
      <c r="L202" s="65">
        <f t="shared" si="71"/>
        <v>0</v>
      </c>
      <c r="M202" s="66">
        <v>1</v>
      </c>
      <c r="N202" s="67">
        <f t="shared" ref="N202:N207" si="81">L202+(L202*M202)</f>
        <v>0</v>
      </c>
      <c r="O202" s="67">
        <v>0</v>
      </c>
      <c r="P202" s="68">
        <f>ROUND(N202*4,0)/4</f>
        <v>0</v>
      </c>
      <c r="Q202" s="67">
        <f t="shared" ref="Q202:Q207" si="82">P202*20%</f>
        <v>0</v>
      </c>
      <c r="R202" s="75">
        <f t="shared" si="75"/>
        <v>0</v>
      </c>
      <c r="S202" s="75">
        <f t="shared" si="76"/>
        <v>0</v>
      </c>
      <c r="T202" s="75">
        <f t="shared" si="77"/>
        <v>0</v>
      </c>
      <c r="U202" s="70">
        <f t="shared" si="78"/>
        <v>0</v>
      </c>
      <c r="V202" s="75">
        <f t="shared" si="79"/>
        <v>0</v>
      </c>
      <c r="W202" s="70">
        <f t="shared" si="80"/>
        <v>0</v>
      </c>
    </row>
    <row r="203" spans="1:23" s="37" customFormat="1" ht="14.45" hidden="1" customHeight="1" x14ac:dyDescent="0.25">
      <c r="A203" s="71">
        <v>0</v>
      </c>
      <c r="B203" s="59">
        <f t="shared" si="68"/>
        <v>0</v>
      </c>
      <c r="C203" s="59">
        <f t="shared" si="69"/>
        <v>0</v>
      </c>
      <c r="D203" s="275">
        <f t="shared" si="70"/>
        <v>0</v>
      </c>
      <c r="E203" s="114" t="s">
        <v>532</v>
      </c>
      <c r="F203" s="61">
        <v>0</v>
      </c>
      <c r="G203" s="86" t="s">
        <v>462</v>
      </c>
      <c r="H203" s="23" t="s">
        <v>593</v>
      </c>
      <c r="I203" s="113">
        <v>100</v>
      </c>
      <c r="J203" s="114" t="s">
        <v>532</v>
      </c>
      <c r="K203" s="65">
        <v>0</v>
      </c>
      <c r="L203" s="65">
        <f t="shared" si="71"/>
        <v>0</v>
      </c>
      <c r="M203" s="66">
        <v>1</v>
      </c>
      <c r="N203" s="115">
        <f>L203+(L203*M203)</f>
        <v>0</v>
      </c>
      <c r="O203" s="112">
        <v>1</v>
      </c>
      <c r="P203" s="68">
        <f>ROUNDUP(N203*10,0)/10</f>
        <v>0</v>
      </c>
      <c r="Q203" s="115">
        <f>P203*20%</f>
        <v>0</v>
      </c>
      <c r="R203" s="116">
        <f t="shared" si="75"/>
        <v>0</v>
      </c>
      <c r="S203" s="116">
        <f t="shared" si="76"/>
        <v>0</v>
      </c>
      <c r="T203" s="116">
        <f t="shared" si="77"/>
        <v>0</v>
      </c>
      <c r="U203" s="117">
        <f t="shared" si="78"/>
        <v>0</v>
      </c>
      <c r="V203" s="116">
        <f t="shared" si="79"/>
        <v>0</v>
      </c>
      <c r="W203" s="117">
        <f t="shared" si="80"/>
        <v>0</v>
      </c>
    </row>
    <row r="204" spans="1:23" s="37" customFormat="1" ht="14.45" hidden="1" customHeight="1" x14ac:dyDescent="0.25">
      <c r="A204" s="71">
        <v>0</v>
      </c>
      <c r="B204" s="59">
        <f t="shared" si="68"/>
        <v>0</v>
      </c>
      <c r="C204" s="59">
        <f t="shared" si="69"/>
        <v>0</v>
      </c>
      <c r="D204" s="275">
        <f t="shared" si="70"/>
        <v>0</v>
      </c>
      <c r="E204" s="114" t="s">
        <v>532</v>
      </c>
      <c r="F204" s="61">
        <v>0</v>
      </c>
      <c r="G204" s="86" t="s">
        <v>463</v>
      </c>
      <c r="H204" s="23" t="s">
        <v>593</v>
      </c>
      <c r="I204" s="113">
        <v>100</v>
      </c>
      <c r="J204" s="114" t="s">
        <v>532</v>
      </c>
      <c r="K204" s="65">
        <v>0</v>
      </c>
      <c r="L204" s="65">
        <f t="shared" si="71"/>
        <v>0</v>
      </c>
      <c r="M204" s="66">
        <v>1</v>
      </c>
      <c r="N204" s="115">
        <f>L204+(L204*M204)</f>
        <v>0</v>
      </c>
      <c r="O204" s="112">
        <v>1.5</v>
      </c>
      <c r="P204" s="68">
        <f>ROUNDUP(N204*10,0)/10</f>
        <v>0</v>
      </c>
      <c r="Q204" s="115">
        <f>P204*20%</f>
        <v>0</v>
      </c>
      <c r="R204" s="116">
        <f t="shared" si="75"/>
        <v>0</v>
      </c>
      <c r="S204" s="116">
        <f t="shared" si="76"/>
        <v>0</v>
      </c>
      <c r="T204" s="116">
        <f t="shared" si="77"/>
        <v>0</v>
      </c>
      <c r="U204" s="117">
        <f t="shared" si="78"/>
        <v>0</v>
      </c>
      <c r="V204" s="116">
        <f t="shared" si="79"/>
        <v>0</v>
      </c>
      <c r="W204" s="117">
        <f t="shared" si="80"/>
        <v>0</v>
      </c>
    </row>
    <row r="205" spans="1:23" s="5" customFormat="1" ht="14.45" hidden="1" customHeight="1" x14ac:dyDescent="0.25">
      <c r="A205" s="71">
        <v>0</v>
      </c>
      <c r="B205" s="59">
        <f t="shared" si="68"/>
        <v>0</v>
      </c>
      <c r="C205" s="59">
        <f t="shared" si="69"/>
        <v>0</v>
      </c>
      <c r="D205" s="275">
        <f t="shared" si="70"/>
        <v>0</v>
      </c>
      <c r="E205" s="74" t="s">
        <v>532</v>
      </c>
      <c r="F205" s="61">
        <v>0</v>
      </c>
      <c r="G205" s="86" t="s">
        <v>746</v>
      </c>
      <c r="H205" s="23" t="s">
        <v>52</v>
      </c>
      <c r="I205" s="73">
        <v>100</v>
      </c>
      <c r="J205" s="74" t="s">
        <v>532</v>
      </c>
      <c r="K205" s="65">
        <v>0</v>
      </c>
      <c r="L205" s="65">
        <f t="shared" si="71"/>
        <v>0</v>
      </c>
      <c r="M205" s="66">
        <v>1</v>
      </c>
      <c r="N205" s="67">
        <f t="shared" si="81"/>
        <v>0</v>
      </c>
      <c r="O205" s="112">
        <v>1.8</v>
      </c>
      <c r="P205" s="68">
        <f>ROUNDUP(N205*10,0)/10</f>
        <v>0</v>
      </c>
      <c r="Q205" s="67">
        <f t="shared" si="82"/>
        <v>0</v>
      </c>
      <c r="R205" s="75">
        <f t="shared" si="75"/>
        <v>0</v>
      </c>
      <c r="S205" s="75">
        <f t="shared" si="76"/>
        <v>0</v>
      </c>
      <c r="T205" s="75">
        <f t="shared" si="77"/>
        <v>0</v>
      </c>
      <c r="U205" s="70">
        <f t="shared" si="78"/>
        <v>0</v>
      </c>
      <c r="V205" s="75">
        <f t="shared" si="79"/>
        <v>0</v>
      </c>
      <c r="W205" s="70">
        <f t="shared" si="80"/>
        <v>0</v>
      </c>
    </row>
    <row r="206" spans="1:23" s="5" customFormat="1" ht="14.45" hidden="1" customHeight="1" x14ac:dyDescent="0.25">
      <c r="A206" s="71">
        <v>0</v>
      </c>
      <c r="B206" s="59">
        <f t="shared" si="68"/>
        <v>0</v>
      </c>
      <c r="C206" s="59">
        <f t="shared" si="69"/>
        <v>0</v>
      </c>
      <c r="D206" s="275">
        <f t="shared" si="70"/>
        <v>0</v>
      </c>
      <c r="E206" s="74" t="s">
        <v>532</v>
      </c>
      <c r="F206" s="61">
        <v>0</v>
      </c>
      <c r="G206" s="86" t="s">
        <v>463</v>
      </c>
      <c r="H206" s="23" t="s">
        <v>52</v>
      </c>
      <c r="I206" s="73">
        <v>100</v>
      </c>
      <c r="J206" s="74" t="s">
        <v>532</v>
      </c>
      <c r="K206" s="65">
        <v>0</v>
      </c>
      <c r="L206" s="65">
        <f t="shared" si="71"/>
        <v>0</v>
      </c>
      <c r="M206" s="66">
        <v>1</v>
      </c>
      <c r="N206" s="67">
        <f t="shared" si="81"/>
        <v>0</v>
      </c>
      <c r="O206" s="112">
        <v>2.5</v>
      </c>
      <c r="P206" s="68">
        <f t="shared" ref="P206:P266" si="83">ROUNDUP(N206*10,0)/10</f>
        <v>0</v>
      </c>
      <c r="Q206" s="67">
        <f t="shared" si="82"/>
        <v>0</v>
      </c>
      <c r="R206" s="75">
        <f t="shared" si="75"/>
        <v>0</v>
      </c>
      <c r="S206" s="75">
        <f t="shared" si="76"/>
        <v>0</v>
      </c>
      <c r="T206" s="75">
        <f t="shared" si="77"/>
        <v>0</v>
      </c>
      <c r="U206" s="70">
        <f t="shared" si="78"/>
        <v>0</v>
      </c>
      <c r="V206" s="75">
        <f t="shared" si="79"/>
        <v>0</v>
      </c>
      <c r="W206" s="70">
        <f t="shared" si="80"/>
        <v>0</v>
      </c>
    </row>
    <row r="207" spans="1:23" s="5" customFormat="1" ht="14.45" customHeight="1" x14ac:dyDescent="0.25">
      <c r="A207" s="71">
        <v>3000</v>
      </c>
      <c r="B207" s="59">
        <f t="shared" si="68"/>
        <v>1000</v>
      </c>
      <c r="C207" s="59">
        <f t="shared" si="69"/>
        <v>10</v>
      </c>
      <c r="D207" s="275">
        <f t="shared" si="70"/>
        <v>10</v>
      </c>
      <c r="E207" s="74" t="s">
        <v>532</v>
      </c>
      <c r="F207" s="61">
        <v>2000</v>
      </c>
      <c r="G207" s="86" t="s">
        <v>462</v>
      </c>
      <c r="H207" s="23" t="s">
        <v>53</v>
      </c>
      <c r="I207" s="73">
        <v>100</v>
      </c>
      <c r="J207" s="74" t="s">
        <v>532</v>
      </c>
      <c r="K207" s="65">
        <v>85</v>
      </c>
      <c r="L207" s="65">
        <f t="shared" si="71"/>
        <v>0.85</v>
      </c>
      <c r="M207" s="66">
        <v>1.2</v>
      </c>
      <c r="N207" s="67">
        <f t="shared" si="81"/>
        <v>1.87</v>
      </c>
      <c r="O207" s="112">
        <v>1.8</v>
      </c>
      <c r="P207" s="68">
        <f t="shared" si="83"/>
        <v>1.9</v>
      </c>
      <c r="Q207" s="67">
        <f t="shared" si="82"/>
        <v>0.38</v>
      </c>
      <c r="R207" s="75">
        <f t="shared" si="75"/>
        <v>850</v>
      </c>
      <c r="S207" s="75">
        <f t="shared" si="76"/>
        <v>1900</v>
      </c>
      <c r="T207" s="75">
        <f t="shared" si="77"/>
        <v>1700</v>
      </c>
      <c r="U207" s="70">
        <f t="shared" si="78"/>
        <v>3800</v>
      </c>
      <c r="V207" s="75">
        <f t="shared" si="79"/>
        <v>2550</v>
      </c>
      <c r="W207" s="70">
        <f t="shared" si="80"/>
        <v>5700</v>
      </c>
    </row>
    <row r="208" spans="1:23" s="5" customFormat="1" ht="14.45" customHeight="1" x14ac:dyDescent="0.25">
      <c r="A208" s="71">
        <v>2000</v>
      </c>
      <c r="B208" s="59">
        <f t="shared" si="68"/>
        <v>1000</v>
      </c>
      <c r="C208" s="59">
        <f t="shared" si="69"/>
        <v>10</v>
      </c>
      <c r="D208" s="275">
        <f t="shared" si="70"/>
        <v>10</v>
      </c>
      <c r="E208" s="74" t="s">
        <v>532</v>
      </c>
      <c r="F208" s="61">
        <v>1000</v>
      </c>
      <c r="G208" s="86" t="s">
        <v>747</v>
      </c>
      <c r="H208" s="23" t="s">
        <v>54</v>
      </c>
      <c r="I208" s="73">
        <v>100</v>
      </c>
      <c r="J208" s="74" t="s">
        <v>532</v>
      </c>
      <c r="K208" s="65">
        <v>98</v>
      </c>
      <c r="L208" s="65">
        <f t="shared" si="71"/>
        <v>0.98</v>
      </c>
      <c r="M208" s="66">
        <v>1.7</v>
      </c>
      <c r="N208" s="67">
        <f t="shared" ref="N208:N235" si="84">L208+(L208*M208)</f>
        <v>2.6459999999999999</v>
      </c>
      <c r="O208" s="112">
        <v>2.5</v>
      </c>
      <c r="P208" s="68">
        <f t="shared" si="83"/>
        <v>2.7</v>
      </c>
      <c r="Q208" s="67">
        <f t="shared" ref="Q208:Q235" si="85">P208*20%</f>
        <v>0.54</v>
      </c>
      <c r="R208" s="75">
        <f t="shared" si="75"/>
        <v>980</v>
      </c>
      <c r="S208" s="75">
        <f t="shared" si="76"/>
        <v>2700</v>
      </c>
      <c r="T208" s="75">
        <f t="shared" si="77"/>
        <v>980</v>
      </c>
      <c r="U208" s="70">
        <f t="shared" si="78"/>
        <v>2700</v>
      </c>
      <c r="V208" s="75">
        <f t="shared" si="79"/>
        <v>1960</v>
      </c>
      <c r="W208" s="70">
        <f t="shared" si="80"/>
        <v>5400</v>
      </c>
    </row>
    <row r="209" spans="1:23" s="5" customFormat="1" ht="14.45" customHeight="1" x14ac:dyDescent="0.25">
      <c r="A209" s="71">
        <v>2000</v>
      </c>
      <c r="B209" s="59">
        <f t="shared" si="68"/>
        <v>0</v>
      </c>
      <c r="C209" s="59">
        <f t="shared" si="69"/>
        <v>0</v>
      </c>
      <c r="D209" s="275">
        <f t="shared" si="70"/>
        <v>0</v>
      </c>
      <c r="E209" s="74" t="s">
        <v>532</v>
      </c>
      <c r="F209" s="61">
        <v>2000</v>
      </c>
      <c r="G209" s="86" t="s">
        <v>738</v>
      </c>
      <c r="H209" s="23" t="s">
        <v>55</v>
      </c>
      <c r="I209" s="73">
        <v>100</v>
      </c>
      <c r="J209" s="74" t="s">
        <v>532</v>
      </c>
      <c r="K209" s="65">
        <v>48</v>
      </c>
      <c r="L209" s="65">
        <f t="shared" si="71"/>
        <v>0.48</v>
      </c>
      <c r="M209" s="66">
        <v>2</v>
      </c>
      <c r="N209" s="67">
        <f t="shared" si="84"/>
        <v>1.44</v>
      </c>
      <c r="O209" s="112">
        <v>1</v>
      </c>
      <c r="P209" s="68">
        <f t="shared" si="83"/>
        <v>1.5</v>
      </c>
      <c r="Q209" s="67">
        <f t="shared" si="85"/>
        <v>0.30000000000000004</v>
      </c>
      <c r="R209" s="75">
        <f t="shared" si="75"/>
        <v>0</v>
      </c>
      <c r="S209" s="75">
        <f t="shared" si="76"/>
        <v>0</v>
      </c>
      <c r="T209" s="75">
        <f t="shared" si="77"/>
        <v>960</v>
      </c>
      <c r="U209" s="70">
        <f t="shared" si="78"/>
        <v>3000</v>
      </c>
      <c r="V209" s="75">
        <f t="shared" si="79"/>
        <v>960</v>
      </c>
      <c r="W209" s="70">
        <f t="shared" si="80"/>
        <v>3000</v>
      </c>
    </row>
    <row r="210" spans="1:23" s="5" customFormat="1" ht="14.45" hidden="1" customHeight="1" x14ac:dyDescent="0.25">
      <c r="A210" s="71">
        <v>0</v>
      </c>
      <c r="B210" s="59">
        <f t="shared" si="68"/>
        <v>0</v>
      </c>
      <c r="C210" s="59">
        <f t="shared" si="69"/>
        <v>0</v>
      </c>
      <c r="D210" s="275">
        <f t="shared" si="70"/>
        <v>0</v>
      </c>
      <c r="E210" s="74" t="s">
        <v>532</v>
      </c>
      <c r="F210" s="61">
        <v>0</v>
      </c>
      <c r="G210" s="86" t="s">
        <v>683</v>
      </c>
      <c r="H210" s="53" t="s">
        <v>752</v>
      </c>
      <c r="I210" s="101">
        <v>30</v>
      </c>
      <c r="J210" s="74" t="s">
        <v>532</v>
      </c>
      <c r="K210" s="65">
        <v>0</v>
      </c>
      <c r="L210" s="65">
        <f t="shared" si="71"/>
        <v>0</v>
      </c>
      <c r="M210" s="66">
        <v>1</v>
      </c>
      <c r="N210" s="67">
        <f>L210+(L210*M210)</f>
        <v>0</v>
      </c>
      <c r="O210" s="67">
        <v>14.75</v>
      </c>
      <c r="P210" s="68">
        <f>ROUND(N210*4,0)/4</f>
        <v>0</v>
      </c>
      <c r="Q210" s="67">
        <f>P210*20%</f>
        <v>0</v>
      </c>
      <c r="R210" s="75">
        <f t="shared" si="75"/>
        <v>0</v>
      </c>
      <c r="S210" s="75">
        <f t="shared" si="76"/>
        <v>0</v>
      </c>
      <c r="T210" s="75">
        <f t="shared" si="77"/>
        <v>0</v>
      </c>
      <c r="U210" s="70">
        <f t="shared" si="78"/>
        <v>0</v>
      </c>
      <c r="V210" s="75">
        <f t="shared" si="79"/>
        <v>0</v>
      </c>
      <c r="W210" s="127">
        <f t="shared" si="80"/>
        <v>0</v>
      </c>
    </row>
    <row r="211" spans="1:23" s="5" customFormat="1" ht="14.45" customHeight="1" x14ac:dyDescent="0.25">
      <c r="A211" s="71">
        <v>100</v>
      </c>
      <c r="B211" s="59">
        <f t="shared" si="68"/>
        <v>0</v>
      </c>
      <c r="C211" s="59">
        <f t="shared" si="69"/>
        <v>0</v>
      </c>
      <c r="D211" s="275">
        <f t="shared" si="70"/>
        <v>0</v>
      </c>
      <c r="E211" s="74" t="s">
        <v>532</v>
      </c>
      <c r="F211" s="61">
        <v>100</v>
      </c>
      <c r="G211" s="86" t="s">
        <v>465</v>
      </c>
      <c r="H211" s="23" t="s">
        <v>228</v>
      </c>
      <c r="I211" s="73">
        <v>100</v>
      </c>
      <c r="J211" s="74" t="s">
        <v>532</v>
      </c>
      <c r="K211" s="65">
        <v>125</v>
      </c>
      <c r="L211" s="65">
        <f t="shared" si="71"/>
        <v>1.25</v>
      </c>
      <c r="M211" s="66">
        <v>1.3</v>
      </c>
      <c r="N211" s="67">
        <f t="shared" si="84"/>
        <v>2.875</v>
      </c>
      <c r="O211" s="112">
        <v>2.8</v>
      </c>
      <c r="P211" s="68">
        <f t="shared" si="83"/>
        <v>2.9</v>
      </c>
      <c r="Q211" s="67">
        <f t="shared" si="85"/>
        <v>0.57999999999999996</v>
      </c>
      <c r="R211" s="75">
        <f t="shared" si="75"/>
        <v>0</v>
      </c>
      <c r="S211" s="75">
        <f t="shared" si="76"/>
        <v>0</v>
      </c>
      <c r="T211" s="75">
        <f t="shared" si="77"/>
        <v>125</v>
      </c>
      <c r="U211" s="70">
        <f t="shared" si="78"/>
        <v>290</v>
      </c>
      <c r="V211" s="75">
        <f t="shared" si="79"/>
        <v>125</v>
      </c>
      <c r="W211" s="70">
        <f t="shared" si="80"/>
        <v>290</v>
      </c>
    </row>
    <row r="212" spans="1:23" s="5" customFormat="1" ht="14.45" customHeight="1" x14ac:dyDescent="0.25">
      <c r="A212" s="71">
        <v>100</v>
      </c>
      <c r="B212" s="59">
        <f t="shared" si="68"/>
        <v>0</v>
      </c>
      <c r="C212" s="59">
        <f t="shared" si="69"/>
        <v>0</v>
      </c>
      <c r="D212" s="275">
        <f t="shared" si="70"/>
        <v>0</v>
      </c>
      <c r="E212" s="74" t="s">
        <v>532</v>
      </c>
      <c r="F212" s="61">
        <v>100</v>
      </c>
      <c r="G212" s="86" t="s">
        <v>466</v>
      </c>
      <c r="H212" s="23" t="s">
        <v>229</v>
      </c>
      <c r="I212" s="73">
        <v>100</v>
      </c>
      <c r="J212" s="74" t="s">
        <v>532</v>
      </c>
      <c r="K212" s="65">
        <v>198</v>
      </c>
      <c r="L212" s="65">
        <f t="shared" si="71"/>
        <v>1.98</v>
      </c>
      <c r="M212" s="66">
        <v>1.2</v>
      </c>
      <c r="N212" s="67">
        <f t="shared" si="84"/>
        <v>4.3559999999999999</v>
      </c>
      <c r="O212" s="112">
        <v>4.2</v>
      </c>
      <c r="P212" s="68">
        <f t="shared" si="83"/>
        <v>4.4000000000000004</v>
      </c>
      <c r="Q212" s="67">
        <f t="shared" si="85"/>
        <v>0.88000000000000012</v>
      </c>
      <c r="R212" s="75">
        <f t="shared" si="75"/>
        <v>0</v>
      </c>
      <c r="S212" s="75">
        <f t="shared" si="76"/>
        <v>0</v>
      </c>
      <c r="T212" s="75">
        <f t="shared" si="77"/>
        <v>198</v>
      </c>
      <c r="U212" s="70">
        <f t="shared" si="78"/>
        <v>440.00000000000006</v>
      </c>
      <c r="V212" s="75">
        <f t="shared" si="79"/>
        <v>198</v>
      </c>
      <c r="W212" s="70">
        <f t="shared" si="80"/>
        <v>440.00000000000006</v>
      </c>
    </row>
    <row r="213" spans="1:23" s="5" customFormat="1" ht="14.45" customHeight="1" x14ac:dyDescent="0.25">
      <c r="A213" s="71">
        <v>200</v>
      </c>
      <c r="B213" s="59">
        <f t="shared" si="68"/>
        <v>0</v>
      </c>
      <c r="C213" s="59">
        <f t="shared" si="69"/>
        <v>0</v>
      </c>
      <c r="D213" s="275">
        <f t="shared" si="70"/>
        <v>0</v>
      </c>
      <c r="E213" s="74" t="s">
        <v>532</v>
      </c>
      <c r="F213" s="61">
        <v>200</v>
      </c>
      <c r="G213" s="86" t="s">
        <v>467</v>
      </c>
      <c r="H213" s="23" t="s">
        <v>56</v>
      </c>
      <c r="I213" s="73">
        <v>100</v>
      </c>
      <c r="J213" s="74" t="s">
        <v>532</v>
      </c>
      <c r="K213" s="65">
        <v>95</v>
      </c>
      <c r="L213" s="65">
        <f t="shared" si="71"/>
        <v>0.95</v>
      </c>
      <c r="M213" s="66">
        <v>1.6</v>
      </c>
      <c r="N213" s="67">
        <f t="shared" si="84"/>
        <v>2.4699999999999998</v>
      </c>
      <c r="O213" s="112">
        <v>2</v>
      </c>
      <c r="P213" s="68">
        <f t="shared" si="83"/>
        <v>2.5</v>
      </c>
      <c r="Q213" s="67">
        <f t="shared" si="85"/>
        <v>0.5</v>
      </c>
      <c r="R213" s="75">
        <f t="shared" si="75"/>
        <v>0</v>
      </c>
      <c r="S213" s="75">
        <f t="shared" si="76"/>
        <v>0</v>
      </c>
      <c r="T213" s="75">
        <f t="shared" si="77"/>
        <v>190</v>
      </c>
      <c r="U213" s="70">
        <f t="shared" si="78"/>
        <v>500</v>
      </c>
      <c r="V213" s="75">
        <f t="shared" si="79"/>
        <v>190</v>
      </c>
      <c r="W213" s="70">
        <f t="shared" si="80"/>
        <v>500</v>
      </c>
    </row>
    <row r="214" spans="1:23" s="5" customFormat="1" ht="14.25" customHeight="1" x14ac:dyDescent="0.25">
      <c r="A214" s="71">
        <v>300</v>
      </c>
      <c r="B214" s="59">
        <f t="shared" si="68"/>
        <v>210</v>
      </c>
      <c r="C214" s="59">
        <f t="shared" si="69"/>
        <v>7</v>
      </c>
      <c r="D214" s="275">
        <f t="shared" si="70"/>
        <v>7</v>
      </c>
      <c r="E214" s="74" t="s">
        <v>532</v>
      </c>
      <c r="F214" s="61">
        <v>90</v>
      </c>
      <c r="G214" s="111" t="s">
        <v>789</v>
      </c>
      <c r="H214" s="23" t="s">
        <v>637</v>
      </c>
      <c r="I214" s="73">
        <v>30</v>
      </c>
      <c r="J214" s="74" t="s">
        <v>532</v>
      </c>
      <c r="K214" s="65">
        <v>115.5</v>
      </c>
      <c r="L214" s="65">
        <f t="shared" si="71"/>
        <v>3.85</v>
      </c>
      <c r="M214" s="66">
        <v>0.5</v>
      </c>
      <c r="N214" s="67">
        <f t="shared" si="84"/>
        <v>5.7750000000000004</v>
      </c>
      <c r="O214" s="112">
        <v>5</v>
      </c>
      <c r="P214" s="68">
        <f t="shared" si="83"/>
        <v>5.8</v>
      </c>
      <c r="Q214" s="67">
        <f t="shared" si="85"/>
        <v>1.1599999999999999</v>
      </c>
      <c r="R214" s="75">
        <f t="shared" si="75"/>
        <v>808.5</v>
      </c>
      <c r="S214" s="75">
        <f t="shared" si="76"/>
        <v>1218</v>
      </c>
      <c r="T214" s="75">
        <f t="shared" si="77"/>
        <v>346.5</v>
      </c>
      <c r="U214" s="70">
        <f t="shared" si="78"/>
        <v>522</v>
      </c>
      <c r="V214" s="75">
        <f t="shared" si="79"/>
        <v>1155</v>
      </c>
      <c r="W214" s="70">
        <f t="shared" si="80"/>
        <v>1740</v>
      </c>
    </row>
    <row r="215" spans="1:23" s="5" customFormat="1" ht="14.25" customHeight="1" x14ac:dyDescent="0.25">
      <c r="A215" s="71">
        <v>200</v>
      </c>
      <c r="B215" s="59">
        <f t="shared" si="68"/>
        <v>0</v>
      </c>
      <c r="C215" s="59">
        <f t="shared" si="69"/>
        <v>0</v>
      </c>
      <c r="D215" s="275">
        <f t="shared" si="70"/>
        <v>0</v>
      </c>
      <c r="E215" s="74" t="s">
        <v>532</v>
      </c>
      <c r="F215" s="61">
        <v>200</v>
      </c>
      <c r="G215" s="99" t="s">
        <v>468</v>
      </c>
      <c r="H215" s="23" t="s">
        <v>531</v>
      </c>
      <c r="I215" s="73">
        <v>100</v>
      </c>
      <c r="J215" s="74" t="s">
        <v>532</v>
      </c>
      <c r="K215" s="65">
        <v>375</v>
      </c>
      <c r="L215" s="65">
        <f t="shared" si="71"/>
        <v>3.75</v>
      </c>
      <c r="M215" s="66">
        <v>0.7</v>
      </c>
      <c r="N215" s="67">
        <f t="shared" si="84"/>
        <v>6.375</v>
      </c>
      <c r="O215" s="112">
        <v>5.7</v>
      </c>
      <c r="P215" s="68">
        <f t="shared" si="83"/>
        <v>6.4</v>
      </c>
      <c r="Q215" s="67">
        <f t="shared" si="85"/>
        <v>1.2800000000000002</v>
      </c>
      <c r="R215" s="75">
        <f t="shared" si="75"/>
        <v>0</v>
      </c>
      <c r="S215" s="75">
        <f t="shared" si="76"/>
        <v>0</v>
      </c>
      <c r="T215" s="75">
        <f t="shared" si="77"/>
        <v>750</v>
      </c>
      <c r="U215" s="70">
        <f t="shared" si="78"/>
        <v>1280</v>
      </c>
      <c r="V215" s="75">
        <f t="shared" si="79"/>
        <v>750</v>
      </c>
      <c r="W215" s="70">
        <f t="shared" si="80"/>
        <v>1280</v>
      </c>
    </row>
    <row r="216" spans="1:23" s="17" customFormat="1" ht="14.25" customHeight="1" x14ac:dyDescent="0.25">
      <c r="A216" s="71">
        <v>300</v>
      </c>
      <c r="B216" s="59">
        <f t="shared" si="68"/>
        <v>0</v>
      </c>
      <c r="C216" s="59">
        <f t="shared" si="69"/>
        <v>0</v>
      </c>
      <c r="D216" s="275">
        <f t="shared" si="70"/>
        <v>0</v>
      </c>
      <c r="E216" s="74" t="s">
        <v>532</v>
      </c>
      <c r="F216" s="61">
        <v>300</v>
      </c>
      <c r="G216" s="86" t="s">
        <v>584</v>
      </c>
      <c r="H216" s="23" t="s">
        <v>646</v>
      </c>
      <c r="I216" s="101">
        <v>100</v>
      </c>
      <c r="J216" s="74" t="s">
        <v>532</v>
      </c>
      <c r="K216" s="65">
        <v>398</v>
      </c>
      <c r="L216" s="65">
        <f t="shared" si="71"/>
        <v>3.98</v>
      </c>
      <c r="M216" s="66">
        <v>2.15</v>
      </c>
      <c r="N216" s="69">
        <f>L216+(L216*M216)</f>
        <v>12.537000000000001</v>
      </c>
      <c r="O216" s="112">
        <v>12</v>
      </c>
      <c r="P216" s="68">
        <f t="shared" si="83"/>
        <v>12.6</v>
      </c>
      <c r="Q216" s="69">
        <f>P216*20%</f>
        <v>2.52</v>
      </c>
      <c r="R216" s="79">
        <f t="shared" si="75"/>
        <v>0</v>
      </c>
      <c r="S216" s="79">
        <f t="shared" si="76"/>
        <v>0</v>
      </c>
      <c r="T216" s="79">
        <f t="shared" si="77"/>
        <v>1194</v>
      </c>
      <c r="U216" s="80">
        <f t="shared" si="78"/>
        <v>3780</v>
      </c>
      <c r="V216" s="79">
        <f t="shared" si="79"/>
        <v>1194</v>
      </c>
      <c r="W216" s="80">
        <f t="shared" si="80"/>
        <v>3780</v>
      </c>
    </row>
    <row r="217" spans="1:23" s="5" customFormat="1" ht="14.45" customHeight="1" x14ac:dyDescent="0.25">
      <c r="A217" s="71">
        <v>100</v>
      </c>
      <c r="B217" s="59">
        <f t="shared" si="68"/>
        <v>0</v>
      </c>
      <c r="C217" s="59">
        <f t="shared" si="69"/>
        <v>0</v>
      </c>
      <c r="D217" s="275">
        <f t="shared" si="70"/>
        <v>0</v>
      </c>
      <c r="E217" s="74" t="s">
        <v>532</v>
      </c>
      <c r="F217" s="61">
        <v>100</v>
      </c>
      <c r="G217" s="86" t="s">
        <v>469</v>
      </c>
      <c r="H217" s="23" t="s">
        <v>57</v>
      </c>
      <c r="I217" s="73">
        <v>100</v>
      </c>
      <c r="J217" s="74" t="s">
        <v>532</v>
      </c>
      <c r="K217" s="65">
        <v>110</v>
      </c>
      <c r="L217" s="65">
        <f t="shared" si="71"/>
        <v>1.1000000000000001</v>
      </c>
      <c r="M217" s="66">
        <v>2</v>
      </c>
      <c r="N217" s="67">
        <f t="shared" si="84"/>
        <v>3.3000000000000003</v>
      </c>
      <c r="O217" s="112">
        <v>3</v>
      </c>
      <c r="P217" s="68">
        <f t="shared" si="83"/>
        <v>3.3</v>
      </c>
      <c r="Q217" s="67">
        <f t="shared" si="85"/>
        <v>0.66</v>
      </c>
      <c r="R217" s="75">
        <f t="shared" si="75"/>
        <v>0</v>
      </c>
      <c r="S217" s="75">
        <f t="shared" si="76"/>
        <v>0</v>
      </c>
      <c r="T217" s="75">
        <f t="shared" si="77"/>
        <v>110.00000000000001</v>
      </c>
      <c r="U217" s="70">
        <f t="shared" si="78"/>
        <v>330</v>
      </c>
      <c r="V217" s="75">
        <f t="shared" si="79"/>
        <v>110.00000000000001</v>
      </c>
      <c r="W217" s="70">
        <f t="shared" si="80"/>
        <v>330</v>
      </c>
    </row>
    <row r="218" spans="1:23" s="5" customFormat="1" ht="14.45" customHeight="1" x14ac:dyDescent="0.25">
      <c r="A218" s="71">
        <v>100</v>
      </c>
      <c r="B218" s="59">
        <f t="shared" si="68"/>
        <v>0</v>
      </c>
      <c r="C218" s="59">
        <f t="shared" si="69"/>
        <v>0</v>
      </c>
      <c r="D218" s="275">
        <f t="shared" si="70"/>
        <v>0</v>
      </c>
      <c r="E218" s="74" t="s">
        <v>532</v>
      </c>
      <c r="F218" s="61">
        <v>100</v>
      </c>
      <c r="G218" s="86" t="s">
        <v>470</v>
      </c>
      <c r="H218" s="23" t="s">
        <v>57</v>
      </c>
      <c r="I218" s="73">
        <v>100</v>
      </c>
      <c r="J218" s="74" t="s">
        <v>532</v>
      </c>
      <c r="K218" s="65">
        <v>295</v>
      </c>
      <c r="L218" s="65">
        <f t="shared" si="71"/>
        <v>2.95</v>
      </c>
      <c r="M218" s="66">
        <v>1</v>
      </c>
      <c r="N218" s="67">
        <f t="shared" si="84"/>
        <v>5.9</v>
      </c>
      <c r="O218" s="112">
        <v>5</v>
      </c>
      <c r="P218" s="68">
        <f t="shared" si="83"/>
        <v>5.9</v>
      </c>
      <c r="Q218" s="67">
        <f t="shared" si="85"/>
        <v>1.1800000000000002</v>
      </c>
      <c r="R218" s="75">
        <f t="shared" si="75"/>
        <v>0</v>
      </c>
      <c r="S218" s="75">
        <f t="shared" si="76"/>
        <v>0</v>
      </c>
      <c r="T218" s="75">
        <f t="shared" si="77"/>
        <v>295</v>
      </c>
      <c r="U218" s="70">
        <f t="shared" si="78"/>
        <v>590</v>
      </c>
      <c r="V218" s="75">
        <f t="shared" si="79"/>
        <v>295</v>
      </c>
      <c r="W218" s="70">
        <f t="shared" si="80"/>
        <v>590</v>
      </c>
    </row>
    <row r="219" spans="1:23" s="5" customFormat="1" ht="14.45" customHeight="1" x14ac:dyDescent="0.25">
      <c r="A219" s="71">
        <v>100</v>
      </c>
      <c r="B219" s="59">
        <f t="shared" si="68"/>
        <v>0</v>
      </c>
      <c r="C219" s="59">
        <f t="shared" si="69"/>
        <v>0</v>
      </c>
      <c r="D219" s="275">
        <f t="shared" si="70"/>
        <v>0</v>
      </c>
      <c r="E219" s="74" t="s">
        <v>532</v>
      </c>
      <c r="F219" s="61">
        <v>100</v>
      </c>
      <c r="G219" s="86" t="s">
        <v>471</v>
      </c>
      <c r="H219" s="39" t="s">
        <v>707</v>
      </c>
      <c r="I219" s="73">
        <v>100</v>
      </c>
      <c r="J219" s="74" t="s">
        <v>532</v>
      </c>
      <c r="K219" s="65">
        <v>205</v>
      </c>
      <c r="L219" s="65">
        <f t="shared" si="71"/>
        <v>2.0499999999999998</v>
      </c>
      <c r="M219" s="66">
        <v>1.5</v>
      </c>
      <c r="N219" s="67">
        <f t="shared" si="84"/>
        <v>5.125</v>
      </c>
      <c r="O219" s="112">
        <v>5</v>
      </c>
      <c r="P219" s="68">
        <f t="shared" si="83"/>
        <v>5.2</v>
      </c>
      <c r="Q219" s="67">
        <f t="shared" si="85"/>
        <v>1.04</v>
      </c>
      <c r="R219" s="75">
        <f t="shared" si="75"/>
        <v>0</v>
      </c>
      <c r="S219" s="75">
        <f t="shared" si="76"/>
        <v>0</v>
      </c>
      <c r="T219" s="75">
        <f t="shared" si="77"/>
        <v>204.99999999999997</v>
      </c>
      <c r="U219" s="70">
        <f t="shared" si="78"/>
        <v>520</v>
      </c>
      <c r="V219" s="75">
        <f t="shared" si="79"/>
        <v>204.99999999999997</v>
      </c>
      <c r="W219" s="70">
        <f t="shared" si="80"/>
        <v>520</v>
      </c>
    </row>
    <row r="220" spans="1:23" s="5" customFormat="1" ht="14.45" customHeight="1" x14ac:dyDescent="0.25">
      <c r="A220" s="71">
        <v>100</v>
      </c>
      <c r="B220" s="59">
        <f t="shared" si="68"/>
        <v>0</v>
      </c>
      <c r="C220" s="59">
        <f t="shared" si="69"/>
        <v>0</v>
      </c>
      <c r="D220" s="275">
        <f t="shared" si="70"/>
        <v>0</v>
      </c>
      <c r="E220" s="74" t="s">
        <v>532</v>
      </c>
      <c r="F220" s="61">
        <v>100</v>
      </c>
      <c r="G220" s="86" t="s">
        <v>472</v>
      </c>
      <c r="H220" s="39" t="s">
        <v>708</v>
      </c>
      <c r="I220" s="73">
        <v>100</v>
      </c>
      <c r="J220" s="74" t="s">
        <v>532</v>
      </c>
      <c r="K220" s="65">
        <v>175</v>
      </c>
      <c r="L220" s="65">
        <f t="shared" si="71"/>
        <v>1.75</v>
      </c>
      <c r="M220" s="66">
        <v>2</v>
      </c>
      <c r="N220" s="67">
        <f t="shared" si="84"/>
        <v>5.25</v>
      </c>
      <c r="O220" s="112">
        <v>5</v>
      </c>
      <c r="P220" s="68">
        <f t="shared" si="83"/>
        <v>5.3</v>
      </c>
      <c r="Q220" s="67">
        <f t="shared" si="85"/>
        <v>1.06</v>
      </c>
      <c r="R220" s="75">
        <f t="shared" si="75"/>
        <v>0</v>
      </c>
      <c r="S220" s="75">
        <f t="shared" si="76"/>
        <v>0</v>
      </c>
      <c r="T220" s="75">
        <f t="shared" si="77"/>
        <v>175</v>
      </c>
      <c r="U220" s="70">
        <f t="shared" si="78"/>
        <v>530</v>
      </c>
      <c r="V220" s="75">
        <f t="shared" si="79"/>
        <v>175</v>
      </c>
      <c r="W220" s="70">
        <f t="shared" si="80"/>
        <v>530</v>
      </c>
    </row>
    <row r="221" spans="1:23" s="49" customFormat="1" ht="14.45" hidden="1" customHeight="1" x14ac:dyDescent="0.25">
      <c r="A221" s="104">
        <v>0</v>
      </c>
      <c r="B221" s="59">
        <f t="shared" si="68"/>
        <v>0</v>
      </c>
      <c r="C221" s="59">
        <f t="shared" si="69"/>
        <v>0</v>
      </c>
      <c r="D221" s="275">
        <f t="shared" si="70"/>
        <v>0</v>
      </c>
      <c r="E221" s="105" t="s">
        <v>532</v>
      </c>
      <c r="F221" s="61">
        <v>0</v>
      </c>
      <c r="G221" s="106" t="s">
        <v>312</v>
      </c>
      <c r="H221" s="105" t="s">
        <v>313</v>
      </c>
      <c r="I221" s="107">
        <v>100</v>
      </c>
      <c r="J221" s="105" t="s">
        <v>532</v>
      </c>
      <c r="K221" s="65">
        <v>0</v>
      </c>
      <c r="L221" s="65">
        <f t="shared" si="71"/>
        <v>0</v>
      </c>
      <c r="M221" s="66">
        <v>1</v>
      </c>
      <c r="N221" s="108">
        <f t="shared" si="84"/>
        <v>0</v>
      </c>
      <c r="O221" s="108">
        <v>11.7</v>
      </c>
      <c r="P221" s="91">
        <f t="shared" si="83"/>
        <v>0</v>
      </c>
      <c r="Q221" s="108">
        <f t="shared" si="85"/>
        <v>0</v>
      </c>
      <c r="R221" s="109">
        <f t="shared" si="75"/>
        <v>0</v>
      </c>
      <c r="S221" s="109">
        <f t="shared" si="76"/>
        <v>0</v>
      </c>
      <c r="T221" s="109">
        <f t="shared" si="77"/>
        <v>0</v>
      </c>
      <c r="U221" s="110">
        <f t="shared" si="78"/>
        <v>0</v>
      </c>
      <c r="V221" s="109">
        <f t="shared" si="79"/>
        <v>0</v>
      </c>
      <c r="W221" s="110">
        <f t="shared" si="80"/>
        <v>0</v>
      </c>
    </row>
    <row r="222" spans="1:23" s="5" customFormat="1" ht="14.45" customHeight="1" x14ac:dyDescent="0.25">
      <c r="A222" s="71">
        <v>100</v>
      </c>
      <c r="B222" s="59">
        <f t="shared" si="68"/>
        <v>0</v>
      </c>
      <c r="C222" s="59">
        <f t="shared" si="69"/>
        <v>0</v>
      </c>
      <c r="D222" s="275">
        <f t="shared" si="70"/>
        <v>0</v>
      </c>
      <c r="E222" s="74" t="s">
        <v>532</v>
      </c>
      <c r="F222" s="61">
        <v>100</v>
      </c>
      <c r="G222" s="86" t="s">
        <v>473</v>
      </c>
      <c r="H222" s="23" t="s">
        <v>314</v>
      </c>
      <c r="I222" s="73">
        <v>100</v>
      </c>
      <c r="J222" s="74" t="s">
        <v>532</v>
      </c>
      <c r="K222" s="65">
        <v>298</v>
      </c>
      <c r="L222" s="65">
        <f t="shared" si="71"/>
        <v>2.98</v>
      </c>
      <c r="M222" s="66">
        <v>1</v>
      </c>
      <c r="N222" s="67">
        <f t="shared" si="84"/>
        <v>5.96</v>
      </c>
      <c r="O222" s="112">
        <v>5</v>
      </c>
      <c r="P222" s="68">
        <f t="shared" si="83"/>
        <v>6</v>
      </c>
      <c r="Q222" s="67">
        <f t="shared" si="85"/>
        <v>1.2000000000000002</v>
      </c>
      <c r="R222" s="75">
        <f t="shared" si="75"/>
        <v>0</v>
      </c>
      <c r="S222" s="75">
        <f t="shared" si="76"/>
        <v>0</v>
      </c>
      <c r="T222" s="75">
        <f t="shared" si="77"/>
        <v>298</v>
      </c>
      <c r="U222" s="70">
        <f t="shared" si="78"/>
        <v>600</v>
      </c>
      <c r="V222" s="75">
        <f t="shared" si="79"/>
        <v>298</v>
      </c>
      <c r="W222" s="70">
        <f t="shared" si="80"/>
        <v>600</v>
      </c>
    </row>
    <row r="223" spans="1:23" s="49" customFormat="1" ht="14.45" hidden="1" customHeight="1" x14ac:dyDescent="0.25">
      <c r="A223" s="104">
        <v>0</v>
      </c>
      <c r="B223" s="59">
        <f t="shared" si="68"/>
        <v>0</v>
      </c>
      <c r="C223" s="59">
        <f t="shared" si="69"/>
        <v>0</v>
      </c>
      <c r="D223" s="275">
        <f t="shared" si="70"/>
        <v>0</v>
      </c>
      <c r="E223" s="105" t="s">
        <v>532</v>
      </c>
      <c r="F223" s="61">
        <v>0</v>
      </c>
      <c r="G223" s="106" t="s">
        <v>474</v>
      </c>
      <c r="H223" s="105" t="s">
        <v>58</v>
      </c>
      <c r="I223" s="107">
        <v>100</v>
      </c>
      <c r="J223" s="105" t="s">
        <v>532</v>
      </c>
      <c r="K223" s="65">
        <v>0</v>
      </c>
      <c r="L223" s="65">
        <f t="shared" si="71"/>
        <v>0</v>
      </c>
      <c r="M223" s="66">
        <v>1</v>
      </c>
      <c r="N223" s="108">
        <f t="shared" si="84"/>
        <v>0</v>
      </c>
      <c r="O223" s="108">
        <v>0</v>
      </c>
      <c r="P223" s="91">
        <f t="shared" si="83"/>
        <v>0</v>
      </c>
      <c r="Q223" s="108">
        <f t="shared" si="85"/>
        <v>0</v>
      </c>
      <c r="R223" s="109">
        <f t="shared" si="75"/>
        <v>0</v>
      </c>
      <c r="S223" s="109">
        <f t="shared" si="76"/>
        <v>0</v>
      </c>
      <c r="T223" s="109">
        <f t="shared" si="77"/>
        <v>0</v>
      </c>
      <c r="U223" s="110">
        <f t="shared" si="78"/>
        <v>0</v>
      </c>
      <c r="V223" s="109">
        <f t="shared" si="79"/>
        <v>0</v>
      </c>
      <c r="W223" s="110">
        <f t="shared" si="80"/>
        <v>0</v>
      </c>
    </row>
    <row r="224" spans="1:23" s="5" customFormat="1" ht="14.45" customHeight="1" x14ac:dyDescent="0.25">
      <c r="A224" s="71">
        <v>100</v>
      </c>
      <c r="B224" s="59">
        <f t="shared" si="68"/>
        <v>0</v>
      </c>
      <c r="C224" s="59">
        <f t="shared" si="69"/>
        <v>0</v>
      </c>
      <c r="D224" s="275">
        <f t="shared" si="70"/>
        <v>0</v>
      </c>
      <c r="E224" s="74" t="s">
        <v>532</v>
      </c>
      <c r="F224" s="61">
        <v>100</v>
      </c>
      <c r="G224" s="86" t="s">
        <v>613</v>
      </c>
      <c r="H224" s="23" t="s">
        <v>617</v>
      </c>
      <c r="I224" s="73">
        <v>100</v>
      </c>
      <c r="J224" s="74" t="s">
        <v>532</v>
      </c>
      <c r="K224" s="65">
        <v>480</v>
      </c>
      <c r="L224" s="65">
        <f t="shared" si="71"/>
        <v>4.8</v>
      </c>
      <c r="M224" s="66">
        <v>1.2</v>
      </c>
      <c r="N224" s="67">
        <f>L224+(L224*M224)</f>
        <v>10.559999999999999</v>
      </c>
      <c r="O224" s="112">
        <v>10</v>
      </c>
      <c r="P224" s="68">
        <f t="shared" si="83"/>
        <v>10.6</v>
      </c>
      <c r="Q224" s="67">
        <f>P224*20%</f>
        <v>2.12</v>
      </c>
      <c r="R224" s="75">
        <f t="shared" si="75"/>
        <v>0</v>
      </c>
      <c r="S224" s="75">
        <f t="shared" si="76"/>
        <v>0</v>
      </c>
      <c r="T224" s="75">
        <f t="shared" si="77"/>
        <v>480</v>
      </c>
      <c r="U224" s="70">
        <f t="shared" si="78"/>
        <v>1060</v>
      </c>
      <c r="V224" s="75">
        <f t="shared" si="79"/>
        <v>480</v>
      </c>
      <c r="W224" s="70">
        <f t="shared" si="80"/>
        <v>1060</v>
      </c>
    </row>
    <row r="225" spans="1:23" s="5" customFormat="1" ht="14.45" customHeight="1" x14ac:dyDescent="0.25">
      <c r="A225" s="71">
        <v>100</v>
      </c>
      <c r="B225" s="59">
        <f t="shared" si="68"/>
        <v>0</v>
      </c>
      <c r="C225" s="59">
        <f t="shared" si="69"/>
        <v>0</v>
      </c>
      <c r="D225" s="275">
        <f t="shared" si="70"/>
        <v>0</v>
      </c>
      <c r="E225" s="74" t="s">
        <v>532</v>
      </c>
      <c r="F225" s="61">
        <v>100</v>
      </c>
      <c r="G225" s="86" t="s">
        <v>585</v>
      </c>
      <c r="H225" s="23" t="s">
        <v>586</v>
      </c>
      <c r="I225" s="73">
        <v>100</v>
      </c>
      <c r="J225" s="74" t="s">
        <v>532</v>
      </c>
      <c r="K225" s="65">
        <v>650</v>
      </c>
      <c r="L225" s="65">
        <f t="shared" si="71"/>
        <v>6.5</v>
      </c>
      <c r="M225" s="66">
        <v>1.6</v>
      </c>
      <c r="N225" s="67">
        <f>L225+(L225*M225)</f>
        <v>16.899999999999999</v>
      </c>
      <c r="O225" s="112">
        <v>16.399999999999999</v>
      </c>
      <c r="P225" s="68">
        <f t="shared" si="83"/>
        <v>16.899999999999999</v>
      </c>
      <c r="Q225" s="67">
        <f>P225*20%</f>
        <v>3.38</v>
      </c>
      <c r="R225" s="75">
        <f t="shared" si="75"/>
        <v>0</v>
      </c>
      <c r="S225" s="75">
        <f t="shared" si="76"/>
        <v>0</v>
      </c>
      <c r="T225" s="75">
        <f t="shared" si="77"/>
        <v>650</v>
      </c>
      <c r="U225" s="70">
        <f t="shared" si="78"/>
        <v>1689.9999999999998</v>
      </c>
      <c r="V225" s="75">
        <f t="shared" si="79"/>
        <v>650</v>
      </c>
      <c r="W225" s="70">
        <f t="shared" si="80"/>
        <v>1689.9999999999998</v>
      </c>
    </row>
    <row r="226" spans="1:23" s="5" customFormat="1" ht="14.45" customHeight="1" x14ac:dyDescent="0.25">
      <c r="A226" s="71">
        <v>1500</v>
      </c>
      <c r="B226" s="59">
        <f t="shared" si="68"/>
        <v>0</v>
      </c>
      <c r="C226" s="59">
        <f t="shared" si="69"/>
        <v>0</v>
      </c>
      <c r="D226" s="275">
        <f t="shared" si="70"/>
        <v>0</v>
      </c>
      <c r="E226" s="74" t="s">
        <v>532</v>
      </c>
      <c r="F226" s="61">
        <v>1500</v>
      </c>
      <c r="G226" s="86" t="s">
        <v>693</v>
      </c>
      <c r="H226" s="23" t="s">
        <v>60</v>
      </c>
      <c r="I226" s="73">
        <v>100</v>
      </c>
      <c r="J226" s="74" t="s">
        <v>532</v>
      </c>
      <c r="K226" s="65">
        <v>215</v>
      </c>
      <c r="L226" s="65">
        <f t="shared" si="71"/>
        <v>2.15</v>
      </c>
      <c r="M226" s="66">
        <v>0.85</v>
      </c>
      <c r="N226" s="67">
        <f t="shared" si="84"/>
        <v>3.9775</v>
      </c>
      <c r="O226" s="112">
        <v>3.8</v>
      </c>
      <c r="P226" s="68">
        <f t="shared" si="83"/>
        <v>4</v>
      </c>
      <c r="Q226" s="67">
        <f t="shared" si="85"/>
        <v>0.8</v>
      </c>
      <c r="R226" s="75">
        <f t="shared" si="75"/>
        <v>0</v>
      </c>
      <c r="S226" s="75">
        <f t="shared" si="76"/>
        <v>0</v>
      </c>
      <c r="T226" s="75">
        <f t="shared" si="77"/>
        <v>3225</v>
      </c>
      <c r="U226" s="70">
        <f t="shared" si="78"/>
        <v>6000</v>
      </c>
      <c r="V226" s="75">
        <f t="shared" si="79"/>
        <v>3225</v>
      </c>
      <c r="W226" s="70">
        <f t="shared" si="80"/>
        <v>6000</v>
      </c>
    </row>
    <row r="227" spans="1:23" s="5" customFormat="1" ht="14.45" customHeight="1" x14ac:dyDescent="0.25">
      <c r="A227" s="71">
        <v>300</v>
      </c>
      <c r="B227" s="59">
        <f t="shared" si="68"/>
        <v>0</v>
      </c>
      <c r="C227" s="59">
        <f t="shared" si="69"/>
        <v>0</v>
      </c>
      <c r="D227" s="275">
        <f t="shared" si="70"/>
        <v>0</v>
      </c>
      <c r="E227" s="74" t="s">
        <v>532</v>
      </c>
      <c r="F227" s="61">
        <v>300</v>
      </c>
      <c r="G227" s="86" t="s">
        <v>739</v>
      </c>
      <c r="H227" s="23" t="s">
        <v>60</v>
      </c>
      <c r="I227" s="73">
        <v>100</v>
      </c>
      <c r="J227" s="74" t="s">
        <v>532</v>
      </c>
      <c r="K227" s="65">
        <v>195</v>
      </c>
      <c r="L227" s="65">
        <f t="shared" si="71"/>
        <v>1.95</v>
      </c>
      <c r="M227" s="66">
        <v>1.7</v>
      </c>
      <c r="N227" s="67">
        <f t="shared" si="84"/>
        <v>5.2649999999999997</v>
      </c>
      <c r="O227" s="112">
        <v>5</v>
      </c>
      <c r="P227" s="68">
        <f t="shared" si="83"/>
        <v>5.3</v>
      </c>
      <c r="Q227" s="67">
        <f t="shared" si="85"/>
        <v>1.06</v>
      </c>
      <c r="R227" s="75">
        <f t="shared" si="75"/>
        <v>0</v>
      </c>
      <c r="S227" s="75">
        <f t="shared" si="76"/>
        <v>0</v>
      </c>
      <c r="T227" s="75">
        <f t="shared" si="77"/>
        <v>585</v>
      </c>
      <c r="U227" s="70">
        <f t="shared" si="78"/>
        <v>1590</v>
      </c>
      <c r="V227" s="75">
        <f t="shared" si="79"/>
        <v>585</v>
      </c>
      <c r="W227" s="70">
        <f t="shared" si="80"/>
        <v>1590</v>
      </c>
    </row>
    <row r="228" spans="1:23" s="5" customFormat="1" ht="14.45" hidden="1" customHeight="1" x14ac:dyDescent="0.25">
      <c r="A228" s="71">
        <v>0</v>
      </c>
      <c r="B228" s="59">
        <f t="shared" si="68"/>
        <v>0</v>
      </c>
      <c r="C228" s="59">
        <f t="shared" si="69"/>
        <v>0</v>
      </c>
      <c r="D228" s="275">
        <f t="shared" si="70"/>
        <v>0</v>
      </c>
      <c r="E228" s="74" t="s">
        <v>532</v>
      </c>
      <c r="F228" s="61">
        <v>0</v>
      </c>
      <c r="G228" s="86" t="s">
        <v>778</v>
      </c>
      <c r="H228" s="23" t="s">
        <v>526</v>
      </c>
      <c r="I228" s="73">
        <v>140</v>
      </c>
      <c r="J228" s="74" t="s">
        <v>532</v>
      </c>
      <c r="K228" s="65">
        <v>0</v>
      </c>
      <c r="L228" s="65">
        <f t="shared" si="71"/>
        <v>0</v>
      </c>
      <c r="M228" s="66">
        <v>1</v>
      </c>
      <c r="N228" s="67">
        <f t="shared" si="84"/>
        <v>0</v>
      </c>
      <c r="O228" s="112">
        <v>3.7</v>
      </c>
      <c r="P228" s="68">
        <f t="shared" si="83"/>
        <v>0</v>
      </c>
      <c r="Q228" s="67">
        <f t="shared" si="85"/>
        <v>0</v>
      </c>
      <c r="R228" s="75">
        <f t="shared" si="75"/>
        <v>0</v>
      </c>
      <c r="S228" s="75">
        <f t="shared" si="76"/>
        <v>0</v>
      </c>
      <c r="T228" s="75">
        <f t="shared" si="77"/>
        <v>0</v>
      </c>
      <c r="U228" s="70">
        <f t="shared" si="78"/>
        <v>0</v>
      </c>
      <c r="V228" s="75">
        <f t="shared" si="79"/>
        <v>0</v>
      </c>
      <c r="W228" s="70">
        <f t="shared" si="80"/>
        <v>0</v>
      </c>
    </row>
    <row r="229" spans="1:23" s="5" customFormat="1" ht="14.45" customHeight="1" x14ac:dyDescent="0.25">
      <c r="A229" s="71">
        <v>1500</v>
      </c>
      <c r="B229" s="59">
        <f t="shared" si="68"/>
        <v>0</v>
      </c>
      <c r="C229" s="59">
        <f t="shared" si="69"/>
        <v>0</v>
      </c>
      <c r="D229" s="275">
        <f t="shared" si="70"/>
        <v>0</v>
      </c>
      <c r="E229" s="74" t="s">
        <v>532</v>
      </c>
      <c r="F229" s="61">
        <v>1500</v>
      </c>
      <c r="G229" s="86" t="s">
        <v>778</v>
      </c>
      <c r="H229" s="39" t="s">
        <v>753</v>
      </c>
      <c r="I229" s="73">
        <v>100</v>
      </c>
      <c r="J229" s="74" t="s">
        <v>532</v>
      </c>
      <c r="K229" s="65">
        <v>145</v>
      </c>
      <c r="L229" s="65">
        <f t="shared" si="71"/>
        <v>1.45</v>
      </c>
      <c r="M229" s="66">
        <v>0.8</v>
      </c>
      <c r="N229" s="67">
        <f t="shared" si="84"/>
        <v>2.61</v>
      </c>
      <c r="O229" s="112">
        <v>2</v>
      </c>
      <c r="P229" s="68">
        <f t="shared" si="83"/>
        <v>2.7</v>
      </c>
      <c r="Q229" s="67">
        <f t="shared" si="85"/>
        <v>0.54</v>
      </c>
      <c r="R229" s="75">
        <f t="shared" si="75"/>
        <v>0</v>
      </c>
      <c r="S229" s="75">
        <f t="shared" si="76"/>
        <v>0</v>
      </c>
      <c r="T229" s="75">
        <f t="shared" si="77"/>
        <v>2175</v>
      </c>
      <c r="U229" s="70">
        <f t="shared" si="78"/>
        <v>4050.0000000000005</v>
      </c>
      <c r="V229" s="75">
        <f t="shared" si="79"/>
        <v>2175</v>
      </c>
      <c r="W229" s="70">
        <f t="shared" si="80"/>
        <v>4050.0000000000005</v>
      </c>
    </row>
    <row r="230" spans="1:23" s="5" customFormat="1" ht="14.45" hidden="1" customHeight="1" x14ac:dyDescent="0.25">
      <c r="A230" s="71">
        <v>0</v>
      </c>
      <c r="B230" s="59">
        <f t="shared" si="68"/>
        <v>0</v>
      </c>
      <c r="C230" s="59">
        <f t="shared" si="69"/>
        <v>0</v>
      </c>
      <c r="D230" s="275">
        <f t="shared" si="70"/>
        <v>0</v>
      </c>
      <c r="E230" s="74" t="s">
        <v>532</v>
      </c>
      <c r="F230" s="61">
        <v>0</v>
      </c>
      <c r="G230" s="86" t="s">
        <v>693</v>
      </c>
      <c r="H230" s="23" t="s">
        <v>268</v>
      </c>
      <c r="I230" s="73">
        <v>100</v>
      </c>
      <c r="J230" s="74" t="s">
        <v>532</v>
      </c>
      <c r="K230" s="65">
        <v>0</v>
      </c>
      <c r="L230" s="65">
        <f t="shared" si="71"/>
        <v>0</v>
      </c>
      <c r="M230" s="66">
        <v>1</v>
      </c>
      <c r="N230" s="67">
        <f t="shared" si="84"/>
        <v>0</v>
      </c>
      <c r="O230" s="112">
        <v>4</v>
      </c>
      <c r="P230" s="68">
        <f t="shared" si="83"/>
        <v>0</v>
      </c>
      <c r="Q230" s="67">
        <f t="shared" si="85"/>
        <v>0</v>
      </c>
      <c r="R230" s="75">
        <f t="shared" si="75"/>
        <v>0</v>
      </c>
      <c r="S230" s="75">
        <f t="shared" si="76"/>
        <v>0</v>
      </c>
      <c r="T230" s="75">
        <f t="shared" si="77"/>
        <v>0</v>
      </c>
      <c r="U230" s="70">
        <f t="shared" si="78"/>
        <v>0</v>
      </c>
      <c r="V230" s="75">
        <f t="shared" si="79"/>
        <v>0</v>
      </c>
      <c r="W230" s="70">
        <f t="shared" si="80"/>
        <v>0</v>
      </c>
    </row>
    <row r="231" spans="1:23" s="5" customFormat="1" ht="14.45" hidden="1" customHeight="1" x14ac:dyDescent="0.25">
      <c r="A231" s="71">
        <v>0</v>
      </c>
      <c r="B231" s="59">
        <f t="shared" si="68"/>
        <v>0</v>
      </c>
      <c r="C231" s="59">
        <f t="shared" si="69"/>
        <v>0</v>
      </c>
      <c r="D231" s="275">
        <f t="shared" si="70"/>
        <v>0</v>
      </c>
      <c r="E231" s="74" t="s">
        <v>532</v>
      </c>
      <c r="F231" s="61">
        <v>0</v>
      </c>
      <c r="G231" s="86" t="s">
        <v>703</v>
      </c>
      <c r="H231" s="39" t="s">
        <v>757</v>
      </c>
      <c r="I231" s="73">
        <v>100</v>
      </c>
      <c r="J231" s="74" t="s">
        <v>532</v>
      </c>
      <c r="K231" s="65">
        <v>0</v>
      </c>
      <c r="L231" s="65">
        <f t="shared" si="71"/>
        <v>0</v>
      </c>
      <c r="M231" s="66">
        <v>1</v>
      </c>
      <c r="N231" s="67">
        <f t="shared" ref="N231" si="86">L231+(L231*M231)</f>
        <v>0</v>
      </c>
      <c r="O231" s="112">
        <v>5.5</v>
      </c>
      <c r="P231" s="68">
        <f t="shared" ref="P231" si="87">ROUNDUP(N231*10,0)/10</f>
        <v>0</v>
      </c>
      <c r="Q231" s="67">
        <f t="shared" ref="Q231" si="88">P231*20%</f>
        <v>0</v>
      </c>
      <c r="R231" s="75">
        <f t="shared" si="75"/>
        <v>0</v>
      </c>
      <c r="S231" s="75">
        <f t="shared" si="76"/>
        <v>0</v>
      </c>
      <c r="T231" s="75">
        <f t="shared" si="77"/>
        <v>0</v>
      </c>
      <c r="U231" s="70">
        <f t="shared" si="78"/>
        <v>0</v>
      </c>
      <c r="V231" s="75">
        <f t="shared" si="79"/>
        <v>0</v>
      </c>
      <c r="W231" s="70">
        <f t="shared" si="80"/>
        <v>0</v>
      </c>
    </row>
    <row r="232" spans="1:23" s="14" customFormat="1" ht="14.45" customHeight="1" x14ac:dyDescent="0.25">
      <c r="A232" s="71">
        <v>300</v>
      </c>
      <c r="B232" s="59">
        <f t="shared" si="68"/>
        <v>0</v>
      </c>
      <c r="C232" s="59">
        <f t="shared" si="69"/>
        <v>0</v>
      </c>
      <c r="D232" s="275">
        <f t="shared" si="70"/>
        <v>0</v>
      </c>
      <c r="E232" s="74" t="s">
        <v>532</v>
      </c>
      <c r="F232" s="61">
        <v>300</v>
      </c>
      <c r="G232" s="86" t="s">
        <v>480</v>
      </c>
      <c r="H232" s="40" t="s">
        <v>615</v>
      </c>
      <c r="I232" s="73">
        <v>100</v>
      </c>
      <c r="J232" s="74" t="s">
        <v>532</v>
      </c>
      <c r="K232" s="65">
        <v>138</v>
      </c>
      <c r="L232" s="65">
        <f t="shared" si="71"/>
        <v>1.38</v>
      </c>
      <c r="M232" s="66">
        <v>1.7</v>
      </c>
      <c r="N232" s="67">
        <f t="shared" si="84"/>
        <v>3.7259999999999995</v>
      </c>
      <c r="O232" s="112">
        <v>3.5</v>
      </c>
      <c r="P232" s="68">
        <f t="shared" si="83"/>
        <v>3.8</v>
      </c>
      <c r="Q232" s="67">
        <f t="shared" si="85"/>
        <v>0.76</v>
      </c>
      <c r="R232" s="75">
        <f t="shared" si="75"/>
        <v>0</v>
      </c>
      <c r="S232" s="75">
        <f t="shared" si="76"/>
        <v>0</v>
      </c>
      <c r="T232" s="75">
        <f t="shared" si="77"/>
        <v>413.99999999999994</v>
      </c>
      <c r="U232" s="70">
        <f t="shared" si="78"/>
        <v>1140</v>
      </c>
      <c r="V232" s="75">
        <f t="shared" si="79"/>
        <v>413.99999999999994</v>
      </c>
      <c r="W232" s="70">
        <f t="shared" si="80"/>
        <v>1140</v>
      </c>
    </row>
    <row r="233" spans="1:23" s="52" customFormat="1" ht="14.45" customHeight="1" x14ac:dyDescent="0.25">
      <c r="A233" s="118">
        <v>100</v>
      </c>
      <c r="B233" s="59">
        <f t="shared" si="68"/>
        <v>0</v>
      </c>
      <c r="C233" s="59">
        <f t="shared" si="69"/>
        <v>0</v>
      </c>
      <c r="D233" s="275">
        <f t="shared" si="70"/>
        <v>0</v>
      </c>
      <c r="E233" s="74" t="s">
        <v>532</v>
      </c>
      <c r="F233" s="61">
        <v>100</v>
      </c>
      <c r="G233" s="86" t="s">
        <v>685</v>
      </c>
      <c r="H233" s="23" t="s">
        <v>644</v>
      </c>
      <c r="I233" s="73">
        <v>100</v>
      </c>
      <c r="J233" s="74" t="s">
        <v>532</v>
      </c>
      <c r="K233" s="65">
        <v>275</v>
      </c>
      <c r="L233" s="65">
        <f t="shared" si="71"/>
        <v>2.75</v>
      </c>
      <c r="M233" s="66">
        <v>1.65</v>
      </c>
      <c r="N233" s="67">
        <f>L233+(L233*M233)</f>
        <v>7.2874999999999996</v>
      </c>
      <c r="O233" s="112">
        <v>7</v>
      </c>
      <c r="P233" s="68">
        <f>ROUNDUP(N233*10,0)/10</f>
        <v>7.3</v>
      </c>
      <c r="Q233" s="67">
        <f>P233*20%</f>
        <v>1.46</v>
      </c>
      <c r="R233" s="75">
        <f t="shared" si="75"/>
        <v>0</v>
      </c>
      <c r="S233" s="75">
        <f t="shared" si="76"/>
        <v>0</v>
      </c>
      <c r="T233" s="75">
        <f t="shared" si="77"/>
        <v>275</v>
      </c>
      <c r="U233" s="70">
        <f t="shared" si="78"/>
        <v>730</v>
      </c>
      <c r="V233" s="75">
        <f t="shared" si="79"/>
        <v>275</v>
      </c>
      <c r="W233" s="70">
        <f t="shared" si="80"/>
        <v>730</v>
      </c>
    </row>
    <row r="234" spans="1:23" s="49" customFormat="1" ht="14.45" hidden="1" customHeight="1" x14ac:dyDescent="0.25">
      <c r="A234" s="104">
        <v>0</v>
      </c>
      <c r="B234" s="59">
        <f t="shared" si="68"/>
        <v>0</v>
      </c>
      <c r="C234" s="59">
        <f t="shared" si="69"/>
        <v>0</v>
      </c>
      <c r="D234" s="275">
        <f t="shared" si="70"/>
        <v>0</v>
      </c>
      <c r="E234" s="105" t="s">
        <v>532</v>
      </c>
      <c r="F234" s="61">
        <v>0</v>
      </c>
      <c r="G234" s="106" t="s">
        <v>327</v>
      </c>
      <c r="H234" s="105" t="s">
        <v>61</v>
      </c>
      <c r="I234" s="107">
        <v>100</v>
      </c>
      <c r="J234" s="105" t="s">
        <v>532</v>
      </c>
      <c r="K234" s="65">
        <v>0</v>
      </c>
      <c r="L234" s="65">
        <f t="shared" si="71"/>
        <v>0</v>
      </c>
      <c r="M234" s="66">
        <v>1</v>
      </c>
      <c r="N234" s="108">
        <f t="shared" si="84"/>
        <v>0</v>
      </c>
      <c r="O234" s="108">
        <v>4</v>
      </c>
      <c r="P234" s="91">
        <f t="shared" si="83"/>
        <v>0</v>
      </c>
      <c r="Q234" s="108">
        <f t="shared" si="85"/>
        <v>0</v>
      </c>
      <c r="R234" s="109">
        <f t="shared" si="75"/>
        <v>0</v>
      </c>
      <c r="S234" s="109">
        <f t="shared" si="76"/>
        <v>0</v>
      </c>
      <c r="T234" s="109">
        <f t="shared" si="77"/>
        <v>0</v>
      </c>
      <c r="U234" s="110">
        <f t="shared" si="78"/>
        <v>0</v>
      </c>
      <c r="V234" s="109">
        <f t="shared" si="79"/>
        <v>0</v>
      </c>
      <c r="W234" s="110">
        <f t="shared" si="80"/>
        <v>0</v>
      </c>
    </row>
    <row r="235" spans="1:23" s="5" customFormat="1" ht="14.45" customHeight="1" x14ac:dyDescent="0.25">
      <c r="A235" s="71">
        <v>100</v>
      </c>
      <c r="B235" s="59">
        <f t="shared" si="68"/>
        <v>0</v>
      </c>
      <c r="C235" s="59">
        <f t="shared" si="69"/>
        <v>0</v>
      </c>
      <c r="D235" s="275">
        <f t="shared" si="70"/>
        <v>0</v>
      </c>
      <c r="E235" s="74" t="s">
        <v>532</v>
      </c>
      <c r="F235" s="61">
        <v>100</v>
      </c>
      <c r="G235" s="86" t="s">
        <v>255</v>
      </c>
      <c r="H235" s="23" t="s">
        <v>328</v>
      </c>
      <c r="I235" s="73">
        <v>100</v>
      </c>
      <c r="J235" s="74" t="s">
        <v>532</v>
      </c>
      <c r="K235" s="65">
        <v>395</v>
      </c>
      <c r="L235" s="65">
        <f t="shared" si="71"/>
        <v>3.95</v>
      </c>
      <c r="M235" s="66">
        <v>1.75</v>
      </c>
      <c r="N235" s="67">
        <f t="shared" si="84"/>
        <v>10.862500000000001</v>
      </c>
      <c r="O235" s="112">
        <v>10</v>
      </c>
      <c r="P235" s="68">
        <f t="shared" si="83"/>
        <v>10.9</v>
      </c>
      <c r="Q235" s="67">
        <f t="shared" si="85"/>
        <v>2.1800000000000002</v>
      </c>
      <c r="R235" s="75">
        <f t="shared" si="75"/>
        <v>0</v>
      </c>
      <c r="S235" s="75">
        <f t="shared" si="76"/>
        <v>0</v>
      </c>
      <c r="T235" s="75">
        <f t="shared" si="77"/>
        <v>395</v>
      </c>
      <c r="U235" s="70">
        <f t="shared" si="78"/>
        <v>1090</v>
      </c>
      <c r="V235" s="75">
        <f t="shared" si="79"/>
        <v>395</v>
      </c>
      <c r="W235" s="70">
        <f t="shared" si="80"/>
        <v>1090</v>
      </c>
    </row>
    <row r="236" spans="1:23" s="5" customFormat="1" ht="14.45" customHeight="1" x14ac:dyDescent="0.25">
      <c r="A236" s="71">
        <v>1000</v>
      </c>
      <c r="B236" s="59">
        <f t="shared" si="68"/>
        <v>0</v>
      </c>
      <c r="C236" s="59">
        <f t="shared" si="69"/>
        <v>0</v>
      </c>
      <c r="D236" s="275">
        <f t="shared" si="70"/>
        <v>0</v>
      </c>
      <c r="E236" s="74" t="s">
        <v>532</v>
      </c>
      <c r="F236" s="61">
        <v>1000</v>
      </c>
      <c r="G236" s="86" t="s">
        <v>481</v>
      </c>
      <c r="H236" s="23" t="s">
        <v>62</v>
      </c>
      <c r="I236" s="73">
        <v>100</v>
      </c>
      <c r="J236" s="74" t="s">
        <v>532</v>
      </c>
      <c r="K236" s="65">
        <v>59</v>
      </c>
      <c r="L236" s="65">
        <f t="shared" si="71"/>
        <v>0.59</v>
      </c>
      <c r="M236" s="66">
        <v>1.8</v>
      </c>
      <c r="N236" s="67">
        <f>L236+(L236*M236)</f>
        <v>1.6520000000000001</v>
      </c>
      <c r="O236" s="112">
        <v>1.4</v>
      </c>
      <c r="P236" s="68">
        <f t="shared" si="83"/>
        <v>1.7</v>
      </c>
      <c r="Q236" s="67">
        <f>P236*20%</f>
        <v>0.34</v>
      </c>
      <c r="R236" s="75">
        <f t="shared" si="75"/>
        <v>0</v>
      </c>
      <c r="S236" s="75">
        <f t="shared" si="76"/>
        <v>0</v>
      </c>
      <c r="T236" s="75">
        <f t="shared" si="77"/>
        <v>590</v>
      </c>
      <c r="U236" s="70">
        <f t="shared" si="78"/>
        <v>1700</v>
      </c>
      <c r="V236" s="75">
        <f t="shared" si="79"/>
        <v>590</v>
      </c>
      <c r="W236" s="70">
        <f t="shared" si="80"/>
        <v>1700</v>
      </c>
    </row>
    <row r="237" spans="1:23" s="5" customFormat="1" ht="14.45" customHeight="1" x14ac:dyDescent="0.25">
      <c r="A237" s="71">
        <v>500</v>
      </c>
      <c r="B237" s="59">
        <f t="shared" ref="B237:B288" si="89">MAX(0,A237-F237)</f>
        <v>0</v>
      </c>
      <c r="C237" s="59">
        <f t="shared" ref="C237:C288" si="90">B237/I237</f>
        <v>0</v>
      </c>
      <c r="D237" s="275">
        <f t="shared" ref="D237:D287" si="91">ROUND(C237,0)</f>
        <v>0</v>
      </c>
      <c r="E237" s="74" t="s">
        <v>532</v>
      </c>
      <c r="F237" s="61">
        <v>500</v>
      </c>
      <c r="G237" s="86" t="s">
        <v>481</v>
      </c>
      <c r="H237" s="23" t="s">
        <v>63</v>
      </c>
      <c r="I237" s="73">
        <v>100</v>
      </c>
      <c r="J237" s="74" t="s">
        <v>532</v>
      </c>
      <c r="K237" s="65">
        <v>63</v>
      </c>
      <c r="L237" s="65">
        <f t="shared" si="71"/>
        <v>0.63</v>
      </c>
      <c r="M237" s="66">
        <v>1.25</v>
      </c>
      <c r="N237" s="67">
        <f>L237+(L237*M237)</f>
        <v>1.4175</v>
      </c>
      <c r="O237" s="112">
        <v>1</v>
      </c>
      <c r="P237" s="68">
        <f t="shared" si="83"/>
        <v>1.5</v>
      </c>
      <c r="Q237" s="67">
        <f>P237*20%</f>
        <v>0.30000000000000004</v>
      </c>
      <c r="R237" s="75">
        <f t="shared" si="75"/>
        <v>0</v>
      </c>
      <c r="S237" s="75">
        <f t="shared" si="76"/>
        <v>0</v>
      </c>
      <c r="T237" s="75">
        <f t="shared" si="77"/>
        <v>315</v>
      </c>
      <c r="U237" s="70">
        <f t="shared" si="78"/>
        <v>750</v>
      </c>
      <c r="V237" s="75">
        <f t="shared" si="79"/>
        <v>315</v>
      </c>
      <c r="W237" s="70">
        <f t="shared" si="80"/>
        <v>750</v>
      </c>
    </row>
    <row r="238" spans="1:23" s="5" customFormat="1" ht="14.45" customHeight="1" x14ac:dyDescent="0.25">
      <c r="A238" s="71">
        <v>100</v>
      </c>
      <c r="B238" s="59">
        <f t="shared" si="89"/>
        <v>0</v>
      </c>
      <c r="C238" s="59">
        <f t="shared" si="90"/>
        <v>0</v>
      </c>
      <c r="D238" s="275">
        <f t="shared" si="91"/>
        <v>0</v>
      </c>
      <c r="E238" s="74" t="s">
        <v>532</v>
      </c>
      <c r="F238" s="61">
        <v>100</v>
      </c>
      <c r="G238" s="86" t="s">
        <v>482</v>
      </c>
      <c r="H238" s="23" t="s">
        <v>591</v>
      </c>
      <c r="I238" s="73">
        <v>100</v>
      </c>
      <c r="J238" s="74" t="s">
        <v>532</v>
      </c>
      <c r="K238" s="65">
        <v>118</v>
      </c>
      <c r="L238" s="65">
        <f t="shared" ref="L238:L287" si="92">K238/I238</f>
        <v>1.18</v>
      </c>
      <c r="M238" s="66">
        <v>1.75</v>
      </c>
      <c r="N238" s="67">
        <f t="shared" ref="N238:N269" si="93">L238+(L238*M238)</f>
        <v>3.2450000000000001</v>
      </c>
      <c r="O238" s="112">
        <v>3</v>
      </c>
      <c r="P238" s="68">
        <f t="shared" si="83"/>
        <v>3.3</v>
      </c>
      <c r="Q238" s="67">
        <f t="shared" ref="Q238:Q269" si="94">P238*20%</f>
        <v>0.66</v>
      </c>
      <c r="R238" s="75">
        <f t="shared" si="75"/>
        <v>0</v>
      </c>
      <c r="S238" s="75">
        <f t="shared" si="76"/>
        <v>0</v>
      </c>
      <c r="T238" s="75">
        <f t="shared" si="77"/>
        <v>118</v>
      </c>
      <c r="U238" s="70">
        <f t="shared" si="78"/>
        <v>330</v>
      </c>
      <c r="V238" s="75">
        <f t="shared" si="79"/>
        <v>118</v>
      </c>
      <c r="W238" s="70">
        <f t="shared" si="80"/>
        <v>330</v>
      </c>
    </row>
    <row r="239" spans="1:23" s="5" customFormat="1" ht="14.45" customHeight="1" x14ac:dyDescent="0.25">
      <c r="A239" s="71">
        <v>100</v>
      </c>
      <c r="B239" s="59">
        <f t="shared" si="89"/>
        <v>0</v>
      </c>
      <c r="C239" s="59">
        <f t="shared" si="90"/>
        <v>0</v>
      </c>
      <c r="D239" s="275">
        <f t="shared" si="91"/>
        <v>0</v>
      </c>
      <c r="E239" s="74" t="s">
        <v>532</v>
      </c>
      <c r="F239" s="61">
        <v>100</v>
      </c>
      <c r="G239" s="86" t="s">
        <v>483</v>
      </c>
      <c r="H239" s="23" t="s">
        <v>64</v>
      </c>
      <c r="I239" s="73">
        <v>100</v>
      </c>
      <c r="J239" s="74" t="s">
        <v>532</v>
      </c>
      <c r="K239" s="65">
        <v>168</v>
      </c>
      <c r="L239" s="65">
        <f t="shared" si="92"/>
        <v>1.68</v>
      </c>
      <c r="M239" s="66">
        <v>1</v>
      </c>
      <c r="N239" s="67">
        <f t="shared" si="93"/>
        <v>3.36</v>
      </c>
      <c r="O239" s="112">
        <v>3</v>
      </c>
      <c r="P239" s="68">
        <f t="shared" si="83"/>
        <v>3.4</v>
      </c>
      <c r="Q239" s="67">
        <f t="shared" si="94"/>
        <v>0.68</v>
      </c>
      <c r="R239" s="75">
        <f t="shared" si="75"/>
        <v>0</v>
      </c>
      <c r="S239" s="75">
        <f t="shared" si="76"/>
        <v>0</v>
      </c>
      <c r="T239" s="75">
        <f t="shared" si="77"/>
        <v>168</v>
      </c>
      <c r="U239" s="70">
        <f t="shared" si="78"/>
        <v>340</v>
      </c>
      <c r="V239" s="75">
        <f t="shared" si="79"/>
        <v>168</v>
      </c>
      <c r="W239" s="70">
        <f t="shared" si="80"/>
        <v>340</v>
      </c>
    </row>
    <row r="240" spans="1:23" s="5" customFormat="1" ht="14.45" hidden="1" customHeight="1" x14ac:dyDescent="0.25">
      <c r="A240" s="71">
        <v>100</v>
      </c>
      <c r="B240" s="59">
        <f t="shared" si="89"/>
        <v>100</v>
      </c>
      <c r="C240" s="59">
        <f t="shared" si="90"/>
        <v>1</v>
      </c>
      <c r="D240" s="275">
        <f t="shared" si="91"/>
        <v>1</v>
      </c>
      <c r="E240" s="74" t="s">
        <v>532</v>
      </c>
      <c r="F240" s="61">
        <v>0</v>
      </c>
      <c r="G240" s="86" t="s">
        <v>484</v>
      </c>
      <c r="H240" s="23" t="s">
        <v>65</v>
      </c>
      <c r="I240" s="73">
        <v>100</v>
      </c>
      <c r="J240" s="74" t="s">
        <v>532</v>
      </c>
      <c r="K240" s="65">
        <v>0</v>
      </c>
      <c r="L240" s="65">
        <f t="shared" si="92"/>
        <v>0</v>
      </c>
      <c r="M240" s="66">
        <v>1</v>
      </c>
      <c r="N240" s="67">
        <f t="shared" si="93"/>
        <v>0</v>
      </c>
      <c r="O240" s="112">
        <v>4.5</v>
      </c>
      <c r="P240" s="68">
        <f t="shared" si="83"/>
        <v>0</v>
      </c>
      <c r="Q240" s="67">
        <f t="shared" si="94"/>
        <v>0</v>
      </c>
      <c r="R240" s="75">
        <f t="shared" si="75"/>
        <v>0</v>
      </c>
      <c r="S240" s="75">
        <f t="shared" si="76"/>
        <v>0</v>
      </c>
      <c r="T240" s="75">
        <f t="shared" si="77"/>
        <v>0</v>
      </c>
      <c r="U240" s="70">
        <f t="shared" si="78"/>
        <v>0</v>
      </c>
      <c r="V240" s="75">
        <f t="shared" si="79"/>
        <v>0</v>
      </c>
      <c r="W240" s="70">
        <f t="shared" si="80"/>
        <v>0</v>
      </c>
    </row>
    <row r="241" spans="1:23" s="49" customFormat="1" ht="14.45" hidden="1" customHeight="1" x14ac:dyDescent="0.25">
      <c r="A241" s="104">
        <v>0</v>
      </c>
      <c r="B241" s="59">
        <f t="shared" si="89"/>
        <v>0</v>
      </c>
      <c r="C241" s="59">
        <f t="shared" si="90"/>
        <v>0</v>
      </c>
      <c r="D241" s="275">
        <f t="shared" si="91"/>
        <v>0</v>
      </c>
      <c r="E241" s="105" t="s">
        <v>532</v>
      </c>
      <c r="F241" s="61">
        <v>0</v>
      </c>
      <c r="G241" s="106" t="s">
        <v>485</v>
      </c>
      <c r="H241" s="105" t="s">
        <v>280</v>
      </c>
      <c r="I241" s="107">
        <v>100</v>
      </c>
      <c r="J241" s="105" t="s">
        <v>532</v>
      </c>
      <c r="K241" s="65">
        <v>0</v>
      </c>
      <c r="L241" s="65">
        <f t="shared" si="92"/>
        <v>0</v>
      </c>
      <c r="M241" s="66">
        <v>1</v>
      </c>
      <c r="N241" s="108">
        <f t="shared" si="93"/>
        <v>0</v>
      </c>
      <c r="O241" s="119">
        <v>0</v>
      </c>
      <c r="P241" s="91">
        <f t="shared" si="83"/>
        <v>0</v>
      </c>
      <c r="Q241" s="108">
        <f t="shared" si="94"/>
        <v>0</v>
      </c>
      <c r="R241" s="109">
        <f t="shared" si="75"/>
        <v>0</v>
      </c>
      <c r="S241" s="109">
        <f t="shared" si="76"/>
        <v>0</v>
      </c>
      <c r="T241" s="109">
        <f t="shared" si="77"/>
        <v>0</v>
      </c>
      <c r="U241" s="110">
        <f t="shared" si="78"/>
        <v>0</v>
      </c>
      <c r="V241" s="109">
        <f t="shared" si="79"/>
        <v>0</v>
      </c>
      <c r="W241" s="110">
        <f t="shared" si="80"/>
        <v>0</v>
      </c>
    </row>
    <row r="242" spans="1:23" s="5" customFormat="1" ht="14.45" customHeight="1" x14ac:dyDescent="0.25">
      <c r="A242" s="71">
        <v>100</v>
      </c>
      <c r="B242" s="59">
        <f t="shared" si="89"/>
        <v>0</v>
      </c>
      <c r="C242" s="59">
        <f t="shared" si="90"/>
        <v>0</v>
      </c>
      <c r="D242" s="275">
        <f t="shared" si="91"/>
        <v>0</v>
      </c>
      <c r="E242" s="74" t="s">
        <v>532</v>
      </c>
      <c r="F242" s="61">
        <v>100</v>
      </c>
      <c r="G242" s="86" t="s">
        <v>486</v>
      </c>
      <c r="H242" s="23" t="s">
        <v>66</v>
      </c>
      <c r="I242" s="73">
        <v>100</v>
      </c>
      <c r="J242" s="74" t="s">
        <v>532</v>
      </c>
      <c r="K242" s="65">
        <v>65</v>
      </c>
      <c r="L242" s="65">
        <f t="shared" si="92"/>
        <v>0.65</v>
      </c>
      <c r="M242" s="66">
        <v>1.4</v>
      </c>
      <c r="N242" s="67">
        <f t="shared" si="93"/>
        <v>1.56</v>
      </c>
      <c r="O242" s="112">
        <v>1.5</v>
      </c>
      <c r="P242" s="68">
        <f t="shared" si="83"/>
        <v>1.6</v>
      </c>
      <c r="Q242" s="67">
        <f t="shared" si="94"/>
        <v>0.32000000000000006</v>
      </c>
      <c r="R242" s="75">
        <f t="shared" si="75"/>
        <v>0</v>
      </c>
      <c r="S242" s="75">
        <f t="shared" si="76"/>
        <v>0</v>
      </c>
      <c r="T242" s="75">
        <f t="shared" si="77"/>
        <v>65</v>
      </c>
      <c r="U242" s="70">
        <f t="shared" si="78"/>
        <v>160</v>
      </c>
      <c r="V242" s="75">
        <f t="shared" si="79"/>
        <v>65</v>
      </c>
      <c r="W242" s="70">
        <f t="shared" si="80"/>
        <v>160</v>
      </c>
    </row>
    <row r="243" spans="1:23" s="5" customFormat="1" ht="14.45" customHeight="1" x14ac:dyDescent="0.25">
      <c r="A243" s="71">
        <v>100</v>
      </c>
      <c r="B243" s="59">
        <f t="shared" si="89"/>
        <v>0</v>
      </c>
      <c r="C243" s="59">
        <f t="shared" si="90"/>
        <v>0</v>
      </c>
      <c r="D243" s="275">
        <f t="shared" si="91"/>
        <v>0</v>
      </c>
      <c r="E243" s="74" t="s">
        <v>532</v>
      </c>
      <c r="F243" s="61">
        <v>100</v>
      </c>
      <c r="G243" s="86" t="s">
        <v>487</v>
      </c>
      <c r="H243" s="23" t="s">
        <v>66</v>
      </c>
      <c r="I243" s="73">
        <v>100</v>
      </c>
      <c r="J243" s="74" t="s">
        <v>532</v>
      </c>
      <c r="K243" s="65">
        <v>78</v>
      </c>
      <c r="L243" s="65">
        <f t="shared" si="92"/>
        <v>0.78</v>
      </c>
      <c r="M243" s="66">
        <v>2.2000000000000002</v>
      </c>
      <c r="N243" s="67">
        <f t="shared" si="93"/>
        <v>2.4960000000000004</v>
      </c>
      <c r="O243" s="112">
        <v>2</v>
      </c>
      <c r="P243" s="68">
        <f t="shared" si="83"/>
        <v>2.5</v>
      </c>
      <c r="Q243" s="67">
        <f t="shared" si="94"/>
        <v>0.5</v>
      </c>
      <c r="R243" s="75">
        <f t="shared" si="75"/>
        <v>0</v>
      </c>
      <c r="S243" s="75">
        <f t="shared" si="76"/>
        <v>0</v>
      </c>
      <c r="T243" s="75">
        <f t="shared" si="77"/>
        <v>78</v>
      </c>
      <c r="U243" s="70">
        <f t="shared" si="78"/>
        <v>250</v>
      </c>
      <c r="V243" s="75">
        <f t="shared" si="79"/>
        <v>78</v>
      </c>
      <c r="W243" s="70">
        <f t="shared" si="80"/>
        <v>250</v>
      </c>
    </row>
    <row r="244" spans="1:23" s="5" customFormat="1" ht="14.45" customHeight="1" x14ac:dyDescent="0.25">
      <c r="A244" s="71">
        <v>700</v>
      </c>
      <c r="B244" s="59">
        <f t="shared" si="89"/>
        <v>0</v>
      </c>
      <c r="C244" s="59">
        <f t="shared" si="90"/>
        <v>0</v>
      </c>
      <c r="D244" s="275">
        <f t="shared" si="91"/>
        <v>0</v>
      </c>
      <c r="E244" s="74" t="s">
        <v>532</v>
      </c>
      <c r="F244" s="61">
        <v>700</v>
      </c>
      <c r="G244" s="86" t="s">
        <v>748</v>
      </c>
      <c r="H244" s="23" t="s">
        <v>515</v>
      </c>
      <c r="I244" s="73">
        <v>100</v>
      </c>
      <c r="J244" s="74" t="s">
        <v>532</v>
      </c>
      <c r="K244" s="65">
        <v>450</v>
      </c>
      <c r="L244" s="65">
        <f t="shared" si="92"/>
        <v>4.5</v>
      </c>
      <c r="M244" s="66">
        <v>0.3</v>
      </c>
      <c r="N244" s="67">
        <f t="shared" si="93"/>
        <v>5.85</v>
      </c>
      <c r="O244" s="112">
        <v>5</v>
      </c>
      <c r="P244" s="68">
        <f t="shared" si="83"/>
        <v>5.9</v>
      </c>
      <c r="Q244" s="67">
        <f t="shared" si="94"/>
        <v>1.1800000000000002</v>
      </c>
      <c r="R244" s="75">
        <f t="shared" si="75"/>
        <v>0</v>
      </c>
      <c r="S244" s="75">
        <f t="shared" si="76"/>
        <v>0</v>
      </c>
      <c r="T244" s="75">
        <f t="shared" si="77"/>
        <v>3150</v>
      </c>
      <c r="U244" s="70">
        <f t="shared" si="78"/>
        <v>4130</v>
      </c>
      <c r="V244" s="75">
        <f t="shared" si="79"/>
        <v>3150</v>
      </c>
      <c r="W244" s="70">
        <f t="shared" si="80"/>
        <v>4130</v>
      </c>
    </row>
    <row r="245" spans="1:23" s="5" customFormat="1" ht="14.45" hidden="1" customHeight="1" x14ac:dyDescent="0.25">
      <c r="A245" s="71">
        <v>0</v>
      </c>
      <c r="B245" s="59">
        <f t="shared" si="89"/>
        <v>0</v>
      </c>
      <c r="C245" s="59">
        <f t="shared" si="90"/>
        <v>0</v>
      </c>
      <c r="D245" s="275">
        <f t="shared" si="91"/>
        <v>0</v>
      </c>
      <c r="E245" s="74" t="s">
        <v>532</v>
      </c>
      <c r="F245" s="61">
        <v>0</v>
      </c>
      <c r="G245" s="86" t="s">
        <v>662</v>
      </c>
      <c r="H245" s="23" t="s">
        <v>730</v>
      </c>
      <c r="I245" s="73">
        <v>30</v>
      </c>
      <c r="J245" s="74" t="s">
        <v>532</v>
      </c>
      <c r="K245" s="65">
        <v>0</v>
      </c>
      <c r="L245" s="65">
        <f t="shared" si="92"/>
        <v>0</v>
      </c>
      <c r="M245" s="66">
        <v>1</v>
      </c>
      <c r="N245" s="67">
        <f>L245+(L245*M245)</f>
        <v>0</v>
      </c>
      <c r="O245" s="112">
        <v>7.5</v>
      </c>
      <c r="P245" s="68">
        <f>ROUNDUP(N245*10,0)/10</f>
        <v>0</v>
      </c>
      <c r="Q245" s="67">
        <f>P245*20%</f>
        <v>0</v>
      </c>
      <c r="R245" s="75">
        <f t="shared" si="75"/>
        <v>0</v>
      </c>
      <c r="S245" s="75">
        <f t="shared" si="76"/>
        <v>0</v>
      </c>
      <c r="T245" s="75">
        <f t="shared" si="77"/>
        <v>0</v>
      </c>
      <c r="U245" s="70">
        <f t="shared" si="78"/>
        <v>0</v>
      </c>
      <c r="V245" s="75">
        <f t="shared" si="79"/>
        <v>0</v>
      </c>
      <c r="W245" s="70">
        <f t="shared" si="80"/>
        <v>0</v>
      </c>
    </row>
    <row r="246" spans="1:23" s="210" customFormat="1" ht="14.45" hidden="1" customHeight="1" x14ac:dyDescent="0.25">
      <c r="A246" s="71">
        <v>0</v>
      </c>
      <c r="B246" s="59">
        <f t="shared" si="89"/>
        <v>0</v>
      </c>
      <c r="C246" s="59">
        <f t="shared" si="90"/>
        <v>0</v>
      </c>
      <c r="D246" s="275">
        <f t="shared" si="91"/>
        <v>0</v>
      </c>
      <c r="E246" s="74" t="s">
        <v>532</v>
      </c>
      <c r="F246" s="61">
        <v>0</v>
      </c>
      <c r="G246" s="86" t="s">
        <v>692</v>
      </c>
      <c r="H246" s="23" t="s">
        <v>730</v>
      </c>
      <c r="I246" s="73">
        <v>30</v>
      </c>
      <c r="J246" s="74" t="s">
        <v>532</v>
      </c>
      <c r="K246" s="65">
        <v>0</v>
      </c>
      <c r="L246" s="65">
        <f t="shared" si="92"/>
        <v>0</v>
      </c>
      <c r="M246" s="66">
        <v>1</v>
      </c>
      <c r="N246" s="67">
        <f>L246+(L246*M246)</f>
        <v>0</v>
      </c>
      <c r="O246" s="112">
        <v>12.7</v>
      </c>
      <c r="P246" s="68">
        <f>ROUNDUP(N246*10,0)/10</f>
        <v>0</v>
      </c>
      <c r="Q246" s="67">
        <f>P246*20%</f>
        <v>0</v>
      </c>
      <c r="R246" s="75">
        <f t="shared" si="75"/>
        <v>0</v>
      </c>
      <c r="S246" s="75">
        <f t="shared" si="76"/>
        <v>0</v>
      </c>
      <c r="T246" s="75">
        <f t="shared" si="77"/>
        <v>0</v>
      </c>
      <c r="U246" s="70">
        <f t="shared" si="78"/>
        <v>0</v>
      </c>
      <c r="V246" s="75">
        <f t="shared" si="79"/>
        <v>0</v>
      </c>
      <c r="W246" s="70">
        <f t="shared" si="80"/>
        <v>0</v>
      </c>
    </row>
    <row r="247" spans="1:23" s="5" customFormat="1" ht="14.45" hidden="1" customHeight="1" x14ac:dyDescent="0.25">
      <c r="A247" s="71">
        <v>0</v>
      </c>
      <c r="B247" s="59">
        <f t="shared" si="89"/>
        <v>0</v>
      </c>
      <c r="C247" s="59">
        <f t="shared" si="90"/>
        <v>0</v>
      </c>
      <c r="D247" s="275">
        <f t="shared" si="91"/>
        <v>0</v>
      </c>
      <c r="E247" s="74" t="s">
        <v>532</v>
      </c>
      <c r="F247" s="61">
        <v>0</v>
      </c>
      <c r="G247" s="86" t="s">
        <v>731</v>
      </c>
      <c r="H247" s="23" t="s">
        <v>732</v>
      </c>
      <c r="I247" s="73">
        <v>100</v>
      </c>
      <c r="J247" s="74" t="s">
        <v>532</v>
      </c>
      <c r="K247" s="65">
        <v>0</v>
      </c>
      <c r="L247" s="65">
        <f t="shared" si="92"/>
        <v>0</v>
      </c>
      <c r="M247" s="66">
        <v>1</v>
      </c>
      <c r="N247" s="67">
        <f>L247+(L247*M247)</f>
        <v>0</v>
      </c>
      <c r="O247" s="112">
        <v>0</v>
      </c>
      <c r="P247" s="68">
        <f>ROUNDUP(N247*10,0)/10</f>
        <v>0</v>
      </c>
      <c r="Q247" s="67">
        <f>P247*20%</f>
        <v>0</v>
      </c>
      <c r="R247" s="75">
        <f t="shared" si="75"/>
        <v>0</v>
      </c>
      <c r="S247" s="75">
        <f t="shared" si="76"/>
        <v>0</v>
      </c>
      <c r="T247" s="75">
        <f t="shared" si="77"/>
        <v>0</v>
      </c>
      <c r="U247" s="70">
        <f t="shared" si="78"/>
        <v>0</v>
      </c>
      <c r="V247" s="75">
        <f t="shared" si="79"/>
        <v>0</v>
      </c>
      <c r="W247" s="70">
        <f t="shared" si="80"/>
        <v>0</v>
      </c>
    </row>
    <row r="248" spans="1:23" s="4" customFormat="1" ht="14.45" customHeight="1" x14ac:dyDescent="0.25">
      <c r="A248" s="71">
        <v>0</v>
      </c>
      <c r="B248" s="59">
        <f t="shared" si="89"/>
        <v>0</v>
      </c>
      <c r="C248" s="59">
        <f t="shared" si="90"/>
        <v>0</v>
      </c>
      <c r="D248" s="275">
        <f t="shared" si="91"/>
        <v>0</v>
      </c>
      <c r="E248" s="74" t="s">
        <v>532</v>
      </c>
      <c r="F248" s="61">
        <v>0</v>
      </c>
      <c r="G248" s="62" t="s">
        <v>741</v>
      </c>
      <c r="H248" s="67"/>
      <c r="I248" s="63">
        <v>1</v>
      </c>
      <c r="J248" s="74" t="s">
        <v>532</v>
      </c>
      <c r="K248" s="65">
        <v>0</v>
      </c>
      <c r="L248" s="65">
        <f t="shared" si="92"/>
        <v>0</v>
      </c>
      <c r="M248" s="66">
        <v>1</v>
      </c>
      <c r="N248" s="67">
        <f t="shared" si="93"/>
        <v>0</v>
      </c>
      <c r="O248" s="112">
        <v>0</v>
      </c>
      <c r="P248" s="91">
        <f t="shared" si="83"/>
        <v>0</v>
      </c>
      <c r="Q248" s="67">
        <f t="shared" si="94"/>
        <v>0</v>
      </c>
      <c r="R248" s="75">
        <f t="shared" si="75"/>
        <v>0</v>
      </c>
      <c r="S248" s="75">
        <f t="shared" si="76"/>
        <v>0</v>
      </c>
      <c r="T248" s="75">
        <f t="shared" si="77"/>
        <v>0</v>
      </c>
      <c r="U248" s="70">
        <f t="shared" si="78"/>
        <v>0</v>
      </c>
      <c r="V248" s="75">
        <f t="shared" si="79"/>
        <v>0</v>
      </c>
      <c r="W248" s="70">
        <f t="shared" si="80"/>
        <v>0</v>
      </c>
    </row>
    <row r="249" spans="1:23" s="5" customFormat="1" ht="14.45" customHeight="1" x14ac:dyDescent="0.25">
      <c r="A249" s="71">
        <v>500</v>
      </c>
      <c r="B249" s="59">
        <f t="shared" si="89"/>
        <v>0</v>
      </c>
      <c r="C249" s="59">
        <f t="shared" si="90"/>
        <v>0</v>
      </c>
      <c r="D249" s="275">
        <f t="shared" si="91"/>
        <v>0</v>
      </c>
      <c r="E249" s="74" t="s">
        <v>532</v>
      </c>
      <c r="F249" s="61">
        <v>500</v>
      </c>
      <c r="G249" s="86" t="s">
        <v>488</v>
      </c>
      <c r="H249" s="23" t="s">
        <v>628</v>
      </c>
      <c r="I249" s="73">
        <v>100</v>
      </c>
      <c r="J249" s="74" t="s">
        <v>532</v>
      </c>
      <c r="K249" s="65">
        <v>25</v>
      </c>
      <c r="L249" s="65">
        <f t="shared" si="92"/>
        <v>0.25</v>
      </c>
      <c r="M249" s="66">
        <v>2</v>
      </c>
      <c r="N249" s="67">
        <f t="shared" si="93"/>
        <v>0.75</v>
      </c>
      <c r="O249" s="112">
        <v>0.6</v>
      </c>
      <c r="P249" s="68">
        <f t="shared" si="83"/>
        <v>0.8</v>
      </c>
      <c r="Q249" s="67">
        <f t="shared" si="94"/>
        <v>0.16000000000000003</v>
      </c>
      <c r="R249" s="75">
        <f t="shared" si="75"/>
        <v>0</v>
      </c>
      <c r="S249" s="75">
        <f t="shared" si="76"/>
        <v>0</v>
      </c>
      <c r="T249" s="75">
        <f t="shared" si="77"/>
        <v>125</v>
      </c>
      <c r="U249" s="70">
        <f t="shared" si="78"/>
        <v>400</v>
      </c>
      <c r="V249" s="75">
        <f t="shared" si="79"/>
        <v>125</v>
      </c>
      <c r="W249" s="70">
        <f t="shared" si="80"/>
        <v>400</v>
      </c>
    </row>
    <row r="250" spans="1:23" s="5" customFormat="1" ht="14.45" customHeight="1" x14ac:dyDescent="0.25">
      <c r="A250" s="71">
        <v>300</v>
      </c>
      <c r="B250" s="59">
        <f t="shared" si="89"/>
        <v>0</v>
      </c>
      <c r="C250" s="59">
        <f t="shared" si="90"/>
        <v>0</v>
      </c>
      <c r="D250" s="275">
        <f t="shared" si="91"/>
        <v>0</v>
      </c>
      <c r="E250" s="74" t="s">
        <v>532</v>
      </c>
      <c r="F250" s="61">
        <v>300</v>
      </c>
      <c r="G250" s="86" t="s">
        <v>489</v>
      </c>
      <c r="H250" s="39" t="s">
        <v>782</v>
      </c>
      <c r="I250" s="73">
        <v>100</v>
      </c>
      <c r="J250" s="74" t="s">
        <v>532</v>
      </c>
      <c r="K250" s="65">
        <v>295</v>
      </c>
      <c r="L250" s="65">
        <f t="shared" si="92"/>
        <v>2.95</v>
      </c>
      <c r="M250" s="66">
        <v>1.2</v>
      </c>
      <c r="N250" s="67">
        <f t="shared" si="93"/>
        <v>6.49</v>
      </c>
      <c r="O250" s="112">
        <v>6</v>
      </c>
      <c r="P250" s="68">
        <f t="shared" si="83"/>
        <v>6.5</v>
      </c>
      <c r="Q250" s="67">
        <f t="shared" si="94"/>
        <v>1.3</v>
      </c>
      <c r="R250" s="75">
        <f t="shared" si="75"/>
        <v>0</v>
      </c>
      <c r="S250" s="75">
        <f t="shared" si="76"/>
        <v>0</v>
      </c>
      <c r="T250" s="75">
        <f t="shared" si="77"/>
        <v>885</v>
      </c>
      <c r="U250" s="70">
        <f t="shared" si="78"/>
        <v>1950</v>
      </c>
      <c r="V250" s="75">
        <f t="shared" si="79"/>
        <v>885</v>
      </c>
      <c r="W250" s="70">
        <f t="shared" si="80"/>
        <v>1950</v>
      </c>
    </row>
    <row r="251" spans="1:23" s="5" customFormat="1" ht="14.45" hidden="1" customHeight="1" x14ac:dyDescent="0.25">
      <c r="A251" s="71">
        <v>0</v>
      </c>
      <c r="B251" s="59">
        <f t="shared" si="89"/>
        <v>0</v>
      </c>
      <c r="C251" s="59">
        <f t="shared" si="90"/>
        <v>0</v>
      </c>
      <c r="D251" s="275">
        <f t="shared" si="91"/>
        <v>0</v>
      </c>
      <c r="E251" s="74" t="s">
        <v>532</v>
      </c>
      <c r="F251" s="61">
        <v>0</v>
      </c>
      <c r="G251" s="86" t="s">
        <v>489</v>
      </c>
      <c r="H251" s="39" t="s">
        <v>716</v>
      </c>
      <c r="I251" s="73">
        <v>60</v>
      </c>
      <c r="J251" s="74" t="s">
        <v>532</v>
      </c>
      <c r="K251" s="65">
        <v>0</v>
      </c>
      <c r="L251" s="65">
        <f t="shared" si="92"/>
        <v>0</v>
      </c>
      <c r="M251" s="66">
        <v>1</v>
      </c>
      <c r="N251" s="67">
        <f t="shared" ref="N251" si="95">L251+(L251*M251)</f>
        <v>0</v>
      </c>
      <c r="O251" s="112">
        <v>7</v>
      </c>
      <c r="P251" s="68">
        <f t="shared" ref="P251" si="96">ROUNDUP(N251*10,0)/10</f>
        <v>0</v>
      </c>
      <c r="Q251" s="67">
        <f t="shared" ref="Q251" si="97">P251*20%</f>
        <v>0</v>
      </c>
      <c r="R251" s="75">
        <f t="shared" si="75"/>
        <v>0</v>
      </c>
      <c r="S251" s="75">
        <f t="shared" si="76"/>
        <v>0</v>
      </c>
      <c r="T251" s="75">
        <f t="shared" si="77"/>
        <v>0</v>
      </c>
      <c r="U251" s="70">
        <f t="shared" si="78"/>
        <v>0</v>
      </c>
      <c r="V251" s="75">
        <f t="shared" si="79"/>
        <v>0</v>
      </c>
      <c r="W251" s="70">
        <f t="shared" si="80"/>
        <v>0</v>
      </c>
    </row>
    <row r="252" spans="1:23" s="5" customFormat="1" ht="14.45" customHeight="1" x14ac:dyDescent="0.25">
      <c r="A252" s="71">
        <v>300</v>
      </c>
      <c r="B252" s="59">
        <f t="shared" si="89"/>
        <v>120</v>
      </c>
      <c r="C252" s="59">
        <f t="shared" si="90"/>
        <v>2</v>
      </c>
      <c r="D252" s="275">
        <f t="shared" si="91"/>
        <v>2</v>
      </c>
      <c r="E252" s="74" t="s">
        <v>532</v>
      </c>
      <c r="F252" s="61">
        <v>180</v>
      </c>
      <c r="G252" s="86" t="s">
        <v>687</v>
      </c>
      <c r="H252" s="23"/>
      <c r="I252" s="73">
        <v>60</v>
      </c>
      <c r="J252" s="74" t="s">
        <v>532</v>
      </c>
      <c r="K252" s="65">
        <v>330</v>
      </c>
      <c r="L252" s="65">
        <f t="shared" si="92"/>
        <v>5.5</v>
      </c>
      <c r="M252" s="66">
        <v>0.9</v>
      </c>
      <c r="N252" s="67">
        <f>L252+(L252*M252)</f>
        <v>10.45</v>
      </c>
      <c r="O252" s="112">
        <v>0</v>
      </c>
      <c r="P252" s="68">
        <f>ROUNDUP(N252*10,0)/10</f>
        <v>10.5</v>
      </c>
      <c r="Q252" s="67">
        <f>P252*20%</f>
        <v>2.1</v>
      </c>
      <c r="R252" s="75">
        <f t="shared" si="75"/>
        <v>660</v>
      </c>
      <c r="S252" s="75">
        <f t="shared" si="76"/>
        <v>1260</v>
      </c>
      <c r="T252" s="75">
        <f t="shared" si="77"/>
        <v>990</v>
      </c>
      <c r="U252" s="70">
        <f t="shared" si="78"/>
        <v>1890</v>
      </c>
      <c r="V252" s="75">
        <f t="shared" si="79"/>
        <v>1650</v>
      </c>
      <c r="W252" s="70">
        <f t="shared" si="80"/>
        <v>3150</v>
      </c>
    </row>
    <row r="253" spans="1:23" s="5" customFormat="1" ht="14.45" customHeight="1" x14ac:dyDescent="0.25">
      <c r="A253" s="71">
        <v>500</v>
      </c>
      <c r="B253" s="59">
        <f t="shared" si="89"/>
        <v>0</v>
      </c>
      <c r="C253" s="59">
        <f t="shared" si="90"/>
        <v>0</v>
      </c>
      <c r="D253" s="275">
        <f t="shared" si="91"/>
        <v>0</v>
      </c>
      <c r="E253" s="74" t="s">
        <v>532</v>
      </c>
      <c r="F253" s="61">
        <v>500</v>
      </c>
      <c r="G253" s="86" t="s">
        <v>490</v>
      </c>
      <c r="H253" s="23" t="s">
        <v>779</v>
      </c>
      <c r="I253" s="73">
        <v>100</v>
      </c>
      <c r="J253" s="74" t="s">
        <v>532</v>
      </c>
      <c r="K253" s="65">
        <v>185</v>
      </c>
      <c r="L253" s="65">
        <f t="shared" si="92"/>
        <v>1.85</v>
      </c>
      <c r="M253" s="66">
        <v>1.6</v>
      </c>
      <c r="N253" s="67">
        <f t="shared" si="93"/>
        <v>4.8100000000000005</v>
      </c>
      <c r="O253" s="112">
        <v>4.7</v>
      </c>
      <c r="P253" s="68">
        <f t="shared" si="83"/>
        <v>4.9000000000000004</v>
      </c>
      <c r="Q253" s="67">
        <f t="shared" si="94"/>
        <v>0.98000000000000009</v>
      </c>
      <c r="R253" s="75">
        <f t="shared" si="75"/>
        <v>0</v>
      </c>
      <c r="S253" s="75">
        <f t="shared" si="76"/>
        <v>0</v>
      </c>
      <c r="T253" s="75">
        <f t="shared" si="77"/>
        <v>925</v>
      </c>
      <c r="U253" s="70">
        <f t="shared" si="78"/>
        <v>2450</v>
      </c>
      <c r="V253" s="75">
        <f t="shared" si="79"/>
        <v>925</v>
      </c>
      <c r="W253" s="70">
        <f t="shared" si="80"/>
        <v>2450</v>
      </c>
    </row>
    <row r="254" spans="1:23" s="5" customFormat="1" ht="14.45" customHeight="1" x14ac:dyDescent="0.25">
      <c r="A254" s="71">
        <v>200</v>
      </c>
      <c r="B254" s="59">
        <f t="shared" si="89"/>
        <v>0</v>
      </c>
      <c r="C254" s="59">
        <f t="shared" si="90"/>
        <v>0</v>
      </c>
      <c r="D254" s="275">
        <f t="shared" si="91"/>
        <v>0</v>
      </c>
      <c r="E254" s="74" t="s">
        <v>532</v>
      </c>
      <c r="F254" s="61">
        <v>200</v>
      </c>
      <c r="G254" s="86" t="s">
        <v>677</v>
      </c>
      <c r="H254" s="23" t="s">
        <v>608</v>
      </c>
      <c r="I254" s="73">
        <v>100</v>
      </c>
      <c r="J254" s="74" t="s">
        <v>532</v>
      </c>
      <c r="K254" s="65">
        <v>195</v>
      </c>
      <c r="L254" s="65">
        <f t="shared" si="92"/>
        <v>1.95</v>
      </c>
      <c r="M254" s="66">
        <v>0.6</v>
      </c>
      <c r="N254" s="67">
        <f>L254+(L254*M254)</f>
        <v>3.12</v>
      </c>
      <c r="O254" s="112">
        <v>2.5</v>
      </c>
      <c r="P254" s="68">
        <f t="shared" si="83"/>
        <v>3.2</v>
      </c>
      <c r="Q254" s="67">
        <f>P254*20%</f>
        <v>0.64000000000000012</v>
      </c>
      <c r="R254" s="75">
        <f t="shared" si="75"/>
        <v>0</v>
      </c>
      <c r="S254" s="75">
        <f t="shared" si="76"/>
        <v>0</v>
      </c>
      <c r="T254" s="75">
        <f t="shared" si="77"/>
        <v>390</v>
      </c>
      <c r="U254" s="70">
        <f t="shared" si="78"/>
        <v>640</v>
      </c>
      <c r="V254" s="75">
        <f t="shared" si="79"/>
        <v>390</v>
      </c>
      <c r="W254" s="70">
        <f t="shared" si="80"/>
        <v>640</v>
      </c>
    </row>
    <row r="255" spans="1:23" s="5" customFormat="1" ht="13.9" customHeight="1" x14ac:dyDescent="0.25">
      <c r="A255" s="71">
        <v>100</v>
      </c>
      <c r="B255" s="59">
        <f t="shared" si="89"/>
        <v>0</v>
      </c>
      <c r="C255" s="59">
        <f t="shared" si="90"/>
        <v>0</v>
      </c>
      <c r="D255" s="275">
        <f t="shared" si="91"/>
        <v>0</v>
      </c>
      <c r="E255" s="74" t="s">
        <v>532</v>
      </c>
      <c r="F255" s="61">
        <v>100</v>
      </c>
      <c r="G255" s="86" t="s">
        <v>780</v>
      </c>
      <c r="H255" s="23" t="s">
        <v>256</v>
      </c>
      <c r="I255" s="101">
        <v>100</v>
      </c>
      <c r="J255" s="74" t="s">
        <v>532</v>
      </c>
      <c r="K255" s="65">
        <v>245</v>
      </c>
      <c r="L255" s="65">
        <f t="shared" si="92"/>
        <v>2.4500000000000002</v>
      </c>
      <c r="M255" s="66">
        <v>1.25</v>
      </c>
      <c r="N255" s="69">
        <f t="shared" si="93"/>
        <v>5.5125000000000002</v>
      </c>
      <c r="O255" s="112">
        <v>5</v>
      </c>
      <c r="P255" s="68">
        <f t="shared" si="83"/>
        <v>5.6</v>
      </c>
      <c r="Q255" s="69">
        <f t="shared" si="94"/>
        <v>1.1199999999999999</v>
      </c>
      <c r="R255" s="75">
        <f t="shared" si="75"/>
        <v>0</v>
      </c>
      <c r="S255" s="75">
        <f t="shared" si="76"/>
        <v>0</v>
      </c>
      <c r="T255" s="75">
        <f t="shared" si="77"/>
        <v>245.00000000000003</v>
      </c>
      <c r="U255" s="70">
        <f t="shared" si="78"/>
        <v>560</v>
      </c>
      <c r="V255" s="75">
        <f t="shared" si="79"/>
        <v>245.00000000000003</v>
      </c>
      <c r="W255" s="70">
        <f t="shared" si="80"/>
        <v>560</v>
      </c>
    </row>
    <row r="256" spans="1:23" s="5" customFormat="1" ht="14.45" customHeight="1" x14ac:dyDescent="0.25">
      <c r="A256" s="71">
        <v>200</v>
      </c>
      <c r="B256" s="59">
        <f t="shared" si="89"/>
        <v>0</v>
      </c>
      <c r="C256" s="59">
        <f t="shared" si="90"/>
        <v>0</v>
      </c>
      <c r="D256" s="275">
        <f t="shared" si="91"/>
        <v>0</v>
      </c>
      <c r="E256" s="74" t="s">
        <v>532</v>
      </c>
      <c r="F256" s="61">
        <v>200</v>
      </c>
      <c r="G256" s="86" t="s">
        <v>491</v>
      </c>
      <c r="H256" s="23" t="s">
        <v>577</v>
      </c>
      <c r="I256" s="73">
        <v>100</v>
      </c>
      <c r="J256" s="74" t="s">
        <v>532</v>
      </c>
      <c r="K256" s="65">
        <v>420</v>
      </c>
      <c r="L256" s="65">
        <f t="shared" si="92"/>
        <v>4.2</v>
      </c>
      <c r="M256" s="66">
        <v>0.6</v>
      </c>
      <c r="N256" s="67">
        <f>L256+(L256*M256)</f>
        <v>6.7200000000000006</v>
      </c>
      <c r="O256" s="112">
        <v>6.5</v>
      </c>
      <c r="P256" s="68">
        <f t="shared" si="83"/>
        <v>6.8</v>
      </c>
      <c r="Q256" s="67">
        <f>P256*20%</f>
        <v>1.36</v>
      </c>
      <c r="R256" s="75">
        <f t="shared" si="75"/>
        <v>0</v>
      </c>
      <c r="S256" s="75">
        <f t="shared" si="76"/>
        <v>0</v>
      </c>
      <c r="T256" s="75">
        <f t="shared" si="77"/>
        <v>840</v>
      </c>
      <c r="U256" s="70">
        <f t="shared" si="78"/>
        <v>1360</v>
      </c>
      <c r="V256" s="75">
        <f t="shared" si="79"/>
        <v>840</v>
      </c>
      <c r="W256" s="70">
        <f t="shared" si="80"/>
        <v>1360</v>
      </c>
    </row>
    <row r="257" spans="1:23" s="49" customFormat="1" ht="14.45" hidden="1" customHeight="1" x14ac:dyDescent="0.25">
      <c r="A257" s="104">
        <v>0</v>
      </c>
      <c r="B257" s="59">
        <f t="shared" si="89"/>
        <v>0</v>
      </c>
      <c r="C257" s="59">
        <f t="shared" si="90"/>
        <v>0</v>
      </c>
      <c r="D257" s="275">
        <f t="shared" si="91"/>
        <v>0</v>
      </c>
      <c r="E257" s="105" t="s">
        <v>532</v>
      </c>
      <c r="F257" s="61">
        <v>0</v>
      </c>
      <c r="G257" s="106" t="s">
        <v>492</v>
      </c>
      <c r="H257" s="105" t="s">
        <v>257</v>
      </c>
      <c r="I257" s="107">
        <v>100</v>
      </c>
      <c r="J257" s="105" t="s">
        <v>532</v>
      </c>
      <c r="K257" s="65">
        <v>0</v>
      </c>
      <c r="L257" s="65">
        <f t="shared" si="92"/>
        <v>0</v>
      </c>
      <c r="M257" s="66">
        <v>1</v>
      </c>
      <c r="N257" s="108">
        <f t="shared" si="93"/>
        <v>0</v>
      </c>
      <c r="O257" s="108">
        <v>7.6</v>
      </c>
      <c r="P257" s="91">
        <f t="shared" si="83"/>
        <v>0</v>
      </c>
      <c r="Q257" s="108">
        <f t="shared" si="94"/>
        <v>0</v>
      </c>
      <c r="R257" s="109">
        <f t="shared" si="75"/>
        <v>0</v>
      </c>
      <c r="S257" s="109">
        <f t="shared" si="76"/>
        <v>0</v>
      </c>
      <c r="T257" s="109">
        <f t="shared" si="77"/>
        <v>0</v>
      </c>
      <c r="U257" s="110">
        <f t="shared" si="78"/>
        <v>0</v>
      </c>
      <c r="V257" s="109">
        <f t="shared" si="79"/>
        <v>0</v>
      </c>
      <c r="W257" s="110">
        <f t="shared" si="80"/>
        <v>0</v>
      </c>
    </row>
    <row r="258" spans="1:23" s="5" customFormat="1" ht="14.45" customHeight="1" x14ac:dyDescent="0.25">
      <c r="A258" s="71">
        <v>3000</v>
      </c>
      <c r="B258" s="59">
        <f t="shared" si="89"/>
        <v>0</v>
      </c>
      <c r="C258" s="59">
        <f t="shared" si="90"/>
        <v>0</v>
      </c>
      <c r="D258" s="275">
        <f t="shared" si="91"/>
        <v>0</v>
      </c>
      <c r="E258" s="74" t="s">
        <v>532</v>
      </c>
      <c r="F258" s="61">
        <v>3000</v>
      </c>
      <c r="G258" s="86" t="s">
        <v>781</v>
      </c>
      <c r="H258" s="23" t="s">
        <v>68</v>
      </c>
      <c r="I258" s="73">
        <v>100</v>
      </c>
      <c r="J258" s="74" t="s">
        <v>532</v>
      </c>
      <c r="K258" s="65">
        <v>68</v>
      </c>
      <c r="L258" s="65">
        <f t="shared" si="92"/>
        <v>0.68</v>
      </c>
      <c r="M258" s="66">
        <v>0.4</v>
      </c>
      <c r="N258" s="67">
        <f t="shared" si="93"/>
        <v>0.95200000000000007</v>
      </c>
      <c r="O258" s="112">
        <v>0.9</v>
      </c>
      <c r="P258" s="68">
        <f t="shared" si="83"/>
        <v>1</v>
      </c>
      <c r="Q258" s="67">
        <f t="shared" si="94"/>
        <v>0.2</v>
      </c>
      <c r="R258" s="75">
        <f t="shared" ref="R258:R310" si="98">(D258*I258)*L258</f>
        <v>0</v>
      </c>
      <c r="S258" s="75">
        <f t="shared" ref="S258:S310" si="99">(D258*I258)*P258</f>
        <v>0</v>
      </c>
      <c r="T258" s="75">
        <f t="shared" ref="T258:T310" si="100">F258*L258</f>
        <v>2040.0000000000002</v>
      </c>
      <c r="U258" s="70">
        <f t="shared" ref="U258:U310" si="101">F258*P258</f>
        <v>3000</v>
      </c>
      <c r="V258" s="75">
        <f t="shared" ref="V258:V310" si="102">A258*L258</f>
        <v>2040.0000000000002</v>
      </c>
      <c r="W258" s="70">
        <f t="shared" ref="W258:W310" si="103">A258*P258</f>
        <v>3000</v>
      </c>
    </row>
    <row r="259" spans="1:23" s="5" customFormat="1" ht="14.45" customHeight="1" x14ac:dyDescent="0.25">
      <c r="A259" s="71">
        <v>500</v>
      </c>
      <c r="B259" s="59">
        <f t="shared" si="89"/>
        <v>0</v>
      </c>
      <c r="C259" s="59">
        <f t="shared" si="90"/>
        <v>0</v>
      </c>
      <c r="D259" s="275">
        <f t="shared" si="91"/>
        <v>0</v>
      </c>
      <c r="E259" s="74" t="s">
        <v>532</v>
      </c>
      <c r="F259" s="61">
        <v>500</v>
      </c>
      <c r="G259" s="86" t="s">
        <v>759</v>
      </c>
      <c r="H259" s="260" t="s">
        <v>758</v>
      </c>
      <c r="I259" s="73">
        <v>100</v>
      </c>
      <c r="J259" s="74" t="s">
        <v>532</v>
      </c>
      <c r="K259" s="65">
        <v>44</v>
      </c>
      <c r="L259" s="65">
        <f t="shared" si="92"/>
        <v>0.44</v>
      </c>
      <c r="M259" s="66">
        <v>1</v>
      </c>
      <c r="N259" s="67">
        <f t="shared" ref="N259" si="104">L259+(L259*M259)</f>
        <v>0.88</v>
      </c>
      <c r="O259" s="112">
        <v>1.9</v>
      </c>
      <c r="P259" s="68">
        <f t="shared" ref="P259" si="105">ROUNDUP(N259*10,0)/10</f>
        <v>0.9</v>
      </c>
      <c r="Q259" s="67">
        <f t="shared" ref="Q259" si="106">P259*20%</f>
        <v>0.18000000000000002</v>
      </c>
      <c r="R259" s="75">
        <f t="shared" si="98"/>
        <v>0</v>
      </c>
      <c r="S259" s="75">
        <f t="shared" si="99"/>
        <v>0</v>
      </c>
      <c r="T259" s="75">
        <f t="shared" si="100"/>
        <v>220</v>
      </c>
      <c r="U259" s="70">
        <f t="shared" si="101"/>
        <v>450</v>
      </c>
      <c r="V259" s="75">
        <f t="shared" si="102"/>
        <v>220</v>
      </c>
      <c r="W259" s="70">
        <f t="shared" si="103"/>
        <v>450</v>
      </c>
    </row>
    <row r="260" spans="1:23" s="5" customFormat="1" ht="14.45" hidden="1" customHeight="1" x14ac:dyDescent="0.25">
      <c r="A260" s="71">
        <v>100</v>
      </c>
      <c r="B260" s="59">
        <f t="shared" si="89"/>
        <v>100</v>
      </c>
      <c r="C260" s="59">
        <f t="shared" si="90"/>
        <v>1</v>
      </c>
      <c r="D260" s="275">
        <f t="shared" si="91"/>
        <v>1</v>
      </c>
      <c r="E260" s="74" t="s">
        <v>532</v>
      </c>
      <c r="F260" s="61">
        <v>0</v>
      </c>
      <c r="G260" s="86" t="s">
        <v>493</v>
      </c>
      <c r="H260" s="23" t="s">
        <v>70</v>
      </c>
      <c r="I260" s="73">
        <v>100</v>
      </c>
      <c r="J260" s="74" t="s">
        <v>532</v>
      </c>
      <c r="K260" s="65">
        <v>0</v>
      </c>
      <c r="L260" s="65">
        <f t="shared" si="92"/>
        <v>0</v>
      </c>
      <c r="M260" s="66">
        <v>1</v>
      </c>
      <c r="N260" s="67">
        <f t="shared" si="93"/>
        <v>0</v>
      </c>
      <c r="O260" s="112">
        <v>5.6</v>
      </c>
      <c r="P260" s="68">
        <f t="shared" si="83"/>
        <v>0</v>
      </c>
      <c r="Q260" s="67">
        <f t="shared" si="94"/>
        <v>0</v>
      </c>
      <c r="R260" s="75">
        <f t="shared" si="98"/>
        <v>0</v>
      </c>
      <c r="S260" s="75">
        <f t="shared" si="99"/>
        <v>0</v>
      </c>
      <c r="T260" s="75">
        <f t="shared" si="100"/>
        <v>0</v>
      </c>
      <c r="U260" s="70">
        <f t="shared" si="101"/>
        <v>0</v>
      </c>
      <c r="V260" s="75">
        <f t="shared" si="102"/>
        <v>0</v>
      </c>
      <c r="W260" s="70">
        <f t="shared" si="103"/>
        <v>0</v>
      </c>
    </row>
    <row r="261" spans="1:23" s="5" customFormat="1" ht="14.45" customHeight="1" x14ac:dyDescent="0.25">
      <c r="A261" s="71">
        <v>100</v>
      </c>
      <c r="B261" s="59">
        <f t="shared" si="89"/>
        <v>0</v>
      </c>
      <c r="C261" s="59">
        <f t="shared" si="90"/>
        <v>0</v>
      </c>
      <c r="D261" s="275">
        <f t="shared" si="91"/>
        <v>0</v>
      </c>
      <c r="E261" s="74" t="s">
        <v>532</v>
      </c>
      <c r="F261" s="61">
        <v>100</v>
      </c>
      <c r="G261" s="86" t="s">
        <v>494</v>
      </c>
      <c r="H261" s="23" t="s">
        <v>71</v>
      </c>
      <c r="I261" s="73">
        <v>100</v>
      </c>
      <c r="J261" s="74" t="s">
        <v>532</v>
      </c>
      <c r="K261" s="65">
        <v>290</v>
      </c>
      <c r="L261" s="65">
        <f t="shared" si="92"/>
        <v>2.9</v>
      </c>
      <c r="M261" s="66">
        <v>2.2000000000000002</v>
      </c>
      <c r="N261" s="67">
        <f t="shared" si="93"/>
        <v>9.2799999999999994</v>
      </c>
      <c r="O261" s="112">
        <v>9</v>
      </c>
      <c r="P261" s="68">
        <f t="shared" si="83"/>
        <v>9.3000000000000007</v>
      </c>
      <c r="Q261" s="67">
        <f t="shared" si="94"/>
        <v>1.8600000000000003</v>
      </c>
      <c r="R261" s="75">
        <f t="shared" si="98"/>
        <v>0</v>
      </c>
      <c r="S261" s="75">
        <f t="shared" si="99"/>
        <v>0</v>
      </c>
      <c r="T261" s="75">
        <f t="shared" si="100"/>
        <v>290</v>
      </c>
      <c r="U261" s="70">
        <f t="shared" si="101"/>
        <v>930.00000000000011</v>
      </c>
      <c r="V261" s="75">
        <f t="shared" si="102"/>
        <v>290</v>
      </c>
      <c r="W261" s="70">
        <f t="shared" si="103"/>
        <v>930.00000000000011</v>
      </c>
    </row>
    <row r="262" spans="1:23" s="49" customFormat="1" ht="14.45" hidden="1" customHeight="1" x14ac:dyDescent="0.25">
      <c r="A262" s="104">
        <v>0</v>
      </c>
      <c r="B262" s="59">
        <f t="shared" si="89"/>
        <v>0</v>
      </c>
      <c r="C262" s="59">
        <f t="shared" si="90"/>
        <v>0</v>
      </c>
      <c r="D262" s="275">
        <f t="shared" si="91"/>
        <v>0</v>
      </c>
      <c r="E262" s="105" t="s">
        <v>532</v>
      </c>
      <c r="F262" s="61">
        <v>0</v>
      </c>
      <c r="G262" s="106" t="s">
        <v>494</v>
      </c>
      <c r="H262" s="105" t="s">
        <v>69</v>
      </c>
      <c r="I262" s="107">
        <v>100</v>
      </c>
      <c r="J262" s="105" t="s">
        <v>532</v>
      </c>
      <c r="K262" s="65">
        <v>0</v>
      </c>
      <c r="L262" s="65">
        <f t="shared" si="92"/>
        <v>0</v>
      </c>
      <c r="M262" s="66">
        <v>1</v>
      </c>
      <c r="N262" s="108">
        <f t="shared" si="93"/>
        <v>0</v>
      </c>
      <c r="O262" s="108">
        <v>0</v>
      </c>
      <c r="P262" s="91">
        <f t="shared" si="83"/>
        <v>0</v>
      </c>
      <c r="Q262" s="108">
        <f t="shared" si="94"/>
        <v>0</v>
      </c>
      <c r="R262" s="109">
        <f t="shared" si="98"/>
        <v>0</v>
      </c>
      <c r="S262" s="109">
        <f t="shared" si="99"/>
        <v>0</v>
      </c>
      <c r="T262" s="109">
        <f t="shared" si="100"/>
        <v>0</v>
      </c>
      <c r="U262" s="110">
        <f t="shared" si="101"/>
        <v>0</v>
      </c>
      <c r="V262" s="109">
        <f t="shared" si="102"/>
        <v>0</v>
      </c>
      <c r="W262" s="110">
        <f t="shared" si="103"/>
        <v>0</v>
      </c>
    </row>
    <row r="263" spans="1:23" s="2" customFormat="1" ht="14.45" customHeight="1" x14ac:dyDescent="0.25">
      <c r="A263" s="71">
        <v>0</v>
      </c>
      <c r="B263" s="59">
        <f t="shared" si="89"/>
        <v>0</v>
      </c>
      <c r="C263" s="59">
        <f t="shared" si="90"/>
        <v>0</v>
      </c>
      <c r="D263" s="275">
        <f t="shared" si="91"/>
        <v>0</v>
      </c>
      <c r="E263" s="74" t="s">
        <v>532</v>
      </c>
      <c r="F263" s="61">
        <v>0</v>
      </c>
      <c r="G263" s="62" t="s">
        <v>742</v>
      </c>
      <c r="H263" s="67"/>
      <c r="I263" s="63">
        <v>1</v>
      </c>
      <c r="J263" s="74" t="s">
        <v>532</v>
      </c>
      <c r="K263" s="65">
        <v>0</v>
      </c>
      <c r="L263" s="65">
        <f t="shared" si="92"/>
        <v>0</v>
      </c>
      <c r="M263" s="66"/>
      <c r="N263" s="67">
        <f t="shared" si="93"/>
        <v>0</v>
      </c>
      <c r="O263" s="67">
        <v>0</v>
      </c>
      <c r="P263" s="91">
        <f t="shared" si="83"/>
        <v>0</v>
      </c>
      <c r="Q263" s="67">
        <f t="shared" si="94"/>
        <v>0</v>
      </c>
      <c r="R263" s="75">
        <f t="shared" si="98"/>
        <v>0</v>
      </c>
      <c r="S263" s="75">
        <f t="shared" si="99"/>
        <v>0</v>
      </c>
      <c r="T263" s="75">
        <f t="shared" si="100"/>
        <v>0</v>
      </c>
      <c r="U263" s="70">
        <f t="shared" si="101"/>
        <v>0</v>
      </c>
      <c r="V263" s="75">
        <f t="shared" si="102"/>
        <v>0</v>
      </c>
      <c r="W263" s="70">
        <f t="shared" si="103"/>
        <v>0</v>
      </c>
    </row>
    <row r="264" spans="1:23" s="5" customFormat="1" ht="14.45" customHeight="1" x14ac:dyDescent="0.25">
      <c r="A264" s="71">
        <v>100</v>
      </c>
      <c r="B264" s="59">
        <f t="shared" si="89"/>
        <v>0</v>
      </c>
      <c r="C264" s="59">
        <f t="shared" si="90"/>
        <v>0</v>
      </c>
      <c r="D264" s="275">
        <f t="shared" si="91"/>
        <v>0</v>
      </c>
      <c r="E264" s="74" t="s">
        <v>532</v>
      </c>
      <c r="F264" s="61">
        <v>100</v>
      </c>
      <c r="G264" s="86" t="s">
        <v>495</v>
      </c>
      <c r="H264" s="209" t="s">
        <v>714</v>
      </c>
      <c r="I264" s="73">
        <v>100</v>
      </c>
      <c r="J264" s="74" t="s">
        <v>532</v>
      </c>
      <c r="K264" s="65">
        <v>195</v>
      </c>
      <c r="L264" s="65">
        <f t="shared" si="92"/>
        <v>1.95</v>
      </c>
      <c r="M264" s="66">
        <v>1.2</v>
      </c>
      <c r="N264" s="67">
        <f t="shared" si="93"/>
        <v>4.29</v>
      </c>
      <c r="O264" s="112">
        <v>4</v>
      </c>
      <c r="P264" s="68">
        <f t="shared" si="83"/>
        <v>4.3</v>
      </c>
      <c r="Q264" s="67">
        <f t="shared" si="94"/>
        <v>0.86</v>
      </c>
      <c r="R264" s="75">
        <f t="shared" si="98"/>
        <v>0</v>
      </c>
      <c r="S264" s="75">
        <f t="shared" si="99"/>
        <v>0</v>
      </c>
      <c r="T264" s="75">
        <f t="shared" si="100"/>
        <v>195</v>
      </c>
      <c r="U264" s="70">
        <f t="shared" si="101"/>
        <v>430</v>
      </c>
      <c r="V264" s="75">
        <f t="shared" si="102"/>
        <v>195</v>
      </c>
      <c r="W264" s="70">
        <f t="shared" si="103"/>
        <v>430</v>
      </c>
    </row>
    <row r="265" spans="1:23" s="5" customFormat="1" ht="14.45" customHeight="1" x14ac:dyDescent="0.25">
      <c r="A265" s="71">
        <v>300</v>
      </c>
      <c r="B265" s="59">
        <f t="shared" si="89"/>
        <v>0</v>
      </c>
      <c r="C265" s="59">
        <f t="shared" si="90"/>
        <v>0</v>
      </c>
      <c r="D265" s="275">
        <f t="shared" si="91"/>
        <v>0</v>
      </c>
      <c r="E265" s="74" t="s">
        <v>532</v>
      </c>
      <c r="F265" s="61">
        <v>300</v>
      </c>
      <c r="G265" s="86" t="s">
        <v>230</v>
      </c>
      <c r="H265" s="39" t="s">
        <v>696</v>
      </c>
      <c r="I265" s="73">
        <v>100</v>
      </c>
      <c r="J265" s="74" t="s">
        <v>532</v>
      </c>
      <c r="K265" s="65">
        <v>98</v>
      </c>
      <c r="L265" s="65">
        <f t="shared" si="92"/>
        <v>0.98</v>
      </c>
      <c r="M265" s="66">
        <v>4.5</v>
      </c>
      <c r="N265" s="67">
        <f t="shared" si="93"/>
        <v>5.3900000000000006</v>
      </c>
      <c r="O265" s="112">
        <v>5</v>
      </c>
      <c r="P265" s="68">
        <f t="shared" si="83"/>
        <v>5.4</v>
      </c>
      <c r="Q265" s="67">
        <f t="shared" si="94"/>
        <v>1.08</v>
      </c>
      <c r="R265" s="75">
        <f t="shared" si="98"/>
        <v>0</v>
      </c>
      <c r="S265" s="75">
        <f t="shared" si="99"/>
        <v>0</v>
      </c>
      <c r="T265" s="75">
        <f t="shared" si="100"/>
        <v>294</v>
      </c>
      <c r="U265" s="70">
        <f t="shared" si="101"/>
        <v>1620</v>
      </c>
      <c r="V265" s="75">
        <f t="shared" si="102"/>
        <v>294</v>
      </c>
      <c r="W265" s="70">
        <f t="shared" si="103"/>
        <v>1620</v>
      </c>
    </row>
    <row r="266" spans="1:23" s="5" customFormat="1" ht="14.45" customHeight="1" x14ac:dyDescent="0.25">
      <c r="A266" s="71">
        <v>300</v>
      </c>
      <c r="B266" s="59">
        <f t="shared" si="89"/>
        <v>0</v>
      </c>
      <c r="C266" s="59">
        <f t="shared" si="90"/>
        <v>0</v>
      </c>
      <c r="D266" s="275">
        <f t="shared" si="91"/>
        <v>0</v>
      </c>
      <c r="E266" s="74" t="s">
        <v>532</v>
      </c>
      <c r="F266" s="61">
        <v>300</v>
      </c>
      <c r="G266" s="86" t="s">
        <v>231</v>
      </c>
      <c r="H266" s="23" t="s">
        <v>688</v>
      </c>
      <c r="I266" s="73">
        <v>100</v>
      </c>
      <c r="J266" s="74" t="s">
        <v>532</v>
      </c>
      <c r="K266" s="65">
        <v>230</v>
      </c>
      <c r="L266" s="65">
        <f t="shared" si="92"/>
        <v>2.2999999999999998</v>
      </c>
      <c r="M266" s="66">
        <v>2.7</v>
      </c>
      <c r="N266" s="67">
        <f t="shared" si="93"/>
        <v>8.51</v>
      </c>
      <c r="O266" s="112">
        <v>8</v>
      </c>
      <c r="P266" s="68">
        <f t="shared" si="83"/>
        <v>8.6</v>
      </c>
      <c r="Q266" s="67">
        <f t="shared" si="94"/>
        <v>1.72</v>
      </c>
      <c r="R266" s="75">
        <f t="shared" si="98"/>
        <v>0</v>
      </c>
      <c r="S266" s="75">
        <f t="shared" si="99"/>
        <v>0</v>
      </c>
      <c r="T266" s="75">
        <f t="shared" si="100"/>
        <v>690</v>
      </c>
      <c r="U266" s="70">
        <f t="shared" si="101"/>
        <v>2580</v>
      </c>
      <c r="V266" s="75">
        <f t="shared" si="102"/>
        <v>690</v>
      </c>
      <c r="W266" s="70">
        <f t="shared" si="103"/>
        <v>2580</v>
      </c>
    </row>
    <row r="267" spans="1:23" s="5" customFormat="1" ht="14.45" customHeight="1" x14ac:dyDescent="0.25">
      <c r="A267" s="71">
        <v>200</v>
      </c>
      <c r="B267" s="59">
        <f t="shared" si="89"/>
        <v>0</v>
      </c>
      <c r="C267" s="59">
        <f t="shared" si="90"/>
        <v>0</v>
      </c>
      <c r="D267" s="275">
        <f t="shared" si="91"/>
        <v>0</v>
      </c>
      <c r="E267" s="74" t="s">
        <v>532</v>
      </c>
      <c r="F267" s="61">
        <v>200</v>
      </c>
      <c r="G267" s="86" t="s">
        <v>496</v>
      </c>
      <c r="H267" s="39" t="s">
        <v>606</v>
      </c>
      <c r="I267" s="73">
        <v>50</v>
      </c>
      <c r="J267" s="74" t="s">
        <v>532</v>
      </c>
      <c r="K267" s="65">
        <v>325</v>
      </c>
      <c r="L267" s="65">
        <f t="shared" si="92"/>
        <v>6.5</v>
      </c>
      <c r="M267" s="66">
        <v>0.53</v>
      </c>
      <c r="N267" s="67">
        <f t="shared" si="93"/>
        <v>9.9450000000000003</v>
      </c>
      <c r="O267" s="112">
        <v>9.5</v>
      </c>
      <c r="P267" s="68">
        <f t="shared" ref="P267:P272" si="107">ROUNDUP(N267*10,0)/10</f>
        <v>10</v>
      </c>
      <c r="Q267" s="67">
        <f t="shared" si="94"/>
        <v>2</v>
      </c>
      <c r="R267" s="75">
        <f t="shared" si="98"/>
        <v>0</v>
      </c>
      <c r="S267" s="75">
        <f t="shared" si="99"/>
        <v>0</v>
      </c>
      <c r="T267" s="75">
        <f t="shared" si="100"/>
        <v>1300</v>
      </c>
      <c r="U267" s="70">
        <f t="shared" si="101"/>
        <v>2000</v>
      </c>
      <c r="V267" s="75">
        <f t="shared" si="102"/>
        <v>1300</v>
      </c>
      <c r="W267" s="70">
        <f t="shared" si="103"/>
        <v>2000</v>
      </c>
    </row>
    <row r="268" spans="1:23" s="5" customFormat="1" ht="14.45" customHeight="1" x14ac:dyDescent="0.25">
      <c r="A268" s="71">
        <v>30</v>
      </c>
      <c r="B268" s="59">
        <f t="shared" si="89"/>
        <v>0</v>
      </c>
      <c r="C268" s="59">
        <f t="shared" si="90"/>
        <v>0</v>
      </c>
      <c r="D268" s="275">
        <f t="shared" si="91"/>
        <v>0</v>
      </c>
      <c r="E268" s="74" t="s">
        <v>532</v>
      </c>
      <c r="F268" s="61">
        <v>30</v>
      </c>
      <c r="G268" s="86" t="s">
        <v>497</v>
      </c>
      <c r="H268" s="23" t="s">
        <v>609</v>
      </c>
      <c r="I268" s="73">
        <v>30</v>
      </c>
      <c r="J268" s="74" t="s">
        <v>532</v>
      </c>
      <c r="K268" s="65">
        <v>135</v>
      </c>
      <c r="L268" s="65">
        <f t="shared" si="92"/>
        <v>4.5</v>
      </c>
      <c r="M268" s="66">
        <v>1.5</v>
      </c>
      <c r="N268" s="67">
        <f t="shared" si="93"/>
        <v>11.25</v>
      </c>
      <c r="O268" s="112">
        <v>11</v>
      </c>
      <c r="P268" s="68">
        <f t="shared" si="107"/>
        <v>11.3</v>
      </c>
      <c r="Q268" s="67">
        <f t="shared" si="94"/>
        <v>2.2600000000000002</v>
      </c>
      <c r="R268" s="75">
        <f t="shared" si="98"/>
        <v>0</v>
      </c>
      <c r="S268" s="75">
        <f t="shared" si="99"/>
        <v>0</v>
      </c>
      <c r="T268" s="75">
        <f t="shared" si="100"/>
        <v>135</v>
      </c>
      <c r="U268" s="70">
        <f t="shared" si="101"/>
        <v>339</v>
      </c>
      <c r="V268" s="75">
        <f t="shared" si="102"/>
        <v>135</v>
      </c>
      <c r="W268" s="70">
        <f t="shared" si="103"/>
        <v>339</v>
      </c>
    </row>
    <row r="269" spans="1:23" s="5" customFormat="1" ht="14.45" customHeight="1" x14ac:dyDescent="0.25">
      <c r="A269" s="71">
        <v>100</v>
      </c>
      <c r="B269" s="59">
        <f t="shared" si="89"/>
        <v>0</v>
      </c>
      <c r="C269" s="59">
        <f t="shared" si="90"/>
        <v>0</v>
      </c>
      <c r="D269" s="275">
        <f t="shared" si="91"/>
        <v>0</v>
      </c>
      <c r="E269" s="74" t="s">
        <v>532</v>
      </c>
      <c r="F269" s="61">
        <v>100</v>
      </c>
      <c r="G269" s="86" t="s">
        <v>258</v>
      </c>
      <c r="H269" s="23" t="s">
        <v>336</v>
      </c>
      <c r="I269" s="73">
        <v>100</v>
      </c>
      <c r="J269" s="74" t="s">
        <v>532</v>
      </c>
      <c r="K269" s="65">
        <v>985</v>
      </c>
      <c r="L269" s="65">
        <f t="shared" si="92"/>
        <v>9.85</v>
      </c>
      <c r="M269" s="66">
        <v>0.2</v>
      </c>
      <c r="N269" s="67">
        <f t="shared" si="93"/>
        <v>11.82</v>
      </c>
      <c r="O269" s="112">
        <v>11.4</v>
      </c>
      <c r="P269" s="68">
        <f t="shared" si="107"/>
        <v>11.9</v>
      </c>
      <c r="Q269" s="67">
        <f t="shared" si="94"/>
        <v>2.3800000000000003</v>
      </c>
      <c r="R269" s="75">
        <f t="shared" si="98"/>
        <v>0</v>
      </c>
      <c r="S269" s="75">
        <f t="shared" si="99"/>
        <v>0</v>
      </c>
      <c r="T269" s="75">
        <f t="shared" si="100"/>
        <v>985</v>
      </c>
      <c r="U269" s="70">
        <f t="shared" si="101"/>
        <v>1190</v>
      </c>
      <c r="V269" s="75">
        <f t="shared" si="102"/>
        <v>985</v>
      </c>
      <c r="W269" s="70">
        <f t="shared" si="103"/>
        <v>1190</v>
      </c>
    </row>
    <row r="270" spans="1:23" s="5" customFormat="1" ht="14.45" customHeight="1" x14ac:dyDescent="0.25">
      <c r="A270" s="71">
        <v>300</v>
      </c>
      <c r="B270" s="59">
        <f t="shared" si="89"/>
        <v>0</v>
      </c>
      <c r="C270" s="59">
        <f t="shared" si="90"/>
        <v>0</v>
      </c>
      <c r="D270" s="275">
        <f t="shared" si="91"/>
        <v>0</v>
      </c>
      <c r="E270" s="74" t="s">
        <v>532</v>
      </c>
      <c r="F270" s="61">
        <v>300</v>
      </c>
      <c r="G270" s="86" t="s">
        <v>260</v>
      </c>
      <c r="H270" s="23" t="s">
        <v>72</v>
      </c>
      <c r="I270" s="73">
        <v>100</v>
      </c>
      <c r="J270" s="74" t="s">
        <v>532</v>
      </c>
      <c r="K270" s="65">
        <v>109</v>
      </c>
      <c r="L270" s="65">
        <f t="shared" si="92"/>
        <v>1.0900000000000001</v>
      </c>
      <c r="M270" s="66">
        <v>1</v>
      </c>
      <c r="N270" s="67">
        <f t="shared" ref="N270:N295" si="108">L270+(L270*M270)</f>
        <v>2.1800000000000002</v>
      </c>
      <c r="O270" s="112">
        <v>2</v>
      </c>
      <c r="P270" s="68">
        <f t="shared" si="107"/>
        <v>2.2000000000000002</v>
      </c>
      <c r="Q270" s="67">
        <f t="shared" ref="Q270:Q295" si="109">P270*20%</f>
        <v>0.44000000000000006</v>
      </c>
      <c r="R270" s="75">
        <f t="shared" si="98"/>
        <v>0</v>
      </c>
      <c r="S270" s="75">
        <f t="shared" si="99"/>
        <v>0</v>
      </c>
      <c r="T270" s="75">
        <f t="shared" si="100"/>
        <v>327</v>
      </c>
      <c r="U270" s="70">
        <f t="shared" si="101"/>
        <v>660</v>
      </c>
      <c r="V270" s="75">
        <f t="shared" si="102"/>
        <v>327</v>
      </c>
      <c r="W270" s="70">
        <f t="shared" si="103"/>
        <v>660</v>
      </c>
    </row>
    <row r="271" spans="1:23" s="5" customFormat="1" ht="14.45" customHeight="1" x14ac:dyDescent="0.25">
      <c r="A271" s="71">
        <v>300</v>
      </c>
      <c r="B271" s="59">
        <f t="shared" si="89"/>
        <v>0</v>
      </c>
      <c r="C271" s="59">
        <f t="shared" si="90"/>
        <v>0</v>
      </c>
      <c r="D271" s="275">
        <f t="shared" si="91"/>
        <v>0</v>
      </c>
      <c r="E271" s="74" t="s">
        <v>532</v>
      </c>
      <c r="F271" s="61">
        <v>300</v>
      </c>
      <c r="G271" s="86" t="s">
        <v>261</v>
      </c>
      <c r="H271" s="23" t="s">
        <v>72</v>
      </c>
      <c r="I271" s="73">
        <v>100</v>
      </c>
      <c r="J271" s="74" t="s">
        <v>532</v>
      </c>
      <c r="K271" s="65">
        <v>65</v>
      </c>
      <c r="L271" s="65">
        <f t="shared" si="92"/>
        <v>0.65</v>
      </c>
      <c r="M271" s="66">
        <v>5.8</v>
      </c>
      <c r="N271" s="67">
        <f t="shared" si="108"/>
        <v>4.42</v>
      </c>
      <c r="O271" s="112">
        <v>4</v>
      </c>
      <c r="P271" s="68">
        <f t="shared" si="107"/>
        <v>4.5</v>
      </c>
      <c r="Q271" s="67">
        <f t="shared" si="109"/>
        <v>0.9</v>
      </c>
      <c r="R271" s="75">
        <f t="shared" si="98"/>
        <v>0</v>
      </c>
      <c r="S271" s="75">
        <f t="shared" si="99"/>
        <v>0</v>
      </c>
      <c r="T271" s="75">
        <f t="shared" si="100"/>
        <v>195</v>
      </c>
      <c r="U271" s="70">
        <f t="shared" si="101"/>
        <v>1350</v>
      </c>
      <c r="V271" s="75">
        <f t="shared" si="102"/>
        <v>195</v>
      </c>
      <c r="W271" s="70">
        <f t="shared" si="103"/>
        <v>1350</v>
      </c>
    </row>
    <row r="272" spans="1:23" s="5" customFormat="1" ht="14.45" customHeight="1" x14ac:dyDescent="0.25">
      <c r="A272" s="71">
        <v>200</v>
      </c>
      <c r="B272" s="59">
        <f t="shared" si="89"/>
        <v>0</v>
      </c>
      <c r="C272" s="59">
        <f t="shared" si="90"/>
        <v>0</v>
      </c>
      <c r="D272" s="275">
        <f t="shared" si="91"/>
        <v>0</v>
      </c>
      <c r="E272" s="74" t="s">
        <v>532</v>
      </c>
      <c r="F272" s="61">
        <v>200</v>
      </c>
      <c r="G272" s="86" t="s">
        <v>259</v>
      </c>
      <c r="H272" s="23" t="s">
        <v>72</v>
      </c>
      <c r="I272" s="73">
        <v>100</v>
      </c>
      <c r="J272" s="74" t="s">
        <v>532</v>
      </c>
      <c r="K272" s="65">
        <v>210</v>
      </c>
      <c r="L272" s="65">
        <f t="shared" si="92"/>
        <v>2.1</v>
      </c>
      <c r="M272" s="66">
        <v>2</v>
      </c>
      <c r="N272" s="67">
        <f t="shared" si="108"/>
        <v>6.3000000000000007</v>
      </c>
      <c r="O272" s="112">
        <v>6</v>
      </c>
      <c r="P272" s="68">
        <f t="shared" si="107"/>
        <v>6.3</v>
      </c>
      <c r="Q272" s="67">
        <f t="shared" si="109"/>
        <v>1.26</v>
      </c>
      <c r="R272" s="75">
        <f t="shared" si="98"/>
        <v>0</v>
      </c>
      <c r="S272" s="75">
        <f t="shared" si="99"/>
        <v>0</v>
      </c>
      <c r="T272" s="75">
        <f t="shared" si="100"/>
        <v>420</v>
      </c>
      <c r="U272" s="70">
        <f t="shared" si="101"/>
        <v>1260</v>
      </c>
      <c r="V272" s="75">
        <f t="shared" si="102"/>
        <v>420</v>
      </c>
      <c r="W272" s="70">
        <f t="shared" si="103"/>
        <v>1260</v>
      </c>
    </row>
    <row r="273" spans="1:23" s="2" customFormat="1" ht="14.45" customHeight="1" x14ac:dyDescent="0.25">
      <c r="A273" s="71">
        <v>0</v>
      </c>
      <c r="B273" s="59">
        <f t="shared" si="89"/>
        <v>0</v>
      </c>
      <c r="C273" s="59">
        <f t="shared" si="90"/>
        <v>0</v>
      </c>
      <c r="D273" s="275">
        <f t="shared" si="91"/>
        <v>0</v>
      </c>
      <c r="E273" s="74" t="s">
        <v>532</v>
      </c>
      <c r="F273" s="61">
        <v>0</v>
      </c>
      <c r="G273" s="62" t="s">
        <v>92</v>
      </c>
      <c r="H273" s="67"/>
      <c r="I273" s="63">
        <v>1</v>
      </c>
      <c r="J273" s="74" t="s">
        <v>532</v>
      </c>
      <c r="K273" s="65">
        <v>0</v>
      </c>
      <c r="L273" s="65">
        <f t="shared" si="92"/>
        <v>0</v>
      </c>
      <c r="M273" s="66">
        <v>1</v>
      </c>
      <c r="N273" s="67">
        <f t="shared" si="108"/>
        <v>0</v>
      </c>
      <c r="O273" s="67">
        <v>0</v>
      </c>
      <c r="P273" s="68">
        <f t="shared" ref="P273:P295" si="110">ROUND(N273*4,0)/4</f>
        <v>0</v>
      </c>
      <c r="Q273" s="67">
        <f t="shared" si="109"/>
        <v>0</v>
      </c>
      <c r="R273" s="75">
        <f t="shared" si="98"/>
        <v>0</v>
      </c>
      <c r="S273" s="75">
        <f t="shared" si="99"/>
        <v>0</v>
      </c>
      <c r="T273" s="75">
        <f t="shared" si="100"/>
        <v>0</v>
      </c>
      <c r="U273" s="70">
        <f t="shared" si="101"/>
        <v>0</v>
      </c>
      <c r="V273" s="75">
        <f t="shared" si="102"/>
        <v>0</v>
      </c>
      <c r="W273" s="70">
        <f t="shared" si="103"/>
        <v>0</v>
      </c>
    </row>
    <row r="274" spans="1:23" s="5" customFormat="1" ht="14.45" customHeight="1" x14ac:dyDescent="0.25">
      <c r="A274" s="71">
        <v>4000</v>
      </c>
      <c r="B274" s="59">
        <f t="shared" si="89"/>
        <v>0</v>
      </c>
      <c r="C274" s="59">
        <f t="shared" si="90"/>
        <v>0</v>
      </c>
      <c r="D274" s="275">
        <f t="shared" si="91"/>
        <v>0</v>
      </c>
      <c r="E274" s="74" t="s">
        <v>532</v>
      </c>
      <c r="F274" s="61">
        <v>4000</v>
      </c>
      <c r="G274" s="72" t="s">
        <v>498</v>
      </c>
      <c r="H274" s="23" t="s">
        <v>754</v>
      </c>
      <c r="I274" s="73">
        <v>100</v>
      </c>
      <c r="J274" s="74" t="s">
        <v>532</v>
      </c>
      <c r="K274" s="65">
        <v>45</v>
      </c>
      <c r="L274" s="65">
        <f t="shared" si="92"/>
        <v>0.45</v>
      </c>
      <c r="M274" s="66">
        <v>2.5</v>
      </c>
      <c r="N274" s="67">
        <f t="shared" ref="N274" si="111">L274+(L274*M274)</f>
        <v>1.575</v>
      </c>
      <c r="O274" s="67">
        <v>3.75</v>
      </c>
      <c r="P274" s="68">
        <f t="shared" ref="P274" si="112">ROUND(N274*4,0)/4</f>
        <v>1.5</v>
      </c>
      <c r="Q274" s="67">
        <f t="shared" ref="Q274" si="113">P274*20%</f>
        <v>0.30000000000000004</v>
      </c>
      <c r="R274" s="75">
        <f t="shared" si="98"/>
        <v>0</v>
      </c>
      <c r="S274" s="75">
        <f t="shared" si="99"/>
        <v>0</v>
      </c>
      <c r="T274" s="75">
        <f t="shared" si="100"/>
        <v>1800</v>
      </c>
      <c r="U274" s="70">
        <f t="shared" si="101"/>
        <v>6000</v>
      </c>
      <c r="V274" s="75">
        <f t="shared" si="102"/>
        <v>1800</v>
      </c>
      <c r="W274" s="70">
        <f t="shared" si="103"/>
        <v>6000</v>
      </c>
    </row>
    <row r="275" spans="1:23" s="5" customFormat="1" ht="14.45" customHeight="1" x14ac:dyDescent="0.25">
      <c r="A275" s="71">
        <v>200</v>
      </c>
      <c r="B275" s="59">
        <f t="shared" si="89"/>
        <v>0</v>
      </c>
      <c r="C275" s="59">
        <f t="shared" si="90"/>
        <v>0</v>
      </c>
      <c r="D275" s="275">
        <f t="shared" si="91"/>
        <v>0</v>
      </c>
      <c r="E275" s="74" t="s">
        <v>532</v>
      </c>
      <c r="F275" s="61">
        <v>200</v>
      </c>
      <c r="G275" s="72" t="s">
        <v>499</v>
      </c>
      <c r="H275" s="23" t="s">
        <v>244</v>
      </c>
      <c r="I275" s="73">
        <v>100</v>
      </c>
      <c r="J275" s="74" t="s">
        <v>532</v>
      </c>
      <c r="K275" s="65">
        <v>72</v>
      </c>
      <c r="L275" s="65">
        <f t="shared" si="92"/>
        <v>0.72</v>
      </c>
      <c r="M275" s="66">
        <v>1</v>
      </c>
      <c r="N275" s="67">
        <f t="shared" si="108"/>
        <v>1.44</v>
      </c>
      <c r="O275" s="67">
        <v>1</v>
      </c>
      <c r="P275" s="68">
        <f t="shared" si="110"/>
        <v>1.5</v>
      </c>
      <c r="Q275" s="67">
        <f t="shared" si="109"/>
        <v>0.30000000000000004</v>
      </c>
      <c r="R275" s="75">
        <f t="shared" si="98"/>
        <v>0</v>
      </c>
      <c r="S275" s="75">
        <f t="shared" si="99"/>
        <v>0</v>
      </c>
      <c r="T275" s="75">
        <f t="shared" si="100"/>
        <v>144</v>
      </c>
      <c r="U275" s="70">
        <f t="shared" si="101"/>
        <v>300</v>
      </c>
      <c r="V275" s="75">
        <f t="shared" si="102"/>
        <v>144</v>
      </c>
      <c r="W275" s="70">
        <f t="shared" si="103"/>
        <v>300</v>
      </c>
    </row>
    <row r="276" spans="1:23" s="5" customFormat="1" ht="14.45" customHeight="1" x14ac:dyDescent="0.25">
      <c r="A276" s="71">
        <v>200</v>
      </c>
      <c r="B276" s="59">
        <f t="shared" si="89"/>
        <v>0</v>
      </c>
      <c r="C276" s="59">
        <f t="shared" si="90"/>
        <v>0</v>
      </c>
      <c r="D276" s="275">
        <f t="shared" si="91"/>
        <v>0</v>
      </c>
      <c r="E276" s="74" t="s">
        <v>532</v>
      </c>
      <c r="F276" s="61">
        <v>200</v>
      </c>
      <c r="G276" s="72" t="s">
        <v>500</v>
      </c>
      <c r="H276" s="23" t="s">
        <v>244</v>
      </c>
      <c r="I276" s="73">
        <v>100</v>
      </c>
      <c r="J276" s="74" t="s">
        <v>532</v>
      </c>
      <c r="K276" s="65">
        <v>75</v>
      </c>
      <c r="L276" s="65">
        <f t="shared" si="92"/>
        <v>0.75</v>
      </c>
      <c r="M276" s="66">
        <v>1.25</v>
      </c>
      <c r="N276" s="67">
        <f t="shared" si="108"/>
        <v>1.6875</v>
      </c>
      <c r="O276" s="67">
        <v>1.5</v>
      </c>
      <c r="P276" s="68">
        <f t="shared" si="110"/>
        <v>1.75</v>
      </c>
      <c r="Q276" s="67">
        <f t="shared" si="109"/>
        <v>0.35000000000000003</v>
      </c>
      <c r="R276" s="75">
        <f t="shared" si="98"/>
        <v>0</v>
      </c>
      <c r="S276" s="75">
        <f t="shared" si="99"/>
        <v>0</v>
      </c>
      <c r="T276" s="75">
        <f t="shared" si="100"/>
        <v>150</v>
      </c>
      <c r="U276" s="70">
        <f t="shared" si="101"/>
        <v>350</v>
      </c>
      <c r="V276" s="75">
        <f t="shared" si="102"/>
        <v>150</v>
      </c>
      <c r="W276" s="70">
        <f t="shared" si="103"/>
        <v>350</v>
      </c>
    </row>
    <row r="277" spans="1:23" s="5" customFormat="1" ht="14.45" customHeight="1" x14ac:dyDescent="0.25">
      <c r="A277" s="71">
        <v>100</v>
      </c>
      <c r="B277" s="59">
        <f t="shared" si="89"/>
        <v>0</v>
      </c>
      <c r="C277" s="59">
        <f t="shared" si="90"/>
        <v>0</v>
      </c>
      <c r="D277" s="275">
        <f t="shared" si="91"/>
        <v>0</v>
      </c>
      <c r="E277" s="74" t="s">
        <v>532</v>
      </c>
      <c r="F277" s="61">
        <v>100</v>
      </c>
      <c r="G277" s="72" t="s">
        <v>93</v>
      </c>
      <c r="H277" s="23" t="s">
        <v>550</v>
      </c>
      <c r="I277" s="73">
        <v>100</v>
      </c>
      <c r="J277" s="74" t="s">
        <v>532</v>
      </c>
      <c r="K277" s="65">
        <v>185</v>
      </c>
      <c r="L277" s="65">
        <f t="shared" si="92"/>
        <v>1.85</v>
      </c>
      <c r="M277" s="66">
        <v>2</v>
      </c>
      <c r="N277" s="67">
        <f t="shared" si="108"/>
        <v>5.5500000000000007</v>
      </c>
      <c r="O277" s="67">
        <v>5</v>
      </c>
      <c r="P277" s="68">
        <f t="shared" si="110"/>
        <v>5.5</v>
      </c>
      <c r="Q277" s="67">
        <f t="shared" si="109"/>
        <v>1.1000000000000001</v>
      </c>
      <c r="R277" s="75">
        <f t="shared" si="98"/>
        <v>0</v>
      </c>
      <c r="S277" s="75">
        <f t="shared" si="99"/>
        <v>0</v>
      </c>
      <c r="T277" s="75">
        <f t="shared" si="100"/>
        <v>185</v>
      </c>
      <c r="U277" s="70">
        <f t="shared" si="101"/>
        <v>550</v>
      </c>
      <c r="V277" s="75">
        <f t="shared" si="102"/>
        <v>185</v>
      </c>
      <c r="W277" s="70">
        <f t="shared" si="103"/>
        <v>550</v>
      </c>
    </row>
    <row r="278" spans="1:23" s="5" customFormat="1" ht="14.45" customHeight="1" x14ac:dyDescent="0.25">
      <c r="A278" s="71">
        <v>200</v>
      </c>
      <c r="B278" s="59">
        <f t="shared" si="89"/>
        <v>0</v>
      </c>
      <c r="C278" s="59">
        <f t="shared" si="90"/>
        <v>0</v>
      </c>
      <c r="D278" s="275">
        <f t="shared" si="91"/>
        <v>0</v>
      </c>
      <c r="E278" s="74" t="s">
        <v>532</v>
      </c>
      <c r="F278" s="61">
        <v>200</v>
      </c>
      <c r="G278" s="72" t="s">
        <v>700</v>
      </c>
      <c r="H278" s="23" t="s">
        <v>699</v>
      </c>
      <c r="I278" s="73">
        <v>100</v>
      </c>
      <c r="J278" s="74" t="s">
        <v>532</v>
      </c>
      <c r="K278" s="65">
        <v>68</v>
      </c>
      <c r="L278" s="65">
        <f t="shared" si="92"/>
        <v>0.68</v>
      </c>
      <c r="M278" s="66">
        <v>1.75</v>
      </c>
      <c r="N278" s="67">
        <f t="shared" si="108"/>
        <v>1.87</v>
      </c>
      <c r="O278" s="67">
        <v>1.75</v>
      </c>
      <c r="P278" s="68">
        <f t="shared" si="110"/>
        <v>1.75</v>
      </c>
      <c r="Q278" s="67">
        <f t="shared" si="109"/>
        <v>0.35000000000000003</v>
      </c>
      <c r="R278" s="75">
        <f t="shared" si="98"/>
        <v>0</v>
      </c>
      <c r="S278" s="75">
        <f t="shared" si="99"/>
        <v>0</v>
      </c>
      <c r="T278" s="75">
        <f t="shared" si="100"/>
        <v>136</v>
      </c>
      <c r="U278" s="70">
        <f t="shared" si="101"/>
        <v>350</v>
      </c>
      <c r="V278" s="75">
        <f t="shared" si="102"/>
        <v>136</v>
      </c>
      <c r="W278" s="70">
        <f t="shared" si="103"/>
        <v>350</v>
      </c>
    </row>
    <row r="279" spans="1:23" s="5" customFormat="1" ht="14.45" customHeight="1" x14ac:dyDescent="0.25">
      <c r="A279" s="71">
        <v>200</v>
      </c>
      <c r="B279" s="59">
        <f t="shared" si="89"/>
        <v>0</v>
      </c>
      <c r="C279" s="59">
        <f t="shared" si="90"/>
        <v>0</v>
      </c>
      <c r="D279" s="275">
        <f t="shared" si="91"/>
        <v>0</v>
      </c>
      <c r="E279" s="74" t="s">
        <v>532</v>
      </c>
      <c r="F279" s="61">
        <v>200</v>
      </c>
      <c r="G279" s="72" t="s">
        <v>315</v>
      </c>
      <c r="H279" s="23" t="s">
        <v>316</v>
      </c>
      <c r="I279" s="73">
        <v>100</v>
      </c>
      <c r="J279" s="74" t="s">
        <v>532</v>
      </c>
      <c r="K279" s="65">
        <v>65</v>
      </c>
      <c r="L279" s="65">
        <f t="shared" si="92"/>
        <v>0.65</v>
      </c>
      <c r="M279" s="66">
        <v>1.25</v>
      </c>
      <c r="N279" s="67">
        <f t="shared" si="108"/>
        <v>1.4624999999999999</v>
      </c>
      <c r="O279" s="67">
        <v>1.25</v>
      </c>
      <c r="P279" s="68">
        <f t="shared" si="110"/>
        <v>1.5</v>
      </c>
      <c r="Q279" s="67">
        <f t="shared" si="109"/>
        <v>0.30000000000000004</v>
      </c>
      <c r="R279" s="75">
        <f t="shared" si="98"/>
        <v>0</v>
      </c>
      <c r="S279" s="75">
        <f t="shared" si="99"/>
        <v>0</v>
      </c>
      <c r="T279" s="75">
        <f t="shared" si="100"/>
        <v>130</v>
      </c>
      <c r="U279" s="70">
        <f t="shared" si="101"/>
        <v>300</v>
      </c>
      <c r="V279" s="75">
        <f t="shared" si="102"/>
        <v>130</v>
      </c>
      <c r="W279" s="70">
        <f t="shared" si="103"/>
        <v>300</v>
      </c>
    </row>
    <row r="280" spans="1:23" s="5" customFormat="1" ht="14.45" customHeight="1" x14ac:dyDescent="0.25">
      <c r="A280" s="71">
        <v>100</v>
      </c>
      <c r="B280" s="59">
        <f t="shared" si="89"/>
        <v>0</v>
      </c>
      <c r="C280" s="59">
        <f t="shared" si="90"/>
        <v>0</v>
      </c>
      <c r="D280" s="275">
        <f t="shared" si="91"/>
        <v>0</v>
      </c>
      <c r="E280" s="74" t="s">
        <v>532</v>
      </c>
      <c r="F280" s="61">
        <v>100</v>
      </c>
      <c r="G280" s="72" t="s">
        <v>288</v>
      </c>
      <c r="H280" s="23" t="s">
        <v>317</v>
      </c>
      <c r="I280" s="73">
        <v>100</v>
      </c>
      <c r="J280" s="74" t="s">
        <v>532</v>
      </c>
      <c r="K280" s="65">
        <v>125</v>
      </c>
      <c r="L280" s="65">
        <f t="shared" si="92"/>
        <v>1.25</v>
      </c>
      <c r="M280" s="66">
        <v>1.25</v>
      </c>
      <c r="N280" s="67">
        <f t="shared" si="108"/>
        <v>2.8125</v>
      </c>
      <c r="O280" s="67">
        <v>2.5</v>
      </c>
      <c r="P280" s="68">
        <f t="shared" si="110"/>
        <v>2.75</v>
      </c>
      <c r="Q280" s="67">
        <f t="shared" si="109"/>
        <v>0.55000000000000004</v>
      </c>
      <c r="R280" s="75">
        <f t="shared" si="98"/>
        <v>0</v>
      </c>
      <c r="S280" s="75">
        <f t="shared" si="99"/>
        <v>0</v>
      </c>
      <c r="T280" s="75">
        <f t="shared" si="100"/>
        <v>125</v>
      </c>
      <c r="U280" s="70">
        <f t="shared" si="101"/>
        <v>275</v>
      </c>
      <c r="V280" s="75">
        <f t="shared" si="102"/>
        <v>125</v>
      </c>
      <c r="W280" s="70">
        <f t="shared" si="103"/>
        <v>275</v>
      </c>
    </row>
    <row r="281" spans="1:23" s="5" customFormat="1" ht="14.45" customHeight="1" x14ac:dyDescent="0.25">
      <c r="A281" s="71">
        <v>400</v>
      </c>
      <c r="B281" s="59">
        <f t="shared" si="89"/>
        <v>0</v>
      </c>
      <c r="C281" s="59">
        <f t="shared" si="90"/>
        <v>0</v>
      </c>
      <c r="D281" s="275">
        <f t="shared" si="91"/>
        <v>0</v>
      </c>
      <c r="E281" s="74" t="s">
        <v>532</v>
      </c>
      <c r="F281" s="61">
        <v>400</v>
      </c>
      <c r="G281" s="72" t="s">
        <v>501</v>
      </c>
      <c r="H281" s="23" t="s">
        <v>73</v>
      </c>
      <c r="I281" s="73">
        <v>100</v>
      </c>
      <c r="J281" s="74" t="s">
        <v>532</v>
      </c>
      <c r="K281" s="65">
        <v>145</v>
      </c>
      <c r="L281" s="65">
        <f t="shared" si="92"/>
        <v>1.45</v>
      </c>
      <c r="M281" s="66">
        <v>1.25</v>
      </c>
      <c r="N281" s="67">
        <f t="shared" si="108"/>
        <v>3.2625000000000002</v>
      </c>
      <c r="O281" s="67">
        <v>3</v>
      </c>
      <c r="P281" s="68">
        <f t="shared" si="110"/>
        <v>3.25</v>
      </c>
      <c r="Q281" s="67">
        <f t="shared" si="109"/>
        <v>0.65</v>
      </c>
      <c r="R281" s="75">
        <f t="shared" si="98"/>
        <v>0</v>
      </c>
      <c r="S281" s="75">
        <f t="shared" si="99"/>
        <v>0</v>
      </c>
      <c r="T281" s="75">
        <f t="shared" si="100"/>
        <v>580</v>
      </c>
      <c r="U281" s="70">
        <f t="shared" si="101"/>
        <v>1300</v>
      </c>
      <c r="V281" s="75">
        <f t="shared" si="102"/>
        <v>580</v>
      </c>
      <c r="W281" s="70">
        <f t="shared" si="103"/>
        <v>1300</v>
      </c>
    </row>
    <row r="282" spans="1:23" s="5" customFormat="1" ht="14.45" hidden="1" customHeight="1" x14ac:dyDescent="0.25">
      <c r="A282" s="71">
        <v>100</v>
      </c>
      <c r="B282" s="59">
        <f t="shared" si="89"/>
        <v>100</v>
      </c>
      <c r="C282" s="59">
        <f t="shared" si="90"/>
        <v>1</v>
      </c>
      <c r="D282" s="275">
        <f t="shared" si="91"/>
        <v>1</v>
      </c>
      <c r="E282" s="74" t="s">
        <v>532</v>
      </c>
      <c r="F282" s="61">
        <v>0</v>
      </c>
      <c r="G282" s="72" t="s">
        <v>528</v>
      </c>
      <c r="H282" s="23" t="s">
        <v>74</v>
      </c>
      <c r="I282" s="73">
        <v>100</v>
      </c>
      <c r="J282" s="74" t="s">
        <v>532</v>
      </c>
      <c r="K282" s="65">
        <v>0</v>
      </c>
      <c r="L282" s="65">
        <f t="shared" si="92"/>
        <v>0</v>
      </c>
      <c r="M282" s="66">
        <v>1</v>
      </c>
      <c r="N282" s="67">
        <f t="shared" si="108"/>
        <v>0</v>
      </c>
      <c r="O282" s="67">
        <v>11.5</v>
      </c>
      <c r="P282" s="68">
        <f t="shared" si="110"/>
        <v>0</v>
      </c>
      <c r="Q282" s="67">
        <f t="shared" si="109"/>
        <v>0</v>
      </c>
      <c r="R282" s="75">
        <f t="shared" si="98"/>
        <v>0</v>
      </c>
      <c r="S282" s="75">
        <f t="shared" si="99"/>
        <v>0</v>
      </c>
      <c r="T282" s="75">
        <f t="shared" si="100"/>
        <v>0</v>
      </c>
      <c r="U282" s="70">
        <f t="shared" si="101"/>
        <v>0</v>
      </c>
      <c r="V282" s="75">
        <f t="shared" si="102"/>
        <v>0</v>
      </c>
      <c r="W282" s="70">
        <f t="shared" si="103"/>
        <v>0</v>
      </c>
    </row>
    <row r="283" spans="1:23" s="15" customFormat="1" ht="14.45" hidden="1" customHeight="1" x14ac:dyDescent="0.25">
      <c r="A283" s="71">
        <v>100</v>
      </c>
      <c r="B283" s="59">
        <f t="shared" si="89"/>
        <v>100</v>
      </c>
      <c r="C283" s="59">
        <f t="shared" si="90"/>
        <v>3.3333333333333335</v>
      </c>
      <c r="D283" s="275">
        <f t="shared" si="91"/>
        <v>3</v>
      </c>
      <c r="E283" s="23" t="s">
        <v>532</v>
      </c>
      <c r="F283" s="61">
        <v>0</v>
      </c>
      <c r="G283" s="244" t="s">
        <v>529</v>
      </c>
      <c r="H283" s="246" t="s">
        <v>649</v>
      </c>
      <c r="I283" s="73">
        <v>30</v>
      </c>
      <c r="J283" s="23" t="s">
        <v>532</v>
      </c>
      <c r="K283" s="65">
        <v>0</v>
      </c>
      <c r="L283" s="65">
        <f t="shared" si="92"/>
        <v>0</v>
      </c>
      <c r="M283" s="66">
        <v>1</v>
      </c>
      <c r="N283" s="67">
        <f t="shared" si="108"/>
        <v>0</v>
      </c>
      <c r="O283" s="67">
        <v>6.75</v>
      </c>
      <c r="P283" s="68">
        <f t="shared" si="110"/>
        <v>0</v>
      </c>
      <c r="Q283" s="67">
        <f t="shared" si="109"/>
        <v>0</v>
      </c>
      <c r="R283" s="94">
        <f t="shared" si="98"/>
        <v>0</v>
      </c>
      <c r="S283" s="94">
        <f t="shared" si="99"/>
        <v>0</v>
      </c>
      <c r="T283" s="94">
        <f t="shared" si="100"/>
        <v>0</v>
      </c>
      <c r="U283" s="95">
        <f t="shared" si="101"/>
        <v>0</v>
      </c>
      <c r="V283" s="94">
        <f t="shared" si="102"/>
        <v>0</v>
      </c>
      <c r="W283" s="95">
        <f t="shared" si="103"/>
        <v>0</v>
      </c>
    </row>
    <row r="284" spans="1:23" s="5" customFormat="1" ht="14.45" customHeight="1" x14ac:dyDescent="0.25">
      <c r="A284" s="71">
        <v>60</v>
      </c>
      <c r="B284" s="59">
        <f t="shared" si="89"/>
        <v>0</v>
      </c>
      <c r="C284" s="59">
        <f t="shared" si="90"/>
        <v>0</v>
      </c>
      <c r="D284" s="275">
        <f t="shared" si="91"/>
        <v>0</v>
      </c>
      <c r="E284" s="74" t="s">
        <v>532</v>
      </c>
      <c r="F284" s="61">
        <v>60</v>
      </c>
      <c r="G284" s="72" t="s">
        <v>232</v>
      </c>
      <c r="H284" s="23" t="s">
        <v>233</v>
      </c>
      <c r="I284" s="73">
        <v>30</v>
      </c>
      <c r="J284" s="74" t="s">
        <v>532</v>
      </c>
      <c r="K284" s="65">
        <v>48</v>
      </c>
      <c r="L284" s="65">
        <f t="shared" si="92"/>
        <v>1.6</v>
      </c>
      <c r="M284" s="66">
        <v>1.25</v>
      </c>
      <c r="N284" s="67">
        <f t="shared" si="108"/>
        <v>3.6</v>
      </c>
      <c r="O284" s="67">
        <v>3</v>
      </c>
      <c r="P284" s="68">
        <f t="shared" si="110"/>
        <v>3.5</v>
      </c>
      <c r="Q284" s="67">
        <f t="shared" si="109"/>
        <v>0.70000000000000007</v>
      </c>
      <c r="R284" s="75">
        <f t="shared" si="98"/>
        <v>0</v>
      </c>
      <c r="S284" s="75">
        <f t="shared" si="99"/>
        <v>0</v>
      </c>
      <c r="T284" s="75">
        <f t="shared" si="100"/>
        <v>96</v>
      </c>
      <c r="U284" s="70">
        <f t="shared" si="101"/>
        <v>210</v>
      </c>
      <c r="V284" s="75">
        <f t="shared" si="102"/>
        <v>96</v>
      </c>
      <c r="W284" s="70">
        <f t="shared" si="103"/>
        <v>210</v>
      </c>
    </row>
    <row r="285" spans="1:23" s="8" customFormat="1" ht="14.45" hidden="1" customHeight="1" x14ac:dyDescent="0.25">
      <c r="A285" s="87">
        <v>0</v>
      </c>
      <c r="B285" s="59">
        <f t="shared" si="89"/>
        <v>0</v>
      </c>
      <c r="C285" s="59">
        <f t="shared" si="90"/>
        <v>0</v>
      </c>
      <c r="D285" s="275">
        <f t="shared" si="91"/>
        <v>0</v>
      </c>
      <c r="E285" s="88" t="s">
        <v>532</v>
      </c>
      <c r="F285" s="61">
        <v>0</v>
      </c>
      <c r="G285" s="89" t="s">
        <v>326</v>
      </c>
      <c r="H285" s="88" t="s">
        <v>244</v>
      </c>
      <c r="I285" s="90">
        <v>30</v>
      </c>
      <c r="J285" s="88" t="s">
        <v>532</v>
      </c>
      <c r="K285" s="65">
        <v>0</v>
      </c>
      <c r="L285" s="65">
        <f t="shared" si="92"/>
        <v>0</v>
      </c>
      <c r="M285" s="66">
        <v>1</v>
      </c>
      <c r="N285" s="91">
        <f t="shared" si="108"/>
        <v>0</v>
      </c>
      <c r="O285" s="91">
        <v>5</v>
      </c>
      <c r="P285" s="91">
        <f t="shared" si="110"/>
        <v>0</v>
      </c>
      <c r="Q285" s="91">
        <f t="shared" si="109"/>
        <v>0</v>
      </c>
      <c r="R285" s="92">
        <f t="shared" si="98"/>
        <v>0</v>
      </c>
      <c r="S285" s="92">
        <f t="shared" si="99"/>
        <v>0</v>
      </c>
      <c r="T285" s="92">
        <f t="shared" si="100"/>
        <v>0</v>
      </c>
      <c r="U285" s="93">
        <f t="shared" si="101"/>
        <v>0</v>
      </c>
      <c r="V285" s="92">
        <f t="shared" si="102"/>
        <v>0</v>
      </c>
      <c r="W285" s="93">
        <f t="shared" si="103"/>
        <v>0</v>
      </c>
    </row>
    <row r="286" spans="1:23" s="5" customFormat="1" ht="14.45" customHeight="1" x14ac:dyDescent="0.25">
      <c r="A286" s="71">
        <v>1000</v>
      </c>
      <c r="B286" s="59">
        <f t="shared" si="89"/>
        <v>0</v>
      </c>
      <c r="C286" s="59">
        <f t="shared" si="90"/>
        <v>0</v>
      </c>
      <c r="D286" s="275">
        <f t="shared" si="91"/>
        <v>0</v>
      </c>
      <c r="E286" s="74" t="s">
        <v>532</v>
      </c>
      <c r="F286" s="61">
        <v>1000</v>
      </c>
      <c r="G286" s="72" t="s">
        <v>502</v>
      </c>
      <c r="H286" s="40" t="s">
        <v>614</v>
      </c>
      <c r="I286" s="73">
        <v>100</v>
      </c>
      <c r="J286" s="74" t="s">
        <v>532</v>
      </c>
      <c r="K286" s="65">
        <v>58</v>
      </c>
      <c r="L286" s="65">
        <f t="shared" si="92"/>
        <v>0.57999999999999996</v>
      </c>
      <c r="M286" s="66">
        <v>4</v>
      </c>
      <c r="N286" s="67">
        <f t="shared" si="108"/>
        <v>2.9</v>
      </c>
      <c r="O286" s="67">
        <v>3.75</v>
      </c>
      <c r="P286" s="68">
        <f t="shared" si="110"/>
        <v>3</v>
      </c>
      <c r="Q286" s="67">
        <f t="shared" si="109"/>
        <v>0.60000000000000009</v>
      </c>
      <c r="R286" s="75">
        <f t="shared" si="98"/>
        <v>0</v>
      </c>
      <c r="S286" s="75">
        <f t="shared" si="99"/>
        <v>0</v>
      </c>
      <c r="T286" s="75">
        <f t="shared" si="100"/>
        <v>580</v>
      </c>
      <c r="U286" s="70">
        <f t="shared" si="101"/>
        <v>3000</v>
      </c>
      <c r="V286" s="75">
        <f t="shared" si="102"/>
        <v>580</v>
      </c>
      <c r="W286" s="70">
        <f t="shared" si="103"/>
        <v>3000</v>
      </c>
    </row>
    <row r="287" spans="1:23" s="5" customFormat="1" ht="14.45" customHeight="1" x14ac:dyDescent="0.25">
      <c r="A287" s="71">
        <v>500</v>
      </c>
      <c r="B287" s="59">
        <f t="shared" si="89"/>
        <v>0</v>
      </c>
      <c r="C287" s="59">
        <f t="shared" si="90"/>
        <v>0</v>
      </c>
      <c r="D287" s="275">
        <f t="shared" si="91"/>
        <v>0</v>
      </c>
      <c r="E287" s="74" t="s">
        <v>532</v>
      </c>
      <c r="F287" s="61">
        <v>500</v>
      </c>
      <c r="G287" s="72" t="s">
        <v>503</v>
      </c>
      <c r="H287" s="23" t="s">
        <v>702</v>
      </c>
      <c r="I287" s="73">
        <v>100</v>
      </c>
      <c r="J287" s="74" t="s">
        <v>532</v>
      </c>
      <c r="K287" s="65">
        <v>75</v>
      </c>
      <c r="L287" s="65">
        <f t="shared" si="92"/>
        <v>0.75</v>
      </c>
      <c r="M287" s="66">
        <v>1.5</v>
      </c>
      <c r="N287" s="67">
        <f t="shared" si="108"/>
        <v>1.875</v>
      </c>
      <c r="O287" s="67">
        <v>2</v>
      </c>
      <c r="P287" s="68">
        <f t="shared" si="110"/>
        <v>2</v>
      </c>
      <c r="Q287" s="67">
        <f t="shared" si="109"/>
        <v>0.4</v>
      </c>
      <c r="R287" s="75">
        <f t="shared" si="98"/>
        <v>0</v>
      </c>
      <c r="S287" s="75">
        <f t="shared" si="99"/>
        <v>0</v>
      </c>
      <c r="T287" s="75">
        <f t="shared" si="100"/>
        <v>375</v>
      </c>
      <c r="U287" s="70">
        <f t="shared" si="101"/>
        <v>1000</v>
      </c>
      <c r="V287" s="75">
        <f t="shared" si="102"/>
        <v>375</v>
      </c>
      <c r="W287" s="70">
        <f t="shared" si="103"/>
        <v>1000</v>
      </c>
    </row>
    <row r="288" spans="1:23" s="5" customFormat="1" ht="14.45" hidden="1" customHeight="1" x14ac:dyDescent="0.25">
      <c r="A288" s="71">
        <v>0</v>
      </c>
      <c r="B288" s="59">
        <f t="shared" si="89"/>
        <v>0</v>
      </c>
      <c r="C288" s="59">
        <f t="shared" si="90"/>
        <v>0</v>
      </c>
      <c r="D288" s="275">
        <f t="shared" ref="D288:D341" si="114">ROUND(C288,0)</f>
        <v>0</v>
      </c>
      <c r="E288" s="74" t="s">
        <v>532</v>
      </c>
      <c r="F288" s="61">
        <v>0</v>
      </c>
      <c r="G288" s="86" t="s">
        <v>721</v>
      </c>
      <c r="H288" s="23" t="s">
        <v>722</v>
      </c>
      <c r="I288" s="73">
        <v>100</v>
      </c>
      <c r="J288" s="74" t="s">
        <v>532</v>
      </c>
      <c r="K288" s="65">
        <v>0</v>
      </c>
      <c r="L288" s="65">
        <f t="shared" ref="L288:L310" si="115">K288/I288</f>
        <v>0</v>
      </c>
      <c r="M288" s="66">
        <v>1</v>
      </c>
      <c r="N288" s="67">
        <f t="shared" ref="N288" si="116">L288+(L288*M288)</f>
        <v>0</v>
      </c>
      <c r="O288" s="67">
        <v>9</v>
      </c>
      <c r="P288" s="68">
        <f t="shared" ref="P288" si="117">ROUND(N288*4,0)/4</f>
        <v>0</v>
      </c>
      <c r="Q288" s="67">
        <f t="shared" ref="Q288" si="118">P288*20%</f>
        <v>0</v>
      </c>
      <c r="R288" s="75">
        <f t="shared" si="98"/>
        <v>0</v>
      </c>
      <c r="S288" s="75">
        <f t="shared" si="99"/>
        <v>0</v>
      </c>
      <c r="T288" s="75">
        <f t="shared" si="100"/>
        <v>0</v>
      </c>
      <c r="U288" s="70">
        <f t="shared" si="101"/>
        <v>0</v>
      </c>
      <c r="V288" s="75">
        <f t="shared" si="102"/>
        <v>0</v>
      </c>
      <c r="W288" s="70">
        <f t="shared" si="103"/>
        <v>0</v>
      </c>
    </row>
    <row r="289" spans="1:23" s="5" customFormat="1" ht="14.45" customHeight="1" x14ac:dyDescent="0.25">
      <c r="A289" s="71">
        <v>200</v>
      </c>
      <c r="B289" s="59">
        <f t="shared" ref="B289:B340" si="119">MAX(0,A289-F289)</f>
        <v>0</v>
      </c>
      <c r="C289" s="59">
        <f t="shared" ref="C289:C340" si="120">B289/I289</f>
        <v>0</v>
      </c>
      <c r="D289" s="275">
        <f t="shared" si="114"/>
        <v>0</v>
      </c>
      <c r="E289" s="74" t="s">
        <v>532</v>
      </c>
      <c r="F289" s="61">
        <v>200</v>
      </c>
      <c r="G289" s="72" t="s">
        <v>504</v>
      </c>
      <c r="H289" s="23" t="s">
        <v>75</v>
      </c>
      <c r="I289" s="73">
        <v>100</v>
      </c>
      <c r="J289" s="74" t="s">
        <v>532</v>
      </c>
      <c r="K289" s="65">
        <v>250</v>
      </c>
      <c r="L289" s="65">
        <f t="shared" si="115"/>
        <v>2.5</v>
      </c>
      <c r="M289" s="66">
        <v>0.4</v>
      </c>
      <c r="N289" s="67">
        <f t="shared" si="108"/>
        <v>3.5</v>
      </c>
      <c r="O289" s="67">
        <v>3</v>
      </c>
      <c r="P289" s="68">
        <f t="shared" si="110"/>
        <v>3.5</v>
      </c>
      <c r="Q289" s="67">
        <f t="shared" si="109"/>
        <v>0.70000000000000007</v>
      </c>
      <c r="R289" s="75">
        <f t="shared" si="98"/>
        <v>0</v>
      </c>
      <c r="S289" s="75">
        <f t="shared" si="99"/>
        <v>0</v>
      </c>
      <c r="T289" s="75">
        <f t="shared" si="100"/>
        <v>500</v>
      </c>
      <c r="U289" s="70">
        <f t="shared" si="101"/>
        <v>700</v>
      </c>
      <c r="V289" s="75">
        <f t="shared" si="102"/>
        <v>500</v>
      </c>
      <c r="W289" s="70">
        <f t="shared" si="103"/>
        <v>700</v>
      </c>
    </row>
    <row r="290" spans="1:23" s="5" customFormat="1" ht="14.45" customHeight="1" x14ac:dyDescent="0.25">
      <c r="A290" s="71">
        <v>500</v>
      </c>
      <c r="B290" s="59">
        <f t="shared" si="119"/>
        <v>0</v>
      </c>
      <c r="C290" s="59">
        <f t="shared" si="120"/>
        <v>0</v>
      </c>
      <c r="D290" s="275">
        <f t="shared" si="114"/>
        <v>0</v>
      </c>
      <c r="E290" s="74" t="s">
        <v>532</v>
      </c>
      <c r="F290" s="61">
        <v>500</v>
      </c>
      <c r="G290" s="72" t="s">
        <v>505</v>
      </c>
      <c r="H290" s="23" t="s">
        <v>77</v>
      </c>
      <c r="I290" s="73">
        <v>100</v>
      </c>
      <c r="J290" s="74" t="s">
        <v>532</v>
      </c>
      <c r="K290" s="65">
        <v>350</v>
      </c>
      <c r="L290" s="65">
        <f t="shared" si="115"/>
        <v>3.5</v>
      </c>
      <c r="M290" s="66">
        <v>0.7</v>
      </c>
      <c r="N290" s="67">
        <f t="shared" si="108"/>
        <v>5.9499999999999993</v>
      </c>
      <c r="O290" s="67">
        <v>5.75</v>
      </c>
      <c r="P290" s="68">
        <f t="shared" si="110"/>
        <v>6</v>
      </c>
      <c r="Q290" s="67">
        <f t="shared" si="109"/>
        <v>1.2000000000000002</v>
      </c>
      <c r="R290" s="75">
        <f t="shared" si="98"/>
        <v>0</v>
      </c>
      <c r="S290" s="75">
        <f t="shared" si="99"/>
        <v>0</v>
      </c>
      <c r="T290" s="75">
        <f t="shared" si="100"/>
        <v>1750</v>
      </c>
      <c r="U290" s="70">
        <f t="shared" si="101"/>
        <v>3000</v>
      </c>
      <c r="V290" s="75">
        <f t="shared" si="102"/>
        <v>1750</v>
      </c>
      <c r="W290" s="70">
        <f t="shared" si="103"/>
        <v>3000</v>
      </c>
    </row>
    <row r="291" spans="1:23" s="5" customFormat="1" ht="14.45" customHeight="1" x14ac:dyDescent="0.25">
      <c r="A291" s="71">
        <v>1000</v>
      </c>
      <c r="B291" s="59">
        <f t="shared" si="119"/>
        <v>0</v>
      </c>
      <c r="C291" s="59">
        <f t="shared" si="120"/>
        <v>0</v>
      </c>
      <c r="D291" s="275">
        <f t="shared" si="114"/>
        <v>0</v>
      </c>
      <c r="E291" s="74" t="s">
        <v>532</v>
      </c>
      <c r="F291" s="61">
        <v>1000</v>
      </c>
      <c r="G291" s="72" t="s">
        <v>506</v>
      </c>
      <c r="H291" s="23" t="s">
        <v>78</v>
      </c>
      <c r="I291" s="73">
        <v>100</v>
      </c>
      <c r="J291" s="74" t="s">
        <v>532</v>
      </c>
      <c r="K291" s="65">
        <v>68</v>
      </c>
      <c r="L291" s="65">
        <f t="shared" si="115"/>
        <v>0.68</v>
      </c>
      <c r="M291" s="66">
        <v>2</v>
      </c>
      <c r="N291" s="67">
        <f t="shared" si="108"/>
        <v>2.04</v>
      </c>
      <c r="O291" s="67">
        <v>3</v>
      </c>
      <c r="P291" s="68">
        <f t="shared" si="110"/>
        <v>2</v>
      </c>
      <c r="Q291" s="67">
        <f t="shared" si="109"/>
        <v>0.4</v>
      </c>
      <c r="R291" s="75">
        <f t="shared" si="98"/>
        <v>0</v>
      </c>
      <c r="S291" s="75">
        <f t="shared" si="99"/>
        <v>0</v>
      </c>
      <c r="T291" s="75">
        <f t="shared" si="100"/>
        <v>680</v>
      </c>
      <c r="U291" s="70">
        <f t="shared" si="101"/>
        <v>2000</v>
      </c>
      <c r="V291" s="75">
        <f t="shared" si="102"/>
        <v>680</v>
      </c>
      <c r="W291" s="70">
        <f t="shared" si="103"/>
        <v>2000</v>
      </c>
    </row>
    <row r="292" spans="1:23" s="211" customFormat="1" ht="14.45" customHeight="1" x14ac:dyDescent="0.25">
      <c r="A292" s="71">
        <v>500</v>
      </c>
      <c r="B292" s="59">
        <f t="shared" si="119"/>
        <v>0</v>
      </c>
      <c r="C292" s="59">
        <f t="shared" si="120"/>
        <v>0</v>
      </c>
      <c r="D292" s="275">
        <f t="shared" si="114"/>
        <v>0</v>
      </c>
      <c r="E292" s="100" t="s">
        <v>532</v>
      </c>
      <c r="F292" s="61">
        <v>500</v>
      </c>
      <c r="G292" s="243" t="s">
        <v>342</v>
      </c>
      <c r="H292" s="100" t="s">
        <v>343</v>
      </c>
      <c r="I292" s="212">
        <v>100</v>
      </c>
      <c r="J292" s="100" t="s">
        <v>532</v>
      </c>
      <c r="K292" s="65">
        <v>170</v>
      </c>
      <c r="L292" s="65">
        <f t="shared" si="115"/>
        <v>1.7</v>
      </c>
      <c r="M292" s="66">
        <v>1.5</v>
      </c>
      <c r="N292" s="67">
        <f t="shared" ref="N292" si="121">L292+(L292*M292)</f>
        <v>4.25</v>
      </c>
      <c r="O292" s="67">
        <v>5</v>
      </c>
      <c r="P292" s="68">
        <f t="shared" ref="P292" si="122">ROUND(N292*4,0)/4</f>
        <v>4.25</v>
      </c>
      <c r="Q292" s="67">
        <f t="shared" ref="Q292" si="123">P292*20%</f>
        <v>0.85000000000000009</v>
      </c>
      <c r="R292" s="75">
        <f t="shared" si="98"/>
        <v>0</v>
      </c>
      <c r="S292" s="75">
        <f t="shared" si="99"/>
        <v>0</v>
      </c>
      <c r="T292" s="75">
        <f t="shared" si="100"/>
        <v>850</v>
      </c>
      <c r="U292" s="70">
        <f t="shared" si="101"/>
        <v>2125</v>
      </c>
      <c r="V292" s="75">
        <f t="shared" si="102"/>
        <v>850</v>
      </c>
      <c r="W292" s="70">
        <f t="shared" si="103"/>
        <v>2125</v>
      </c>
    </row>
    <row r="293" spans="1:23" s="5" customFormat="1" ht="14.45" hidden="1" customHeight="1" x14ac:dyDescent="0.25">
      <c r="A293" s="71">
        <v>0</v>
      </c>
      <c r="B293" s="59">
        <f t="shared" si="119"/>
        <v>0</v>
      </c>
      <c r="C293" s="59">
        <f t="shared" si="120"/>
        <v>0</v>
      </c>
      <c r="D293" s="275">
        <f t="shared" si="114"/>
        <v>0</v>
      </c>
      <c r="E293" s="74" t="s">
        <v>532</v>
      </c>
      <c r="F293" s="61">
        <v>0</v>
      </c>
      <c r="G293" s="86" t="s">
        <v>507</v>
      </c>
      <c r="H293" s="23" t="s">
        <v>710</v>
      </c>
      <c r="I293" s="73">
        <v>32</v>
      </c>
      <c r="J293" s="74" t="s">
        <v>532</v>
      </c>
      <c r="K293" s="65">
        <v>0</v>
      </c>
      <c r="L293" s="65">
        <f t="shared" si="115"/>
        <v>0</v>
      </c>
      <c r="M293" s="66">
        <v>1</v>
      </c>
      <c r="N293" s="67">
        <f t="shared" si="108"/>
        <v>0</v>
      </c>
      <c r="O293" s="67">
        <v>0</v>
      </c>
      <c r="P293" s="68">
        <f t="shared" si="110"/>
        <v>0</v>
      </c>
      <c r="Q293" s="67">
        <f t="shared" si="109"/>
        <v>0</v>
      </c>
      <c r="R293" s="75">
        <f t="shared" si="98"/>
        <v>0</v>
      </c>
      <c r="S293" s="75">
        <f t="shared" si="99"/>
        <v>0</v>
      </c>
      <c r="T293" s="75">
        <f t="shared" si="100"/>
        <v>0</v>
      </c>
      <c r="U293" s="70">
        <f t="shared" si="101"/>
        <v>0</v>
      </c>
      <c r="V293" s="75">
        <f t="shared" si="102"/>
        <v>0</v>
      </c>
      <c r="W293" s="70">
        <f t="shared" si="103"/>
        <v>0</v>
      </c>
    </row>
    <row r="294" spans="1:23" s="5" customFormat="1" ht="14.45" hidden="1" customHeight="1" x14ac:dyDescent="0.25">
      <c r="A294" s="71">
        <v>500</v>
      </c>
      <c r="B294" s="59">
        <f t="shared" si="119"/>
        <v>500</v>
      </c>
      <c r="C294" s="59">
        <f t="shared" si="120"/>
        <v>0.05</v>
      </c>
      <c r="D294" s="275">
        <f t="shared" si="114"/>
        <v>0</v>
      </c>
      <c r="E294" s="74" t="s">
        <v>532</v>
      </c>
      <c r="F294" s="61">
        <v>0</v>
      </c>
      <c r="G294" s="72" t="s">
        <v>689</v>
      </c>
      <c r="H294" s="23" t="s">
        <v>80</v>
      </c>
      <c r="I294" s="73">
        <v>10000</v>
      </c>
      <c r="J294" s="74" t="s">
        <v>532</v>
      </c>
      <c r="K294" s="65">
        <v>0</v>
      </c>
      <c r="L294" s="65">
        <f t="shared" si="115"/>
        <v>0</v>
      </c>
      <c r="M294" s="66">
        <v>1</v>
      </c>
      <c r="N294" s="67">
        <f t="shared" si="108"/>
        <v>0</v>
      </c>
      <c r="O294" s="67">
        <v>1.75</v>
      </c>
      <c r="P294" s="68">
        <f t="shared" si="110"/>
        <v>0</v>
      </c>
      <c r="Q294" s="67">
        <f t="shared" si="109"/>
        <v>0</v>
      </c>
      <c r="R294" s="75">
        <f t="shared" si="98"/>
        <v>0</v>
      </c>
      <c r="S294" s="75">
        <f t="shared" si="99"/>
        <v>0</v>
      </c>
      <c r="T294" s="75">
        <f t="shared" si="100"/>
        <v>0</v>
      </c>
      <c r="U294" s="70">
        <f t="shared" si="101"/>
        <v>0</v>
      </c>
      <c r="V294" s="75">
        <f t="shared" si="102"/>
        <v>0</v>
      </c>
      <c r="W294" s="70">
        <f t="shared" si="103"/>
        <v>0</v>
      </c>
    </row>
    <row r="295" spans="1:23" s="5" customFormat="1" ht="14.45" hidden="1" customHeight="1" x14ac:dyDescent="0.25">
      <c r="A295" s="71">
        <v>1000</v>
      </c>
      <c r="B295" s="59">
        <f t="shared" si="119"/>
        <v>1000</v>
      </c>
      <c r="C295" s="59">
        <f t="shared" si="120"/>
        <v>0.2857142857142857</v>
      </c>
      <c r="D295" s="275">
        <f t="shared" si="114"/>
        <v>0</v>
      </c>
      <c r="E295" s="74" t="s">
        <v>532</v>
      </c>
      <c r="F295" s="61">
        <v>0</v>
      </c>
      <c r="G295" s="72" t="s">
        <v>690</v>
      </c>
      <c r="H295" s="23" t="s">
        <v>244</v>
      </c>
      <c r="I295" s="73">
        <v>3500</v>
      </c>
      <c r="J295" s="74" t="s">
        <v>532</v>
      </c>
      <c r="K295" s="65">
        <v>0</v>
      </c>
      <c r="L295" s="65">
        <f t="shared" si="115"/>
        <v>0</v>
      </c>
      <c r="M295" s="66">
        <v>1</v>
      </c>
      <c r="N295" s="67">
        <f t="shared" si="108"/>
        <v>0</v>
      </c>
      <c r="O295" s="67">
        <v>5.5</v>
      </c>
      <c r="P295" s="68">
        <f t="shared" si="110"/>
        <v>0</v>
      </c>
      <c r="Q295" s="67">
        <f t="shared" si="109"/>
        <v>0</v>
      </c>
      <c r="R295" s="75">
        <f t="shared" si="98"/>
        <v>0</v>
      </c>
      <c r="S295" s="75">
        <f t="shared" si="99"/>
        <v>0</v>
      </c>
      <c r="T295" s="75">
        <f t="shared" si="100"/>
        <v>0</v>
      </c>
      <c r="U295" s="70">
        <f t="shared" si="101"/>
        <v>0</v>
      </c>
      <c r="V295" s="75">
        <f t="shared" si="102"/>
        <v>0</v>
      </c>
      <c r="W295" s="70">
        <f t="shared" si="103"/>
        <v>0</v>
      </c>
    </row>
    <row r="296" spans="1:23" s="41" customFormat="1" ht="14.45" hidden="1" customHeight="1" x14ac:dyDescent="0.25">
      <c r="A296" s="71">
        <v>0</v>
      </c>
      <c r="B296" s="59">
        <f t="shared" si="119"/>
        <v>0</v>
      </c>
      <c r="C296" s="59">
        <f t="shared" si="120"/>
        <v>0</v>
      </c>
      <c r="D296" s="275">
        <f t="shared" si="114"/>
        <v>0</v>
      </c>
      <c r="E296" s="23" t="s">
        <v>532</v>
      </c>
      <c r="F296" s="61">
        <v>0</v>
      </c>
      <c r="G296" s="86" t="s">
        <v>509</v>
      </c>
      <c r="H296" s="23" t="s">
        <v>736</v>
      </c>
      <c r="I296" s="73">
        <v>30</v>
      </c>
      <c r="J296" s="23" t="s">
        <v>532</v>
      </c>
      <c r="K296" s="65">
        <v>0</v>
      </c>
      <c r="L296" s="65">
        <f t="shared" si="115"/>
        <v>0</v>
      </c>
      <c r="M296" s="66">
        <v>1</v>
      </c>
      <c r="N296" s="67">
        <f t="shared" ref="N296" si="124">L296+(L296*M296)</f>
        <v>0</v>
      </c>
      <c r="O296" s="67">
        <v>6.5</v>
      </c>
      <c r="P296" s="68">
        <f t="shared" ref="P296" si="125">ROUND(N296*4,0)/4</f>
        <v>0</v>
      </c>
      <c r="Q296" s="67">
        <f t="shared" ref="Q296" si="126">P296*20%</f>
        <v>0</v>
      </c>
      <c r="R296" s="75">
        <f t="shared" si="98"/>
        <v>0</v>
      </c>
      <c r="S296" s="75">
        <f t="shared" si="99"/>
        <v>0</v>
      </c>
      <c r="T296" s="75">
        <f t="shared" si="100"/>
        <v>0</v>
      </c>
      <c r="U296" s="70">
        <f t="shared" si="101"/>
        <v>0</v>
      </c>
      <c r="V296" s="75">
        <f t="shared" si="102"/>
        <v>0</v>
      </c>
      <c r="W296" s="70">
        <f t="shared" si="103"/>
        <v>0</v>
      </c>
    </row>
    <row r="297" spans="1:23" ht="14.45" customHeight="1" x14ac:dyDescent="0.25">
      <c r="A297" s="71">
        <v>0</v>
      </c>
      <c r="B297" s="59">
        <f t="shared" si="119"/>
        <v>0</v>
      </c>
      <c r="C297" s="59">
        <f t="shared" si="120"/>
        <v>0</v>
      </c>
      <c r="D297" s="275">
        <f t="shared" si="114"/>
        <v>0</v>
      </c>
      <c r="E297" s="88" t="s">
        <v>532</v>
      </c>
      <c r="F297" s="61">
        <v>0</v>
      </c>
      <c r="G297" s="62" t="s">
        <v>281</v>
      </c>
      <c r="H297" s="67"/>
      <c r="I297" s="63">
        <v>1</v>
      </c>
      <c r="J297" s="88" t="s">
        <v>532</v>
      </c>
      <c r="K297" s="65">
        <v>0</v>
      </c>
      <c r="L297" s="65">
        <f t="shared" si="115"/>
        <v>0</v>
      </c>
      <c r="M297" s="66">
        <v>1</v>
      </c>
      <c r="N297" s="67">
        <f t="shared" ref="N297:N309" si="127">L297+(L297*M297)</f>
        <v>0</v>
      </c>
      <c r="O297" s="67">
        <v>0</v>
      </c>
      <c r="P297" s="68">
        <f t="shared" ref="P297:P309" si="128">ROUND(N297*4,0)/4</f>
        <v>0</v>
      </c>
      <c r="Q297" s="67">
        <f t="shared" ref="Q297:Q309" si="129">P297*20%</f>
        <v>0</v>
      </c>
      <c r="R297" s="75">
        <f t="shared" si="98"/>
        <v>0</v>
      </c>
      <c r="S297" s="75">
        <f t="shared" si="99"/>
        <v>0</v>
      </c>
      <c r="T297" s="75">
        <f t="shared" si="100"/>
        <v>0</v>
      </c>
      <c r="U297" s="70">
        <f t="shared" si="101"/>
        <v>0</v>
      </c>
      <c r="V297" s="75">
        <f t="shared" si="102"/>
        <v>0</v>
      </c>
      <c r="W297" s="70">
        <f t="shared" si="103"/>
        <v>0</v>
      </c>
    </row>
    <row r="298" spans="1:23" s="5" customFormat="1" ht="14.45" customHeight="1" x14ac:dyDescent="0.25">
      <c r="A298" s="71">
        <v>100</v>
      </c>
      <c r="B298" s="59">
        <f t="shared" si="119"/>
        <v>0</v>
      </c>
      <c r="C298" s="59">
        <f t="shared" si="120"/>
        <v>0</v>
      </c>
      <c r="D298" s="275">
        <f t="shared" si="114"/>
        <v>0</v>
      </c>
      <c r="E298" s="74" t="s">
        <v>532</v>
      </c>
      <c r="F298" s="61">
        <v>100</v>
      </c>
      <c r="G298" s="72" t="s">
        <v>511</v>
      </c>
      <c r="H298" s="23" t="s">
        <v>244</v>
      </c>
      <c r="I298" s="73">
        <v>100</v>
      </c>
      <c r="J298" s="74" t="s">
        <v>532</v>
      </c>
      <c r="K298" s="65">
        <v>46</v>
      </c>
      <c r="L298" s="65">
        <f t="shared" si="115"/>
        <v>0.46</v>
      </c>
      <c r="M298" s="66">
        <v>3</v>
      </c>
      <c r="N298" s="67">
        <f>L298+(L298*M298)</f>
        <v>1.84</v>
      </c>
      <c r="O298" s="67">
        <v>1</v>
      </c>
      <c r="P298" s="68">
        <f>ROUND(N298*4,0)/4</f>
        <v>1.75</v>
      </c>
      <c r="Q298" s="67">
        <f>P298*20%</f>
        <v>0.35000000000000003</v>
      </c>
      <c r="R298" s="75">
        <f t="shared" si="98"/>
        <v>0</v>
      </c>
      <c r="S298" s="75">
        <f t="shared" si="99"/>
        <v>0</v>
      </c>
      <c r="T298" s="75">
        <f t="shared" si="100"/>
        <v>46</v>
      </c>
      <c r="U298" s="70">
        <f t="shared" si="101"/>
        <v>175</v>
      </c>
      <c r="V298" s="75">
        <f t="shared" si="102"/>
        <v>46</v>
      </c>
      <c r="W298" s="70">
        <f t="shared" si="103"/>
        <v>175</v>
      </c>
    </row>
    <row r="299" spans="1:23" s="5" customFormat="1" ht="14.45" customHeight="1" x14ac:dyDescent="0.25">
      <c r="A299" s="71">
        <v>100</v>
      </c>
      <c r="B299" s="59">
        <f t="shared" si="119"/>
        <v>0</v>
      </c>
      <c r="C299" s="59">
        <f t="shared" si="120"/>
        <v>0</v>
      </c>
      <c r="D299" s="275">
        <f t="shared" si="114"/>
        <v>0</v>
      </c>
      <c r="E299" s="74" t="s">
        <v>532</v>
      </c>
      <c r="F299" s="61">
        <v>100</v>
      </c>
      <c r="G299" s="72" t="s">
        <v>510</v>
      </c>
      <c r="H299" s="23" t="s">
        <v>82</v>
      </c>
      <c r="I299" s="73">
        <v>100</v>
      </c>
      <c r="J299" s="74" t="s">
        <v>532</v>
      </c>
      <c r="K299" s="65">
        <v>410</v>
      </c>
      <c r="L299" s="65">
        <f t="shared" si="115"/>
        <v>4.0999999999999996</v>
      </c>
      <c r="M299" s="66">
        <v>0.6</v>
      </c>
      <c r="N299" s="67">
        <f t="shared" si="127"/>
        <v>6.5599999999999987</v>
      </c>
      <c r="O299" s="67">
        <v>6</v>
      </c>
      <c r="P299" s="68">
        <f t="shared" si="128"/>
        <v>6.5</v>
      </c>
      <c r="Q299" s="67">
        <f t="shared" si="129"/>
        <v>1.3</v>
      </c>
      <c r="R299" s="75">
        <f t="shared" si="98"/>
        <v>0</v>
      </c>
      <c r="S299" s="75">
        <f t="shared" si="99"/>
        <v>0</v>
      </c>
      <c r="T299" s="75">
        <f t="shared" si="100"/>
        <v>409.99999999999994</v>
      </c>
      <c r="U299" s="70">
        <f t="shared" si="101"/>
        <v>650</v>
      </c>
      <c r="V299" s="75">
        <f t="shared" si="102"/>
        <v>409.99999999999994</v>
      </c>
      <c r="W299" s="70">
        <f t="shared" si="103"/>
        <v>650</v>
      </c>
    </row>
    <row r="300" spans="1:23" ht="14.45" customHeight="1" x14ac:dyDescent="0.25">
      <c r="A300" s="71">
        <v>0</v>
      </c>
      <c r="B300" s="59">
        <f t="shared" si="119"/>
        <v>0</v>
      </c>
      <c r="C300" s="59">
        <f t="shared" si="120"/>
        <v>0</v>
      </c>
      <c r="D300" s="275">
        <f t="shared" si="114"/>
        <v>0</v>
      </c>
      <c r="E300" s="74" t="s">
        <v>532</v>
      </c>
      <c r="F300" s="61">
        <v>0</v>
      </c>
      <c r="G300" s="62" t="s">
        <v>737</v>
      </c>
      <c r="H300" s="67"/>
      <c r="I300" s="73">
        <v>1</v>
      </c>
      <c r="J300" s="74" t="s">
        <v>532</v>
      </c>
      <c r="K300" s="65">
        <v>0</v>
      </c>
      <c r="L300" s="65">
        <f t="shared" si="115"/>
        <v>0</v>
      </c>
      <c r="M300" s="66">
        <v>1</v>
      </c>
      <c r="N300" s="67">
        <f t="shared" si="127"/>
        <v>0</v>
      </c>
      <c r="O300" s="67">
        <v>0</v>
      </c>
      <c r="P300" s="68">
        <f t="shared" si="128"/>
        <v>0</v>
      </c>
      <c r="Q300" s="67">
        <f t="shared" si="129"/>
        <v>0</v>
      </c>
      <c r="R300" s="75">
        <f t="shared" si="98"/>
        <v>0</v>
      </c>
      <c r="S300" s="75">
        <f t="shared" si="99"/>
        <v>0</v>
      </c>
      <c r="T300" s="75">
        <f t="shared" si="100"/>
        <v>0</v>
      </c>
      <c r="U300" s="70">
        <f t="shared" si="101"/>
        <v>0</v>
      </c>
      <c r="V300" s="75">
        <f t="shared" si="102"/>
        <v>0</v>
      </c>
      <c r="W300" s="70">
        <f t="shared" si="103"/>
        <v>0</v>
      </c>
    </row>
    <row r="301" spans="1:23" s="5" customFormat="1" ht="14.45" customHeight="1" x14ac:dyDescent="0.25">
      <c r="A301" s="71">
        <v>40</v>
      </c>
      <c r="B301" s="59">
        <f t="shared" si="119"/>
        <v>0</v>
      </c>
      <c r="C301" s="59">
        <f t="shared" si="120"/>
        <v>0</v>
      </c>
      <c r="D301" s="275">
        <f t="shared" si="114"/>
        <v>0</v>
      </c>
      <c r="E301" s="74" t="s">
        <v>532</v>
      </c>
      <c r="F301" s="61">
        <v>40</v>
      </c>
      <c r="G301" s="72" t="s">
        <v>289</v>
      </c>
      <c r="H301" s="246" t="s">
        <v>322</v>
      </c>
      <c r="I301" s="73">
        <v>40</v>
      </c>
      <c r="J301" s="74" t="s">
        <v>532</v>
      </c>
      <c r="K301" s="65">
        <v>275</v>
      </c>
      <c r="L301" s="65">
        <f t="shared" si="115"/>
        <v>6.875</v>
      </c>
      <c r="M301" s="66">
        <v>0.7</v>
      </c>
      <c r="N301" s="67">
        <f t="shared" si="127"/>
        <v>11.6875</v>
      </c>
      <c r="O301" s="67">
        <v>11</v>
      </c>
      <c r="P301" s="68">
        <f t="shared" si="128"/>
        <v>11.75</v>
      </c>
      <c r="Q301" s="67">
        <f t="shared" si="129"/>
        <v>2.35</v>
      </c>
      <c r="R301" s="75">
        <f t="shared" si="98"/>
        <v>0</v>
      </c>
      <c r="S301" s="75">
        <f t="shared" si="99"/>
        <v>0</v>
      </c>
      <c r="T301" s="75">
        <f t="shared" si="100"/>
        <v>275</v>
      </c>
      <c r="U301" s="70">
        <f t="shared" si="101"/>
        <v>470</v>
      </c>
      <c r="V301" s="75">
        <f t="shared" si="102"/>
        <v>275</v>
      </c>
      <c r="W301" s="70">
        <f t="shared" si="103"/>
        <v>470</v>
      </c>
    </row>
    <row r="302" spans="1:23" s="17" customFormat="1" ht="14.45" hidden="1" customHeight="1" x14ac:dyDescent="0.25">
      <c r="A302" s="85">
        <v>0</v>
      </c>
      <c r="B302" s="59">
        <f t="shared" si="119"/>
        <v>0</v>
      </c>
      <c r="C302" s="59">
        <f t="shared" si="120"/>
        <v>0</v>
      </c>
      <c r="D302" s="275">
        <f t="shared" si="114"/>
        <v>0</v>
      </c>
      <c r="E302" s="57" t="s">
        <v>532</v>
      </c>
      <c r="F302" s="61">
        <v>0</v>
      </c>
      <c r="G302" s="54" t="s">
        <v>297</v>
      </c>
      <c r="H302" s="57" t="s">
        <v>298</v>
      </c>
      <c r="I302" s="77">
        <v>4</v>
      </c>
      <c r="J302" s="57" t="s">
        <v>532</v>
      </c>
      <c r="K302" s="65">
        <v>0</v>
      </c>
      <c r="L302" s="65">
        <f t="shared" si="115"/>
        <v>0</v>
      </c>
      <c r="M302" s="66">
        <v>1</v>
      </c>
      <c r="N302" s="78">
        <f t="shared" si="127"/>
        <v>0</v>
      </c>
      <c r="O302" s="78">
        <v>0</v>
      </c>
      <c r="P302" s="78">
        <f t="shared" si="128"/>
        <v>0</v>
      </c>
      <c r="Q302" s="78">
        <f t="shared" si="129"/>
        <v>0</v>
      </c>
      <c r="R302" s="79">
        <f t="shared" si="98"/>
        <v>0</v>
      </c>
      <c r="S302" s="79">
        <f t="shared" si="99"/>
        <v>0</v>
      </c>
      <c r="T302" s="79">
        <f t="shared" si="100"/>
        <v>0</v>
      </c>
      <c r="U302" s="80">
        <f t="shared" si="101"/>
        <v>0</v>
      </c>
      <c r="V302" s="79">
        <f t="shared" si="102"/>
        <v>0</v>
      </c>
      <c r="W302" s="80">
        <f t="shared" si="103"/>
        <v>0</v>
      </c>
    </row>
    <row r="303" spans="1:23" s="2" customFormat="1" ht="14.45" customHeight="1" x14ac:dyDescent="0.25">
      <c r="A303" s="71">
        <v>0</v>
      </c>
      <c r="B303" s="59">
        <f t="shared" si="119"/>
        <v>0</v>
      </c>
      <c r="C303" s="59">
        <f t="shared" si="120"/>
        <v>0</v>
      </c>
      <c r="D303" s="275">
        <f t="shared" si="114"/>
        <v>0</v>
      </c>
      <c r="E303" s="74" t="s">
        <v>532</v>
      </c>
      <c r="F303" s="61">
        <v>0</v>
      </c>
      <c r="G303" s="62" t="s">
        <v>94</v>
      </c>
      <c r="H303" s="67"/>
      <c r="I303" s="63">
        <v>1</v>
      </c>
      <c r="J303" s="74" t="s">
        <v>532</v>
      </c>
      <c r="K303" s="65">
        <v>0</v>
      </c>
      <c r="L303" s="65">
        <f t="shared" si="115"/>
        <v>0</v>
      </c>
      <c r="M303" s="66">
        <v>1</v>
      </c>
      <c r="N303" s="67">
        <f t="shared" si="127"/>
        <v>0</v>
      </c>
      <c r="O303" s="67">
        <v>0</v>
      </c>
      <c r="P303" s="68">
        <f t="shared" si="128"/>
        <v>0</v>
      </c>
      <c r="Q303" s="67">
        <f t="shared" si="129"/>
        <v>0</v>
      </c>
      <c r="R303" s="75">
        <f t="shared" si="98"/>
        <v>0</v>
      </c>
      <c r="S303" s="75">
        <f t="shared" si="99"/>
        <v>0</v>
      </c>
      <c r="T303" s="75">
        <f t="shared" si="100"/>
        <v>0</v>
      </c>
      <c r="U303" s="70">
        <f t="shared" si="101"/>
        <v>0</v>
      </c>
      <c r="V303" s="75">
        <f t="shared" si="102"/>
        <v>0</v>
      </c>
      <c r="W303" s="70">
        <f t="shared" si="103"/>
        <v>0</v>
      </c>
    </row>
    <row r="304" spans="1:23" s="5" customFormat="1" ht="14.45" customHeight="1" x14ac:dyDescent="0.25">
      <c r="A304" s="71">
        <v>30</v>
      </c>
      <c r="B304" s="59">
        <f t="shared" si="119"/>
        <v>0</v>
      </c>
      <c r="C304" s="59">
        <f t="shared" si="120"/>
        <v>0</v>
      </c>
      <c r="D304" s="275">
        <f t="shared" si="114"/>
        <v>0</v>
      </c>
      <c r="E304" s="74" t="s">
        <v>532</v>
      </c>
      <c r="F304" s="61">
        <v>30</v>
      </c>
      <c r="G304" s="244" t="s">
        <v>318</v>
      </c>
      <c r="H304" s="23" t="s">
        <v>695</v>
      </c>
      <c r="I304" s="73">
        <v>30</v>
      </c>
      <c r="J304" s="74" t="s">
        <v>532</v>
      </c>
      <c r="K304" s="65">
        <v>325</v>
      </c>
      <c r="L304" s="65">
        <f t="shared" si="115"/>
        <v>10.833333333333334</v>
      </c>
      <c r="M304" s="66">
        <v>0.25</v>
      </c>
      <c r="N304" s="67">
        <f t="shared" si="127"/>
        <v>13.541666666666668</v>
      </c>
      <c r="O304" s="67">
        <v>13</v>
      </c>
      <c r="P304" s="68">
        <f t="shared" si="128"/>
        <v>13.5</v>
      </c>
      <c r="Q304" s="67">
        <f t="shared" si="129"/>
        <v>2.7</v>
      </c>
      <c r="R304" s="75">
        <f t="shared" si="98"/>
        <v>0</v>
      </c>
      <c r="S304" s="75">
        <f t="shared" si="99"/>
        <v>0</v>
      </c>
      <c r="T304" s="75">
        <f t="shared" si="100"/>
        <v>325</v>
      </c>
      <c r="U304" s="70">
        <f t="shared" si="101"/>
        <v>405</v>
      </c>
      <c r="V304" s="75">
        <f t="shared" si="102"/>
        <v>325</v>
      </c>
      <c r="W304" s="70">
        <f t="shared" si="103"/>
        <v>405</v>
      </c>
    </row>
    <row r="305" spans="1:23" s="5" customFormat="1" ht="14.45" hidden="1" customHeight="1" x14ac:dyDescent="0.25">
      <c r="A305" s="71">
        <v>0</v>
      </c>
      <c r="B305" s="59">
        <f t="shared" si="119"/>
        <v>0</v>
      </c>
      <c r="C305" s="59">
        <f t="shared" si="120"/>
        <v>0</v>
      </c>
      <c r="D305" s="275">
        <f t="shared" si="114"/>
        <v>0</v>
      </c>
      <c r="E305" s="74" t="s">
        <v>532</v>
      </c>
      <c r="F305" s="61">
        <v>0</v>
      </c>
      <c r="G305" s="86" t="s">
        <v>709</v>
      </c>
      <c r="H305" s="23" t="s">
        <v>695</v>
      </c>
      <c r="I305" s="73">
        <v>1</v>
      </c>
      <c r="J305" s="74" t="s">
        <v>532</v>
      </c>
      <c r="K305" s="65">
        <v>0</v>
      </c>
      <c r="L305" s="65">
        <f t="shared" si="115"/>
        <v>0</v>
      </c>
      <c r="M305" s="66">
        <v>0.1</v>
      </c>
      <c r="N305" s="67">
        <f t="shared" ref="N305" si="130">L305+(L305*M305)</f>
        <v>0</v>
      </c>
      <c r="O305" s="67">
        <v>14</v>
      </c>
      <c r="P305" s="68">
        <f t="shared" ref="P305" si="131">ROUND(N305*4,0)/4</f>
        <v>0</v>
      </c>
      <c r="Q305" s="67">
        <f t="shared" ref="Q305" si="132">P305*20%</f>
        <v>0</v>
      </c>
      <c r="R305" s="75">
        <f t="shared" si="98"/>
        <v>0</v>
      </c>
      <c r="S305" s="75">
        <f t="shared" si="99"/>
        <v>0</v>
      </c>
      <c r="T305" s="75">
        <f t="shared" si="100"/>
        <v>0</v>
      </c>
      <c r="U305" s="70">
        <f t="shared" si="101"/>
        <v>0</v>
      </c>
      <c r="V305" s="75">
        <f t="shared" si="102"/>
        <v>0</v>
      </c>
      <c r="W305" s="70">
        <f t="shared" si="103"/>
        <v>0</v>
      </c>
    </row>
    <row r="306" spans="1:23" s="5" customFormat="1" ht="14.45" hidden="1" customHeight="1" x14ac:dyDescent="0.25">
      <c r="A306" s="71">
        <v>0</v>
      </c>
      <c r="B306" s="59">
        <f t="shared" si="119"/>
        <v>0</v>
      </c>
      <c r="C306" s="59">
        <f t="shared" si="120"/>
        <v>0</v>
      </c>
      <c r="D306" s="275">
        <f t="shared" si="114"/>
        <v>0</v>
      </c>
      <c r="E306" s="74" t="s">
        <v>616</v>
      </c>
      <c r="F306" s="61">
        <v>0</v>
      </c>
      <c r="G306" s="86" t="s">
        <v>610</v>
      </c>
      <c r="H306" s="23" t="s">
        <v>611</v>
      </c>
      <c r="I306" s="73">
        <v>100</v>
      </c>
      <c r="J306" s="74" t="s">
        <v>616</v>
      </c>
      <c r="K306" s="65">
        <v>0</v>
      </c>
      <c r="L306" s="65">
        <f t="shared" si="115"/>
        <v>0</v>
      </c>
      <c r="M306" s="66">
        <v>0.1</v>
      </c>
      <c r="N306" s="67">
        <f>L306+(L306*M306)</f>
        <v>0</v>
      </c>
      <c r="O306" s="67">
        <v>5</v>
      </c>
      <c r="P306" s="68">
        <f>ROUND(N306*4,0)/4</f>
        <v>0</v>
      </c>
      <c r="Q306" s="67">
        <f>P306*20%</f>
        <v>0</v>
      </c>
      <c r="R306" s="75">
        <f t="shared" si="98"/>
        <v>0</v>
      </c>
      <c r="S306" s="75">
        <f t="shared" si="99"/>
        <v>0</v>
      </c>
      <c r="T306" s="75">
        <f t="shared" si="100"/>
        <v>0</v>
      </c>
      <c r="U306" s="70">
        <f t="shared" si="101"/>
        <v>0</v>
      </c>
      <c r="V306" s="75">
        <f t="shared" si="102"/>
        <v>0</v>
      </c>
      <c r="W306" s="70">
        <f t="shared" si="103"/>
        <v>0</v>
      </c>
    </row>
    <row r="307" spans="1:23" s="5" customFormat="1" ht="14.45" hidden="1" customHeight="1" x14ac:dyDescent="0.25">
      <c r="A307" s="71">
        <v>0</v>
      </c>
      <c r="B307" s="59">
        <f t="shared" si="119"/>
        <v>0</v>
      </c>
      <c r="C307" s="59">
        <f t="shared" si="120"/>
        <v>0</v>
      </c>
      <c r="D307" s="275">
        <f t="shared" si="114"/>
        <v>0</v>
      </c>
      <c r="E307" s="74" t="s">
        <v>532</v>
      </c>
      <c r="F307" s="61">
        <v>0</v>
      </c>
      <c r="G307" s="86" t="s">
        <v>610</v>
      </c>
      <c r="H307" s="23" t="s">
        <v>611</v>
      </c>
      <c r="I307" s="73">
        <v>30</v>
      </c>
      <c r="J307" s="74" t="s">
        <v>532</v>
      </c>
      <c r="K307" s="65">
        <v>0</v>
      </c>
      <c r="L307" s="65">
        <f t="shared" si="115"/>
        <v>0</v>
      </c>
      <c r="M307" s="66">
        <v>0.1</v>
      </c>
      <c r="N307" s="67">
        <f t="shared" si="127"/>
        <v>0</v>
      </c>
      <c r="O307" s="67">
        <v>6</v>
      </c>
      <c r="P307" s="68">
        <f t="shared" si="128"/>
        <v>0</v>
      </c>
      <c r="Q307" s="67">
        <f>P307*20%</f>
        <v>0</v>
      </c>
      <c r="R307" s="75">
        <f t="shared" si="98"/>
        <v>0</v>
      </c>
      <c r="S307" s="75">
        <f t="shared" si="99"/>
        <v>0</v>
      </c>
      <c r="T307" s="75">
        <f t="shared" si="100"/>
        <v>0</v>
      </c>
      <c r="U307" s="70">
        <f t="shared" si="101"/>
        <v>0</v>
      </c>
      <c r="V307" s="75">
        <f t="shared" si="102"/>
        <v>0</v>
      </c>
      <c r="W307" s="70">
        <f t="shared" si="103"/>
        <v>0</v>
      </c>
    </row>
    <row r="308" spans="1:23" s="17" customFormat="1" ht="14.45" hidden="1" customHeight="1" x14ac:dyDescent="0.25">
      <c r="A308" s="76">
        <v>0</v>
      </c>
      <c r="B308" s="59">
        <f t="shared" si="119"/>
        <v>0</v>
      </c>
      <c r="C308" s="59">
        <f t="shared" si="120"/>
        <v>0</v>
      </c>
      <c r="D308" s="275">
        <f t="shared" si="114"/>
        <v>0</v>
      </c>
      <c r="E308" s="57" t="s">
        <v>532</v>
      </c>
      <c r="F308" s="61">
        <v>0</v>
      </c>
      <c r="G308" s="54" t="s">
        <v>269</v>
      </c>
      <c r="H308" s="57" t="s">
        <v>270</v>
      </c>
      <c r="I308" s="77">
        <v>30</v>
      </c>
      <c r="J308" s="57" t="s">
        <v>532</v>
      </c>
      <c r="K308" s="65">
        <v>0</v>
      </c>
      <c r="L308" s="65">
        <f t="shared" si="115"/>
        <v>0</v>
      </c>
      <c r="M308" s="66">
        <v>0.1</v>
      </c>
      <c r="N308" s="78">
        <f t="shared" si="127"/>
        <v>0</v>
      </c>
      <c r="O308" s="78">
        <v>0</v>
      </c>
      <c r="P308" s="78">
        <f t="shared" si="128"/>
        <v>0</v>
      </c>
      <c r="Q308" s="78">
        <f t="shared" si="129"/>
        <v>0</v>
      </c>
      <c r="R308" s="79">
        <f t="shared" si="98"/>
        <v>0</v>
      </c>
      <c r="S308" s="79">
        <f t="shared" si="99"/>
        <v>0</v>
      </c>
      <c r="T308" s="79">
        <f t="shared" si="100"/>
        <v>0</v>
      </c>
      <c r="U308" s="80">
        <f t="shared" si="101"/>
        <v>0</v>
      </c>
      <c r="V308" s="79">
        <f t="shared" si="102"/>
        <v>0</v>
      </c>
      <c r="W308" s="80">
        <f t="shared" si="103"/>
        <v>0</v>
      </c>
    </row>
    <row r="309" spans="1:23" s="5" customFormat="1" ht="14.45" customHeight="1" x14ac:dyDescent="0.25">
      <c r="A309" s="71">
        <v>200</v>
      </c>
      <c r="B309" s="59">
        <f t="shared" si="119"/>
        <v>20</v>
      </c>
      <c r="C309" s="59">
        <f t="shared" si="120"/>
        <v>0.33333333333333331</v>
      </c>
      <c r="D309" s="275">
        <f t="shared" si="114"/>
        <v>0</v>
      </c>
      <c r="E309" s="74" t="s">
        <v>532</v>
      </c>
      <c r="F309" s="61">
        <v>180</v>
      </c>
      <c r="G309" s="86" t="s">
        <v>507</v>
      </c>
      <c r="H309" s="23" t="s">
        <v>79</v>
      </c>
      <c r="I309" s="73">
        <v>60</v>
      </c>
      <c r="J309" s="74" t="s">
        <v>532</v>
      </c>
      <c r="K309" s="65">
        <v>430</v>
      </c>
      <c r="L309" s="65">
        <f t="shared" si="115"/>
        <v>7.166666666666667</v>
      </c>
      <c r="M309" s="66">
        <v>0.3</v>
      </c>
      <c r="N309" s="67">
        <f t="shared" si="127"/>
        <v>9.3166666666666664</v>
      </c>
      <c r="O309" s="67">
        <v>9</v>
      </c>
      <c r="P309" s="68">
        <f t="shared" si="128"/>
        <v>9.25</v>
      </c>
      <c r="Q309" s="67">
        <f t="shared" si="129"/>
        <v>1.85</v>
      </c>
      <c r="R309" s="75">
        <f t="shared" si="98"/>
        <v>0</v>
      </c>
      <c r="S309" s="75">
        <f t="shared" si="99"/>
        <v>0</v>
      </c>
      <c r="T309" s="75">
        <f t="shared" si="100"/>
        <v>1290</v>
      </c>
      <c r="U309" s="70">
        <f t="shared" si="101"/>
        <v>1665</v>
      </c>
      <c r="V309" s="75">
        <f t="shared" si="102"/>
        <v>1433.3333333333335</v>
      </c>
      <c r="W309" s="70">
        <f t="shared" si="103"/>
        <v>1850</v>
      </c>
    </row>
    <row r="310" spans="1:23" s="5" customFormat="1" ht="14.45" hidden="1" customHeight="1" x14ac:dyDescent="0.25">
      <c r="A310" s="71">
        <v>0</v>
      </c>
      <c r="B310" s="59">
        <f t="shared" si="119"/>
        <v>0</v>
      </c>
      <c r="C310" s="59">
        <f t="shared" si="120"/>
        <v>0</v>
      </c>
      <c r="D310" s="275">
        <f t="shared" si="114"/>
        <v>0</v>
      </c>
      <c r="E310" s="123" t="s">
        <v>532</v>
      </c>
      <c r="F310" s="61">
        <v>0</v>
      </c>
      <c r="G310" s="120" t="s">
        <v>508</v>
      </c>
      <c r="H310" s="121" t="s">
        <v>81</v>
      </c>
      <c r="I310" s="122">
        <v>100</v>
      </c>
      <c r="J310" s="123" t="s">
        <v>532</v>
      </c>
      <c r="K310" s="65">
        <v>0</v>
      </c>
      <c r="L310" s="65">
        <f t="shared" si="115"/>
        <v>0</v>
      </c>
      <c r="M310" s="66">
        <v>0.25</v>
      </c>
      <c r="N310" s="124">
        <f>L310+(L310*M310)</f>
        <v>0</v>
      </c>
      <c r="O310" s="124">
        <v>4.25</v>
      </c>
      <c r="P310" s="125">
        <f>ROUND(N310*4,0)/4</f>
        <v>0</v>
      </c>
      <c r="Q310" s="124">
        <f>P310*20%</f>
        <v>0</v>
      </c>
      <c r="R310" s="126">
        <f t="shared" si="98"/>
        <v>0</v>
      </c>
      <c r="S310" s="126">
        <f t="shared" si="99"/>
        <v>0</v>
      </c>
      <c r="T310" s="126">
        <f t="shared" si="100"/>
        <v>0</v>
      </c>
      <c r="U310" s="127">
        <f t="shared" si="101"/>
        <v>0</v>
      </c>
      <c r="V310" s="126">
        <f t="shared" si="102"/>
        <v>0</v>
      </c>
      <c r="W310" s="127">
        <f t="shared" si="103"/>
        <v>0</v>
      </c>
    </row>
    <row r="311" spans="1:23" s="5" customFormat="1" ht="14.45" hidden="1" customHeight="1" x14ac:dyDescent="0.25">
      <c r="A311" s="71"/>
      <c r="B311" s="59">
        <f t="shared" si="119"/>
        <v>0</v>
      </c>
      <c r="C311" s="59">
        <f t="shared" si="120"/>
        <v>0</v>
      </c>
      <c r="D311" s="275">
        <f t="shared" ref="D311:D320" si="133">ROUND(C311,0)</f>
        <v>0</v>
      </c>
      <c r="E311" s="265"/>
      <c r="F311" s="61">
        <v>0</v>
      </c>
      <c r="G311" s="266"/>
      <c r="H311" s="267"/>
      <c r="I311" s="268">
        <v>1</v>
      </c>
      <c r="J311" s="265"/>
      <c r="K311" s="65">
        <v>0</v>
      </c>
      <c r="L311" s="65">
        <f t="shared" ref="L311:L328" si="134">K311/I311</f>
        <v>0</v>
      </c>
      <c r="M311" s="66">
        <v>1</v>
      </c>
      <c r="N311" s="124">
        <f t="shared" ref="N311:N328" si="135">L311+(L311*M311)</f>
        <v>0</v>
      </c>
      <c r="O311" s="124">
        <v>5.25</v>
      </c>
      <c r="P311" s="125">
        <f t="shared" ref="P311:P328" si="136">ROUND(N311*4,0)/4</f>
        <v>0</v>
      </c>
      <c r="Q311" s="124">
        <f t="shared" ref="Q311:Q340" si="137">P311*20%</f>
        <v>0</v>
      </c>
      <c r="R311" s="126">
        <f t="shared" ref="R311:R328" si="138">(D311*I311)*L311</f>
        <v>0</v>
      </c>
      <c r="S311" s="126">
        <f t="shared" ref="S311:S328" si="139">(D311*I311)*P311</f>
        <v>0</v>
      </c>
      <c r="T311" s="126">
        <f t="shared" ref="T311:T328" si="140">F311*L311</f>
        <v>0</v>
      </c>
      <c r="U311" s="127">
        <f t="shared" ref="U311:U328" si="141">F311*P311</f>
        <v>0</v>
      </c>
      <c r="V311" s="126">
        <f t="shared" ref="V311:V328" si="142">A311*L311</f>
        <v>0</v>
      </c>
      <c r="W311" s="127">
        <f t="shared" ref="W311:W328" si="143">A311*P311</f>
        <v>0</v>
      </c>
    </row>
    <row r="312" spans="1:23" s="5" customFormat="1" ht="14.45" hidden="1" customHeight="1" x14ac:dyDescent="0.25">
      <c r="A312" s="71"/>
      <c r="B312" s="59">
        <f t="shared" si="119"/>
        <v>0</v>
      </c>
      <c r="C312" s="59">
        <f t="shared" si="120"/>
        <v>0</v>
      </c>
      <c r="D312" s="275">
        <f t="shared" si="133"/>
        <v>0</v>
      </c>
      <c r="E312" s="265"/>
      <c r="F312" s="61">
        <v>0</v>
      </c>
      <c r="G312" s="266"/>
      <c r="H312" s="267"/>
      <c r="I312" s="268">
        <v>1</v>
      </c>
      <c r="J312" s="265"/>
      <c r="K312" s="65">
        <v>0</v>
      </c>
      <c r="L312" s="65">
        <f t="shared" si="134"/>
        <v>0</v>
      </c>
      <c r="M312" s="66">
        <v>1</v>
      </c>
      <c r="N312" s="124">
        <f t="shared" si="135"/>
        <v>0</v>
      </c>
      <c r="O312" s="124">
        <v>6.25</v>
      </c>
      <c r="P312" s="125">
        <f t="shared" si="136"/>
        <v>0</v>
      </c>
      <c r="Q312" s="124">
        <f t="shared" si="137"/>
        <v>0</v>
      </c>
      <c r="R312" s="126">
        <f t="shared" si="138"/>
        <v>0</v>
      </c>
      <c r="S312" s="126">
        <f t="shared" si="139"/>
        <v>0</v>
      </c>
      <c r="T312" s="126">
        <f t="shared" si="140"/>
        <v>0</v>
      </c>
      <c r="U312" s="127">
        <f t="shared" si="141"/>
        <v>0</v>
      </c>
      <c r="V312" s="126">
        <f t="shared" si="142"/>
        <v>0</v>
      </c>
      <c r="W312" s="127">
        <f t="shared" si="143"/>
        <v>0</v>
      </c>
    </row>
    <row r="313" spans="1:23" s="5" customFormat="1" ht="14.45" customHeight="1" x14ac:dyDescent="0.25">
      <c r="A313" s="71"/>
      <c r="B313" s="59">
        <f t="shared" si="119"/>
        <v>0</v>
      </c>
      <c r="C313" s="59">
        <f t="shared" si="120"/>
        <v>0</v>
      </c>
      <c r="D313" s="275">
        <f t="shared" si="133"/>
        <v>0</v>
      </c>
      <c r="E313" s="265"/>
      <c r="F313" s="61">
        <v>0</v>
      </c>
      <c r="G313" s="62" t="s">
        <v>766</v>
      </c>
      <c r="H313" s="267"/>
      <c r="I313" s="268">
        <v>1</v>
      </c>
      <c r="J313" s="265"/>
      <c r="K313" s="65">
        <v>0</v>
      </c>
      <c r="L313" s="65">
        <f t="shared" si="134"/>
        <v>0</v>
      </c>
      <c r="M313" s="66"/>
      <c r="N313" s="124">
        <f t="shared" si="135"/>
        <v>0</v>
      </c>
      <c r="O313" s="124"/>
      <c r="P313" s="125">
        <f t="shared" si="136"/>
        <v>0</v>
      </c>
      <c r="Q313" s="124">
        <f t="shared" si="137"/>
        <v>0</v>
      </c>
      <c r="R313" s="126">
        <f t="shared" si="138"/>
        <v>0</v>
      </c>
      <c r="S313" s="126">
        <f t="shared" si="139"/>
        <v>0</v>
      </c>
      <c r="T313" s="126">
        <f t="shared" si="140"/>
        <v>0</v>
      </c>
      <c r="U313" s="127">
        <f t="shared" si="141"/>
        <v>0</v>
      </c>
      <c r="V313" s="126">
        <f t="shared" si="142"/>
        <v>0</v>
      </c>
      <c r="W313" s="127">
        <f t="shared" si="143"/>
        <v>0</v>
      </c>
    </row>
    <row r="314" spans="1:23" s="273" customFormat="1" ht="14.45" customHeight="1" x14ac:dyDescent="0.2">
      <c r="A314" s="71">
        <v>3</v>
      </c>
      <c r="B314" s="59">
        <f t="shared" si="119"/>
        <v>0</v>
      </c>
      <c r="C314" s="59">
        <f t="shared" si="120"/>
        <v>0</v>
      </c>
      <c r="D314" s="275">
        <f t="shared" si="133"/>
        <v>0</v>
      </c>
      <c r="E314" s="272"/>
      <c r="F314" s="270">
        <v>3</v>
      </c>
      <c r="G314" s="23" t="s">
        <v>652</v>
      </c>
      <c r="H314" s="74" t="s">
        <v>653</v>
      </c>
      <c r="I314" s="268">
        <v>1</v>
      </c>
      <c r="J314" s="23" t="s">
        <v>533</v>
      </c>
      <c r="K314" s="65">
        <v>25</v>
      </c>
      <c r="L314" s="65">
        <f t="shared" ref="L314" si="144">K314/I314</f>
        <v>25</v>
      </c>
      <c r="M314" s="66">
        <v>1</v>
      </c>
      <c r="N314" s="124">
        <f t="shared" ref="N314" si="145">L314+(L314*M314)</f>
        <v>50</v>
      </c>
      <c r="O314" s="124">
        <v>8.25</v>
      </c>
      <c r="P314" s="125">
        <f t="shared" ref="P314" si="146">ROUND(N314*4,0)/4</f>
        <v>50</v>
      </c>
      <c r="Q314" s="124">
        <f t="shared" si="137"/>
        <v>10</v>
      </c>
      <c r="R314" s="126">
        <f t="shared" ref="R314" si="147">(D314*I314)*L314</f>
        <v>0</v>
      </c>
      <c r="S314" s="126">
        <f t="shared" ref="S314" si="148">(D314*I314)*P314</f>
        <v>0</v>
      </c>
      <c r="T314" s="126">
        <f t="shared" ref="T314" si="149">F314*L314</f>
        <v>75</v>
      </c>
      <c r="U314" s="127">
        <f t="shared" ref="U314" si="150">F314*P314</f>
        <v>150</v>
      </c>
      <c r="V314" s="126">
        <f t="shared" ref="V314" si="151">A314*L314</f>
        <v>75</v>
      </c>
      <c r="W314" s="127">
        <f t="shared" ref="W314" si="152">A314*P314</f>
        <v>150</v>
      </c>
    </row>
    <row r="315" spans="1:23" s="273" customFormat="1" ht="14.45" customHeight="1" x14ac:dyDescent="0.2">
      <c r="A315" s="71">
        <v>20</v>
      </c>
      <c r="B315" s="59">
        <f t="shared" si="119"/>
        <v>0</v>
      </c>
      <c r="C315" s="59">
        <f t="shared" si="120"/>
        <v>0</v>
      </c>
      <c r="D315" s="275">
        <f t="shared" si="133"/>
        <v>0</v>
      </c>
      <c r="E315" s="265" t="s">
        <v>769</v>
      </c>
      <c r="F315" s="61">
        <v>20</v>
      </c>
      <c r="G315" s="23" t="s">
        <v>768</v>
      </c>
      <c r="H315" s="74" t="s">
        <v>522</v>
      </c>
      <c r="I315" s="268">
        <v>20</v>
      </c>
      <c r="J315" s="23" t="s">
        <v>576</v>
      </c>
      <c r="K315" s="65">
        <v>560</v>
      </c>
      <c r="L315" s="65">
        <f>K315/I315</f>
        <v>28</v>
      </c>
      <c r="M315" s="66">
        <v>1</v>
      </c>
      <c r="N315" s="124">
        <f>L315+(L315*M315)</f>
        <v>56</v>
      </c>
      <c r="O315" s="124">
        <v>11.25</v>
      </c>
      <c r="P315" s="125">
        <f>ROUND(N315*4,0)/4</f>
        <v>56</v>
      </c>
      <c r="Q315" s="124">
        <f>P315*20%</f>
        <v>11.200000000000001</v>
      </c>
      <c r="R315" s="126">
        <f>(D315*I315)*L315</f>
        <v>0</v>
      </c>
      <c r="S315" s="126">
        <f>(D315*I315)*P315</f>
        <v>0</v>
      </c>
      <c r="T315" s="126">
        <f>F315*L315</f>
        <v>560</v>
      </c>
      <c r="U315" s="127">
        <f>F315*P315</f>
        <v>1120</v>
      </c>
      <c r="V315" s="126">
        <f>A315*L315</f>
        <v>560</v>
      </c>
      <c r="W315" s="127">
        <f>A315*P315</f>
        <v>1120</v>
      </c>
    </row>
    <row r="316" spans="1:23" s="273" customFormat="1" ht="14.45" hidden="1" customHeight="1" x14ac:dyDescent="0.2">
      <c r="A316" s="71"/>
      <c r="B316" s="59">
        <f t="shared" si="119"/>
        <v>0</v>
      </c>
      <c r="C316" s="59">
        <f t="shared" si="120"/>
        <v>0</v>
      </c>
      <c r="D316" s="275">
        <f t="shared" si="133"/>
        <v>0</v>
      </c>
      <c r="E316" s="272"/>
      <c r="F316" s="270"/>
      <c r="G316" s="23" t="s">
        <v>200</v>
      </c>
      <c r="H316" s="74" t="s">
        <v>751</v>
      </c>
      <c r="I316" s="271">
        <v>1</v>
      </c>
      <c r="J316" s="23" t="s">
        <v>533</v>
      </c>
      <c r="K316" s="65">
        <v>42</v>
      </c>
      <c r="L316" s="65">
        <f t="shared" ref="L316" si="153">K316/I316</f>
        <v>42</v>
      </c>
      <c r="M316" s="66">
        <v>1</v>
      </c>
      <c r="N316" s="124">
        <f t="shared" ref="N316" si="154">L316+(L316*M316)</f>
        <v>84</v>
      </c>
      <c r="O316" s="124">
        <v>9.25</v>
      </c>
      <c r="P316" s="125">
        <f t="shared" ref="P316" si="155">ROUND(N316*4,0)/4</f>
        <v>84</v>
      </c>
      <c r="Q316" s="124">
        <f t="shared" si="137"/>
        <v>16.8</v>
      </c>
      <c r="R316" s="126">
        <f t="shared" ref="R316" si="156">(D316*I316)*L316</f>
        <v>0</v>
      </c>
      <c r="S316" s="126">
        <f t="shared" ref="S316" si="157">(D316*I316)*P316</f>
        <v>0</v>
      </c>
      <c r="T316" s="126">
        <f t="shared" ref="T316" si="158">F316*L316</f>
        <v>0</v>
      </c>
      <c r="U316" s="127">
        <f t="shared" ref="U316" si="159">F316*P316</f>
        <v>0</v>
      </c>
      <c r="V316" s="126">
        <f t="shared" ref="V316" si="160">A316*L316</f>
        <v>0</v>
      </c>
      <c r="W316" s="127">
        <f t="shared" ref="W316" si="161">A316*P316</f>
        <v>0</v>
      </c>
    </row>
    <row r="317" spans="1:23" s="273" customFormat="1" ht="14.45" customHeight="1" x14ac:dyDescent="0.2">
      <c r="A317" s="71">
        <v>3</v>
      </c>
      <c r="B317" s="59">
        <f t="shared" si="119"/>
        <v>0</v>
      </c>
      <c r="C317" s="59">
        <f t="shared" si="120"/>
        <v>0</v>
      </c>
      <c r="D317" s="275">
        <f t="shared" si="133"/>
        <v>0</v>
      </c>
      <c r="E317" s="265" t="s">
        <v>533</v>
      </c>
      <c r="F317" s="61">
        <v>3</v>
      </c>
      <c r="G317" s="23" t="s">
        <v>201</v>
      </c>
      <c r="H317" s="74" t="s">
        <v>202</v>
      </c>
      <c r="I317" s="268">
        <v>1</v>
      </c>
      <c r="J317" s="23" t="s">
        <v>533</v>
      </c>
      <c r="K317" s="65">
        <v>55</v>
      </c>
      <c r="L317" s="65">
        <f t="shared" si="134"/>
        <v>55</v>
      </c>
      <c r="M317" s="66">
        <v>1</v>
      </c>
      <c r="N317" s="124">
        <f t="shared" si="135"/>
        <v>110</v>
      </c>
      <c r="O317" s="124">
        <v>8.25</v>
      </c>
      <c r="P317" s="125">
        <f t="shared" si="136"/>
        <v>110</v>
      </c>
      <c r="Q317" s="124">
        <f t="shared" si="137"/>
        <v>22</v>
      </c>
      <c r="R317" s="126">
        <f t="shared" si="138"/>
        <v>0</v>
      </c>
      <c r="S317" s="126">
        <f t="shared" si="139"/>
        <v>0</v>
      </c>
      <c r="T317" s="126">
        <f t="shared" si="140"/>
        <v>165</v>
      </c>
      <c r="U317" s="127">
        <f t="shared" si="141"/>
        <v>330</v>
      </c>
      <c r="V317" s="126">
        <f t="shared" si="142"/>
        <v>165</v>
      </c>
      <c r="W317" s="127">
        <f t="shared" si="143"/>
        <v>330</v>
      </c>
    </row>
    <row r="318" spans="1:23" s="273" customFormat="1" ht="14.45" customHeight="1" x14ac:dyDescent="0.2">
      <c r="A318" s="71">
        <v>3</v>
      </c>
      <c r="B318" s="59">
        <f t="shared" si="119"/>
        <v>0</v>
      </c>
      <c r="C318" s="59">
        <f t="shared" si="120"/>
        <v>0</v>
      </c>
      <c r="D318" s="275">
        <f t="shared" si="133"/>
        <v>0</v>
      </c>
      <c r="E318" s="265" t="s">
        <v>533</v>
      </c>
      <c r="F318" s="61">
        <v>3</v>
      </c>
      <c r="G318" s="23" t="s">
        <v>648</v>
      </c>
      <c r="H318" s="74" t="s">
        <v>767</v>
      </c>
      <c r="I318" s="268">
        <v>1</v>
      </c>
      <c r="J318" s="23" t="s">
        <v>533</v>
      </c>
      <c r="K318" s="65">
        <v>58</v>
      </c>
      <c r="L318" s="65">
        <f t="shared" ref="L318" si="162">K318/I318</f>
        <v>58</v>
      </c>
      <c r="M318" s="66">
        <v>1</v>
      </c>
      <c r="N318" s="124">
        <f t="shared" ref="N318" si="163">L318+(L318*M318)</f>
        <v>116</v>
      </c>
      <c r="O318" s="124">
        <v>8.25</v>
      </c>
      <c r="P318" s="125">
        <f t="shared" ref="P318" si="164">ROUND(N318*4,0)/4</f>
        <v>116</v>
      </c>
      <c r="Q318" s="124">
        <f t="shared" si="137"/>
        <v>23.200000000000003</v>
      </c>
      <c r="R318" s="126">
        <f t="shared" ref="R318" si="165">(D318*I318)*L318</f>
        <v>0</v>
      </c>
      <c r="S318" s="126">
        <f t="shared" ref="S318" si="166">(D318*I318)*P318</f>
        <v>0</v>
      </c>
      <c r="T318" s="126">
        <f t="shared" ref="T318" si="167">F318*L318</f>
        <v>174</v>
      </c>
      <c r="U318" s="127">
        <f t="shared" ref="U318" si="168">F318*P318</f>
        <v>348</v>
      </c>
      <c r="V318" s="126">
        <f t="shared" ref="V318" si="169">A318*L318</f>
        <v>174</v>
      </c>
      <c r="W318" s="127">
        <f t="shared" ref="W318" si="170">A318*P318</f>
        <v>348</v>
      </c>
    </row>
    <row r="319" spans="1:23" s="273" customFormat="1" ht="14.45" customHeight="1" x14ac:dyDescent="0.2">
      <c r="A319" s="71">
        <v>3</v>
      </c>
      <c r="B319" s="59">
        <f t="shared" si="119"/>
        <v>0</v>
      </c>
      <c r="C319" s="59">
        <f t="shared" si="120"/>
        <v>0</v>
      </c>
      <c r="D319" s="275">
        <f t="shared" si="133"/>
        <v>0</v>
      </c>
      <c r="E319" s="265" t="s">
        <v>533</v>
      </c>
      <c r="F319" s="61">
        <v>3</v>
      </c>
      <c r="G319" s="23" t="s">
        <v>203</v>
      </c>
      <c r="H319" s="74" t="s">
        <v>204</v>
      </c>
      <c r="I319" s="268">
        <v>1</v>
      </c>
      <c r="J319" s="23" t="s">
        <v>533</v>
      </c>
      <c r="K319" s="65">
        <v>92</v>
      </c>
      <c r="L319" s="65">
        <f t="shared" si="134"/>
        <v>92</v>
      </c>
      <c r="M319" s="66">
        <v>1</v>
      </c>
      <c r="N319" s="124">
        <f t="shared" si="135"/>
        <v>184</v>
      </c>
      <c r="O319" s="124">
        <v>9.25</v>
      </c>
      <c r="P319" s="125">
        <f t="shared" si="136"/>
        <v>184</v>
      </c>
      <c r="Q319" s="124">
        <f t="shared" si="137"/>
        <v>36.800000000000004</v>
      </c>
      <c r="R319" s="126">
        <f t="shared" si="138"/>
        <v>0</v>
      </c>
      <c r="S319" s="126">
        <f t="shared" si="139"/>
        <v>0</v>
      </c>
      <c r="T319" s="126">
        <f t="shared" si="140"/>
        <v>276</v>
      </c>
      <c r="U319" s="127">
        <f t="shared" si="141"/>
        <v>552</v>
      </c>
      <c r="V319" s="126">
        <f t="shared" si="142"/>
        <v>276</v>
      </c>
      <c r="W319" s="127">
        <f t="shared" si="143"/>
        <v>552</v>
      </c>
    </row>
    <row r="320" spans="1:23" s="273" customFormat="1" ht="14.45" customHeight="1" x14ac:dyDescent="0.2">
      <c r="A320" s="71">
        <v>3</v>
      </c>
      <c r="B320" s="59">
        <f t="shared" si="119"/>
        <v>0</v>
      </c>
      <c r="C320" s="59">
        <f t="shared" si="120"/>
        <v>0</v>
      </c>
      <c r="D320" s="275">
        <f t="shared" si="133"/>
        <v>0</v>
      </c>
      <c r="E320" s="265" t="s">
        <v>533</v>
      </c>
      <c r="F320" s="61">
        <v>5</v>
      </c>
      <c r="G320" s="23" t="s">
        <v>205</v>
      </c>
      <c r="H320" s="74" t="s">
        <v>522</v>
      </c>
      <c r="I320" s="268">
        <v>1</v>
      </c>
      <c r="J320" s="23" t="s">
        <v>533</v>
      </c>
      <c r="K320" s="65">
        <v>45</v>
      </c>
      <c r="L320" s="65">
        <f t="shared" si="134"/>
        <v>45</v>
      </c>
      <c r="M320" s="66">
        <v>1</v>
      </c>
      <c r="N320" s="124">
        <f t="shared" si="135"/>
        <v>90</v>
      </c>
      <c r="O320" s="124">
        <v>10.25</v>
      </c>
      <c r="P320" s="125">
        <f t="shared" si="136"/>
        <v>90</v>
      </c>
      <c r="Q320" s="124">
        <f t="shared" si="137"/>
        <v>18</v>
      </c>
      <c r="R320" s="126">
        <f t="shared" si="138"/>
        <v>0</v>
      </c>
      <c r="S320" s="126">
        <f t="shared" si="139"/>
        <v>0</v>
      </c>
      <c r="T320" s="126">
        <f t="shared" si="140"/>
        <v>225</v>
      </c>
      <c r="U320" s="127">
        <f t="shared" si="141"/>
        <v>450</v>
      </c>
      <c r="V320" s="126">
        <f t="shared" si="142"/>
        <v>135</v>
      </c>
      <c r="W320" s="127">
        <f t="shared" si="143"/>
        <v>270</v>
      </c>
    </row>
    <row r="321" spans="1:23" s="273" customFormat="1" ht="14.45" hidden="1" customHeight="1" x14ac:dyDescent="0.2">
      <c r="A321" s="71">
        <v>3</v>
      </c>
      <c r="B321" s="59">
        <f t="shared" si="119"/>
        <v>3</v>
      </c>
      <c r="C321" s="59">
        <f t="shared" si="120"/>
        <v>3</v>
      </c>
      <c r="D321" s="275">
        <f t="shared" ref="D321:D324" si="171">ROUND(C321,0)</f>
        <v>3</v>
      </c>
      <c r="E321" s="265" t="s">
        <v>533</v>
      </c>
      <c r="F321" s="61">
        <v>0</v>
      </c>
      <c r="G321" s="23" t="s">
        <v>206</v>
      </c>
      <c r="H321" s="74" t="s">
        <v>207</v>
      </c>
      <c r="I321" s="268">
        <v>1</v>
      </c>
      <c r="J321" s="23" t="s">
        <v>533</v>
      </c>
      <c r="K321" s="65">
        <v>98</v>
      </c>
      <c r="L321" s="65">
        <f t="shared" ref="L321:L324" si="172">K321/I321</f>
        <v>98</v>
      </c>
      <c r="M321" s="66">
        <v>1</v>
      </c>
      <c r="N321" s="124">
        <f t="shared" ref="N321:N324" si="173">L321+(L321*M321)</f>
        <v>196</v>
      </c>
      <c r="O321" s="124">
        <v>11.25</v>
      </c>
      <c r="P321" s="125">
        <f t="shared" ref="P321:P324" si="174">ROUND(N321*4,0)/4</f>
        <v>196</v>
      </c>
      <c r="Q321" s="124">
        <f t="shared" si="137"/>
        <v>39.200000000000003</v>
      </c>
      <c r="R321" s="126">
        <f t="shared" ref="R321:R324" si="175">(D321*I321)*L321</f>
        <v>294</v>
      </c>
      <c r="S321" s="126">
        <f t="shared" ref="S321:S324" si="176">(D321*I321)*P321</f>
        <v>588</v>
      </c>
      <c r="T321" s="126">
        <f t="shared" ref="T321:T324" si="177">F321*L321</f>
        <v>0</v>
      </c>
      <c r="U321" s="127">
        <f t="shared" ref="U321:U324" si="178">F321*P321</f>
        <v>0</v>
      </c>
      <c r="V321" s="126">
        <f t="shared" ref="V321:V324" si="179">A321*L321</f>
        <v>294</v>
      </c>
      <c r="W321" s="127">
        <f t="shared" ref="W321:W324" si="180">A321*P321</f>
        <v>588</v>
      </c>
    </row>
    <row r="322" spans="1:23" s="273" customFormat="1" ht="14.45" customHeight="1" x14ac:dyDescent="0.2">
      <c r="A322" s="71">
        <v>3</v>
      </c>
      <c r="B322" s="59">
        <f t="shared" si="119"/>
        <v>0</v>
      </c>
      <c r="C322" s="59">
        <f t="shared" si="120"/>
        <v>0</v>
      </c>
      <c r="D322" s="275">
        <f>ROUND(C322,0)</f>
        <v>0</v>
      </c>
      <c r="E322" s="265" t="s">
        <v>533</v>
      </c>
      <c r="F322" s="61">
        <v>3</v>
      </c>
      <c r="G322" s="23" t="s">
        <v>770</v>
      </c>
      <c r="H322" s="74" t="s">
        <v>208</v>
      </c>
      <c r="I322" s="268">
        <v>1</v>
      </c>
      <c r="J322" s="23" t="s">
        <v>533</v>
      </c>
      <c r="K322" s="65">
        <v>165</v>
      </c>
      <c r="L322" s="65">
        <f t="shared" ref="L322:L323" si="181">K322/I322</f>
        <v>165</v>
      </c>
      <c r="M322" s="66">
        <v>1</v>
      </c>
      <c r="N322" s="124">
        <f t="shared" ref="N322:N323" si="182">L322+(L322*M322)</f>
        <v>330</v>
      </c>
      <c r="O322" s="124">
        <v>12.25</v>
      </c>
      <c r="P322" s="125">
        <f t="shared" ref="P322:P323" si="183">ROUND(N322*4,0)/4</f>
        <v>330</v>
      </c>
      <c r="Q322" s="124">
        <f t="shared" si="137"/>
        <v>66</v>
      </c>
      <c r="R322" s="126">
        <f t="shared" ref="R322:R323" si="184">(D322*I322)*L322</f>
        <v>0</v>
      </c>
      <c r="S322" s="126">
        <f t="shared" ref="S322:S323" si="185">(D322*I322)*P322</f>
        <v>0</v>
      </c>
      <c r="T322" s="126">
        <f t="shared" ref="T322:T323" si="186">F322*L322</f>
        <v>495</v>
      </c>
      <c r="U322" s="127">
        <f t="shared" ref="U322:U323" si="187">F322*P322</f>
        <v>990</v>
      </c>
      <c r="V322" s="126">
        <f t="shared" ref="V322:V323" si="188">A322*L322</f>
        <v>495</v>
      </c>
      <c r="W322" s="127">
        <f t="shared" ref="W322:W323" si="189">A322*P322</f>
        <v>990</v>
      </c>
    </row>
    <row r="323" spans="1:23" s="273" customFormat="1" ht="14.45" customHeight="1" x14ac:dyDescent="0.2">
      <c r="A323" s="71">
        <v>6</v>
      </c>
      <c r="B323" s="59">
        <f t="shared" si="119"/>
        <v>0</v>
      </c>
      <c r="C323" s="59">
        <f t="shared" si="120"/>
        <v>0</v>
      </c>
      <c r="D323" s="275">
        <f>ROUND(C323,0)</f>
        <v>0</v>
      </c>
      <c r="E323" s="265" t="s">
        <v>533</v>
      </c>
      <c r="F323" s="61">
        <v>6</v>
      </c>
      <c r="G323" s="23" t="s">
        <v>209</v>
      </c>
      <c r="H323" s="74" t="s">
        <v>654</v>
      </c>
      <c r="I323" s="268">
        <v>1</v>
      </c>
      <c r="J323" s="23" t="s">
        <v>533</v>
      </c>
      <c r="K323" s="65">
        <v>59</v>
      </c>
      <c r="L323" s="65">
        <f t="shared" si="181"/>
        <v>59</v>
      </c>
      <c r="M323" s="66">
        <v>1</v>
      </c>
      <c r="N323" s="124">
        <f t="shared" si="182"/>
        <v>118</v>
      </c>
      <c r="O323" s="124">
        <v>13.25</v>
      </c>
      <c r="P323" s="125">
        <f t="shared" si="183"/>
        <v>118</v>
      </c>
      <c r="Q323" s="124">
        <f t="shared" si="137"/>
        <v>23.6</v>
      </c>
      <c r="R323" s="126">
        <f t="shared" si="184"/>
        <v>0</v>
      </c>
      <c r="S323" s="126">
        <f t="shared" si="185"/>
        <v>0</v>
      </c>
      <c r="T323" s="126">
        <f t="shared" si="186"/>
        <v>354</v>
      </c>
      <c r="U323" s="127">
        <f t="shared" si="187"/>
        <v>708</v>
      </c>
      <c r="V323" s="126">
        <f t="shared" si="188"/>
        <v>354</v>
      </c>
      <c r="W323" s="127">
        <f t="shared" si="189"/>
        <v>708</v>
      </c>
    </row>
    <row r="324" spans="1:23" s="273" customFormat="1" ht="14.45" customHeight="1" x14ac:dyDescent="0.2">
      <c r="A324" s="71">
        <v>3</v>
      </c>
      <c r="B324" s="59">
        <f t="shared" si="119"/>
        <v>0</v>
      </c>
      <c r="C324" s="59">
        <f t="shared" si="120"/>
        <v>0</v>
      </c>
      <c r="D324" s="275">
        <f t="shared" si="171"/>
        <v>0</v>
      </c>
      <c r="E324" s="265" t="s">
        <v>533</v>
      </c>
      <c r="F324" s="61">
        <v>3</v>
      </c>
      <c r="G324" s="83" t="s">
        <v>214</v>
      </c>
      <c r="H324" s="74" t="s">
        <v>210</v>
      </c>
      <c r="I324" s="268">
        <v>1</v>
      </c>
      <c r="J324" s="23" t="s">
        <v>533</v>
      </c>
      <c r="K324" s="65">
        <v>65</v>
      </c>
      <c r="L324" s="65">
        <f t="shared" si="172"/>
        <v>65</v>
      </c>
      <c r="M324" s="66">
        <v>1</v>
      </c>
      <c r="N324" s="124">
        <f t="shared" si="173"/>
        <v>130</v>
      </c>
      <c r="O324" s="124">
        <v>12.25</v>
      </c>
      <c r="P324" s="125">
        <f t="shared" si="174"/>
        <v>130</v>
      </c>
      <c r="Q324" s="124">
        <f t="shared" si="137"/>
        <v>26</v>
      </c>
      <c r="R324" s="126">
        <f t="shared" si="175"/>
        <v>0</v>
      </c>
      <c r="S324" s="126">
        <f t="shared" si="176"/>
        <v>0</v>
      </c>
      <c r="T324" s="126">
        <f t="shared" si="177"/>
        <v>195</v>
      </c>
      <c r="U324" s="127">
        <f t="shared" si="178"/>
        <v>390</v>
      </c>
      <c r="V324" s="126">
        <f t="shared" si="179"/>
        <v>195</v>
      </c>
      <c r="W324" s="127">
        <f t="shared" si="180"/>
        <v>390</v>
      </c>
    </row>
    <row r="325" spans="1:23" s="273" customFormat="1" ht="14.45" customHeight="1" x14ac:dyDescent="0.2">
      <c r="A325" s="71"/>
      <c r="B325" s="59">
        <f t="shared" si="119"/>
        <v>0</v>
      </c>
      <c r="C325" s="59">
        <f t="shared" si="120"/>
        <v>0</v>
      </c>
      <c r="D325" s="275">
        <f t="shared" ref="D325:D331" si="190">ROUND(C325,0)</f>
        <v>0</v>
      </c>
      <c r="E325" s="265" t="s">
        <v>533</v>
      </c>
      <c r="F325" s="61">
        <v>0</v>
      </c>
      <c r="G325" s="62" t="s">
        <v>765</v>
      </c>
      <c r="H325" s="267"/>
      <c r="I325" s="268">
        <v>1</v>
      </c>
      <c r="J325" s="23" t="s">
        <v>533</v>
      </c>
      <c r="K325" s="65">
        <v>0</v>
      </c>
      <c r="L325" s="65">
        <f t="shared" si="134"/>
        <v>0</v>
      </c>
      <c r="M325" s="66">
        <v>1</v>
      </c>
      <c r="N325" s="124">
        <f t="shared" si="135"/>
        <v>0</v>
      </c>
      <c r="O325" s="124">
        <v>11.25</v>
      </c>
      <c r="P325" s="125">
        <f t="shared" si="136"/>
        <v>0</v>
      </c>
      <c r="Q325" s="124">
        <f t="shared" si="137"/>
        <v>0</v>
      </c>
      <c r="R325" s="126">
        <f t="shared" si="138"/>
        <v>0</v>
      </c>
      <c r="S325" s="126">
        <f t="shared" si="139"/>
        <v>0</v>
      </c>
      <c r="T325" s="126">
        <f t="shared" si="140"/>
        <v>0</v>
      </c>
      <c r="U325" s="127">
        <f t="shared" si="141"/>
        <v>0</v>
      </c>
      <c r="V325" s="126">
        <f t="shared" si="142"/>
        <v>0</v>
      </c>
      <c r="W325" s="127">
        <f t="shared" si="143"/>
        <v>0</v>
      </c>
    </row>
    <row r="326" spans="1:23" s="273" customFormat="1" ht="14.45" customHeight="1" x14ac:dyDescent="0.2">
      <c r="A326" s="71">
        <v>3</v>
      </c>
      <c r="B326" s="59">
        <f t="shared" si="119"/>
        <v>0</v>
      </c>
      <c r="C326" s="59">
        <f t="shared" si="120"/>
        <v>0</v>
      </c>
      <c r="D326" s="275">
        <f t="shared" si="190"/>
        <v>0</v>
      </c>
      <c r="E326" s="265" t="s">
        <v>533</v>
      </c>
      <c r="F326" s="61">
        <v>3</v>
      </c>
      <c r="G326" s="60" t="s">
        <v>357</v>
      </c>
      <c r="H326" s="274" t="s">
        <v>360</v>
      </c>
      <c r="I326" s="268">
        <v>1</v>
      </c>
      <c r="J326" s="23" t="s">
        <v>616</v>
      </c>
      <c r="K326" s="65">
        <v>60</v>
      </c>
      <c r="L326" s="65">
        <f t="shared" si="134"/>
        <v>60</v>
      </c>
      <c r="M326" s="66">
        <v>1</v>
      </c>
      <c r="N326" s="124">
        <f t="shared" si="135"/>
        <v>120</v>
      </c>
      <c r="O326" s="124">
        <v>12.25</v>
      </c>
      <c r="P326" s="125">
        <f t="shared" si="136"/>
        <v>120</v>
      </c>
      <c r="Q326" s="124">
        <f t="shared" si="137"/>
        <v>24</v>
      </c>
      <c r="R326" s="126">
        <f t="shared" si="138"/>
        <v>0</v>
      </c>
      <c r="S326" s="126">
        <f t="shared" si="139"/>
        <v>0</v>
      </c>
      <c r="T326" s="126">
        <f t="shared" si="140"/>
        <v>180</v>
      </c>
      <c r="U326" s="127">
        <f t="shared" si="141"/>
        <v>360</v>
      </c>
      <c r="V326" s="126">
        <f t="shared" si="142"/>
        <v>180</v>
      </c>
      <c r="W326" s="127">
        <f t="shared" si="143"/>
        <v>360</v>
      </c>
    </row>
    <row r="327" spans="1:23" s="273" customFormat="1" ht="14.45" customHeight="1" x14ac:dyDescent="0.2">
      <c r="A327" s="71">
        <v>3</v>
      </c>
      <c r="B327" s="59">
        <f t="shared" si="119"/>
        <v>0</v>
      </c>
      <c r="C327" s="59">
        <f t="shared" si="120"/>
        <v>0</v>
      </c>
      <c r="D327" s="275">
        <f t="shared" si="190"/>
        <v>0</v>
      </c>
      <c r="E327" s="265" t="s">
        <v>533</v>
      </c>
      <c r="F327" s="61">
        <v>3</v>
      </c>
      <c r="G327" s="60" t="s">
        <v>358</v>
      </c>
      <c r="H327" s="23" t="s">
        <v>361</v>
      </c>
      <c r="I327" s="268">
        <v>1</v>
      </c>
      <c r="J327" s="23" t="s">
        <v>616</v>
      </c>
      <c r="K327" s="65">
        <v>58</v>
      </c>
      <c r="L327" s="65">
        <f t="shared" si="134"/>
        <v>58</v>
      </c>
      <c r="M327" s="66">
        <v>1</v>
      </c>
      <c r="N327" s="124">
        <f t="shared" si="135"/>
        <v>116</v>
      </c>
      <c r="O327" s="124">
        <v>13.25</v>
      </c>
      <c r="P327" s="125">
        <f t="shared" si="136"/>
        <v>116</v>
      </c>
      <c r="Q327" s="124">
        <f t="shared" si="137"/>
        <v>23.200000000000003</v>
      </c>
      <c r="R327" s="126">
        <f t="shared" si="138"/>
        <v>0</v>
      </c>
      <c r="S327" s="126">
        <f t="shared" si="139"/>
        <v>0</v>
      </c>
      <c r="T327" s="126">
        <f t="shared" si="140"/>
        <v>174</v>
      </c>
      <c r="U327" s="127">
        <f t="shared" si="141"/>
        <v>348</v>
      </c>
      <c r="V327" s="126">
        <f t="shared" si="142"/>
        <v>174</v>
      </c>
      <c r="W327" s="127">
        <f t="shared" si="143"/>
        <v>348</v>
      </c>
    </row>
    <row r="328" spans="1:23" s="273" customFormat="1" ht="14.45" customHeight="1" x14ac:dyDescent="0.2">
      <c r="A328" s="71">
        <v>3</v>
      </c>
      <c r="B328" s="59">
        <f t="shared" si="119"/>
        <v>0</v>
      </c>
      <c r="C328" s="59">
        <f t="shared" si="120"/>
        <v>0</v>
      </c>
      <c r="D328" s="275">
        <f t="shared" si="190"/>
        <v>0</v>
      </c>
      <c r="E328" s="265" t="s">
        <v>533</v>
      </c>
      <c r="F328" s="61">
        <v>3</v>
      </c>
      <c r="G328" s="23" t="s">
        <v>359</v>
      </c>
      <c r="H328" s="23" t="s">
        <v>362</v>
      </c>
      <c r="I328" s="268">
        <v>1</v>
      </c>
      <c r="J328" s="23" t="s">
        <v>616</v>
      </c>
      <c r="K328" s="65">
        <v>60</v>
      </c>
      <c r="L328" s="65">
        <f t="shared" si="134"/>
        <v>60</v>
      </c>
      <c r="M328" s="66">
        <v>1</v>
      </c>
      <c r="N328" s="124">
        <f t="shared" si="135"/>
        <v>120</v>
      </c>
      <c r="O328" s="124">
        <v>14.25</v>
      </c>
      <c r="P328" s="125">
        <f t="shared" si="136"/>
        <v>120</v>
      </c>
      <c r="Q328" s="124">
        <f t="shared" si="137"/>
        <v>24</v>
      </c>
      <c r="R328" s="126">
        <f t="shared" si="138"/>
        <v>0</v>
      </c>
      <c r="S328" s="126">
        <f t="shared" si="139"/>
        <v>0</v>
      </c>
      <c r="T328" s="126">
        <f t="shared" si="140"/>
        <v>180</v>
      </c>
      <c r="U328" s="127">
        <f t="shared" si="141"/>
        <v>360</v>
      </c>
      <c r="V328" s="126">
        <f t="shared" si="142"/>
        <v>180</v>
      </c>
      <c r="W328" s="127">
        <f t="shared" si="143"/>
        <v>360</v>
      </c>
    </row>
    <row r="329" spans="1:23" s="273" customFormat="1" ht="14.45" customHeight="1" x14ac:dyDescent="0.2">
      <c r="A329" s="71"/>
      <c r="B329" s="59">
        <f t="shared" si="119"/>
        <v>0</v>
      </c>
      <c r="C329" s="59">
        <f t="shared" si="120"/>
        <v>0</v>
      </c>
      <c r="D329" s="275">
        <f t="shared" si="190"/>
        <v>0</v>
      </c>
      <c r="E329" s="265"/>
      <c r="F329" s="61"/>
      <c r="G329" s="62" t="s">
        <v>568</v>
      </c>
      <c r="H329" s="267"/>
      <c r="I329" s="268">
        <v>1</v>
      </c>
      <c r="J329" s="23" t="s">
        <v>616</v>
      </c>
      <c r="K329" s="65">
        <v>0</v>
      </c>
      <c r="L329" s="65">
        <f t="shared" ref="L329:L340" si="191">K329/I329</f>
        <v>0</v>
      </c>
      <c r="M329" s="66"/>
      <c r="N329" s="124">
        <f t="shared" ref="N329:N340" si="192">L329+(L329*M329)</f>
        <v>0</v>
      </c>
      <c r="O329" s="124">
        <v>15.25</v>
      </c>
      <c r="P329" s="125">
        <f t="shared" ref="P329:P340" si="193">ROUND(N329*4,0)/4</f>
        <v>0</v>
      </c>
      <c r="Q329" s="124">
        <f t="shared" si="137"/>
        <v>0</v>
      </c>
      <c r="R329" s="126">
        <f t="shared" ref="R329:R340" si="194">(D329*I329)*L329</f>
        <v>0</v>
      </c>
      <c r="S329" s="126">
        <f t="shared" ref="S329:S340" si="195">(D329*I329)*P329</f>
        <v>0</v>
      </c>
      <c r="T329" s="126">
        <f t="shared" ref="T329:T340" si="196">F329*L329</f>
        <v>0</v>
      </c>
      <c r="U329" s="127">
        <f t="shared" ref="U329:U340" si="197">F329*P329</f>
        <v>0</v>
      </c>
      <c r="V329" s="126">
        <f t="shared" ref="V329:V340" si="198">A329*L329</f>
        <v>0</v>
      </c>
      <c r="W329" s="127">
        <f t="shared" ref="W329:W340" si="199">A329*P329</f>
        <v>0</v>
      </c>
    </row>
    <row r="330" spans="1:23" s="273" customFormat="1" ht="14.45" customHeight="1" x14ac:dyDescent="0.2">
      <c r="A330" s="71">
        <v>24</v>
      </c>
      <c r="B330" s="59">
        <f t="shared" si="119"/>
        <v>0</v>
      </c>
      <c r="C330" s="59">
        <f t="shared" si="120"/>
        <v>0</v>
      </c>
      <c r="D330" s="275">
        <f t="shared" si="190"/>
        <v>0</v>
      </c>
      <c r="E330" s="265" t="s">
        <v>532</v>
      </c>
      <c r="F330" s="61">
        <v>24</v>
      </c>
      <c r="G330" s="23" t="s">
        <v>364</v>
      </c>
      <c r="H330" s="74" t="s">
        <v>212</v>
      </c>
      <c r="I330" s="268">
        <v>24</v>
      </c>
      <c r="J330" s="23" t="s">
        <v>776</v>
      </c>
      <c r="K330" s="65">
        <v>150</v>
      </c>
      <c r="L330" s="65">
        <f t="shared" ref="L330:L331" si="200">K330/I330</f>
        <v>6.25</v>
      </c>
      <c r="M330" s="66">
        <v>1</v>
      </c>
      <c r="N330" s="124">
        <f t="shared" ref="N330:N331" si="201">L330+(L330*M330)</f>
        <v>12.5</v>
      </c>
      <c r="O330" s="124">
        <v>16.25</v>
      </c>
      <c r="P330" s="125">
        <f t="shared" ref="P330:P331" si="202">ROUND(N330*4,0)/4</f>
        <v>12.5</v>
      </c>
      <c r="Q330" s="124">
        <f t="shared" si="137"/>
        <v>2.5</v>
      </c>
      <c r="R330" s="126">
        <f t="shared" ref="R330:R331" si="203">(D330*I330)*L330</f>
        <v>0</v>
      </c>
      <c r="S330" s="126">
        <f t="shared" ref="S330:S331" si="204">(D330*I330)*P330</f>
        <v>0</v>
      </c>
      <c r="T330" s="126">
        <f t="shared" ref="T330:T331" si="205">F330*L330</f>
        <v>150</v>
      </c>
      <c r="U330" s="127">
        <f t="shared" ref="U330:U331" si="206">F330*P330</f>
        <v>300</v>
      </c>
      <c r="V330" s="126">
        <f t="shared" ref="V330:V331" si="207">A330*L330</f>
        <v>150</v>
      </c>
      <c r="W330" s="127">
        <f t="shared" ref="W330:W331" si="208">A330*P330</f>
        <v>300</v>
      </c>
    </row>
    <row r="331" spans="1:23" s="273" customFormat="1" ht="14.45" customHeight="1" x14ac:dyDescent="0.2">
      <c r="A331" s="71">
        <v>12</v>
      </c>
      <c r="B331" s="59">
        <f t="shared" si="119"/>
        <v>0</v>
      </c>
      <c r="C331" s="59">
        <f t="shared" si="120"/>
        <v>0</v>
      </c>
      <c r="D331" s="275">
        <f t="shared" si="190"/>
        <v>0</v>
      </c>
      <c r="E331" s="265" t="s">
        <v>532</v>
      </c>
      <c r="F331" s="61">
        <v>12</v>
      </c>
      <c r="G331" s="23" t="s">
        <v>363</v>
      </c>
      <c r="H331" s="74" t="s">
        <v>212</v>
      </c>
      <c r="I331" s="268">
        <v>12</v>
      </c>
      <c r="J331" s="23" t="s">
        <v>776</v>
      </c>
      <c r="K331" s="65">
        <v>150</v>
      </c>
      <c r="L331" s="65">
        <f t="shared" si="200"/>
        <v>12.5</v>
      </c>
      <c r="M331" s="66">
        <v>1</v>
      </c>
      <c r="N331" s="124">
        <f t="shared" si="201"/>
        <v>25</v>
      </c>
      <c r="O331" s="124">
        <v>17.25</v>
      </c>
      <c r="P331" s="125">
        <f t="shared" si="202"/>
        <v>25</v>
      </c>
      <c r="Q331" s="124">
        <f t="shared" si="137"/>
        <v>5</v>
      </c>
      <c r="R331" s="126">
        <f t="shared" si="203"/>
        <v>0</v>
      </c>
      <c r="S331" s="126">
        <f t="shared" si="204"/>
        <v>0</v>
      </c>
      <c r="T331" s="126">
        <f t="shared" si="205"/>
        <v>150</v>
      </c>
      <c r="U331" s="127">
        <f t="shared" si="206"/>
        <v>300</v>
      </c>
      <c r="V331" s="126">
        <f t="shared" si="207"/>
        <v>150</v>
      </c>
      <c r="W331" s="127">
        <f t="shared" si="208"/>
        <v>300</v>
      </c>
    </row>
    <row r="332" spans="1:23" s="273" customFormat="1" ht="14.45" customHeight="1" x14ac:dyDescent="0.2">
      <c r="A332" s="71">
        <v>5</v>
      </c>
      <c r="B332" s="59">
        <f t="shared" si="119"/>
        <v>0</v>
      </c>
      <c r="C332" s="59">
        <f t="shared" si="120"/>
        <v>0</v>
      </c>
      <c r="D332" s="275">
        <f t="shared" ref="D332:D333" si="209">ROUND(C332,0)</f>
        <v>0</v>
      </c>
      <c r="E332" s="265" t="s">
        <v>534</v>
      </c>
      <c r="F332" s="61">
        <v>5</v>
      </c>
      <c r="G332" s="83" t="s">
        <v>594</v>
      </c>
      <c r="H332" s="23" t="s">
        <v>596</v>
      </c>
      <c r="I332" s="268">
        <v>1</v>
      </c>
      <c r="J332" s="23" t="s">
        <v>534</v>
      </c>
      <c r="K332" s="65">
        <v>150</v>
      </c>
      <c r="L332" s="65">
        <f t="shared" ref="L332:L333" si="210">K332/I332</f>
        <v>150</v>
      </c>
      <c r="M332" s="66">
        <v>0.25</v>
      </c>
      <c r="N332" s="124">
        <f t="shared" ref="N332:N333" si="211">L332+(L332*M332)</f>
        <v>187.5</v>
      </c>
      <c r="O332" s="124">
        <v>18.25</v>
      </c>
      <c r="P332" s="125">
        <f t="shared" ref="P332:P333" si="212">ROUND(N332*4,0)/4</f>
        <v>187.5</v>
      </c>
      <c r="Q332" s="124">
        <f t="shared" si="137"/>
        <v>37.5</v>
      </c>
      <c r="R332" s="126">
        <f t="shared" ref="R332:R333" si="213">(D332*I332)*L332</f>
        <v>0</v>
      </c>
      <c r="S332" s="126">
        <f t="shared" ref="S332:S333" si="214">(D332*I332)*P332</f>
        <v>0</v>
      </c>
      <c r="T332" s="126">
        <f t="shared" ref="T332:T333" si="215">F332*L332</f>
        <v>750</v>
      </c>
      <c r="U332" s="127">
        <f t="shared" ref="U332:U333" si="216">F332*P332</f>
        <v>937.5</v>
      </c>
      <c r="V332" s="126">
        <f t="shared" ref="V332:V333" si="217">A332*L332</f>
        <v>750</v>
      </c>
      <c r="W332" s="127">
        <f t="shared" ref="W332:W333" si="218">A332*P332</f>
        <v>937.5</v>
      </c>
    </row>
    <row r="333" spans="1:23" s="273" customFormat="1" ht="14.45" customHeight="1" x14ac:dyDescent="0.2">
      <c r="A333" s="71">
        <v>5</v>
      </c>
      <c r="B333" s="59">
        <f t="shared" si="119"/>
        <v>0</v>
      </c>
      <c r="C333" s="59">
        <f t="shared" si="120"/>
        <v>0</v>
      </c>
      <c r="D333" s="275">
        <f t="shared" si="209"/>
        <v>0</v>
      </c>
      <c r="E333" s="265" t="s">
        <v>534</v>
      </c>
      <c r="F333" s="61">
        <v>5</v>
      </c>
      <c r="G333" s="83" t="s">
        <v>595</v>
      </c>
      <c r="H333" s="23" t="s">
        <v>596</v>
      </c>
      <c r="I333" s="268">
        <v>1</v>
      </c>
      <c r="J333" s="23" t="s">
        <v>534</v>
      </c>
      <c r="K333" s="65">
        <v>160</v>
      </c>
      <c r="L333" s="65">
        <f t="shared" si="210"/>
        <v>160</v>
      </c>
      <c r="M333" s="66">
        <v>0.25</v>
      </c>
      <c r="N333" s="124">
        <f t="shared" si="211"/>
        <v>200</v>
      </c>
      <c r="O333" s="124">
        <v>19.25</v>
      </c>
      <c r="P333" s="125">
        <f t="shared" si="212"/>
        <v>200</v>
      </c>
      <c r="Q333" s="124">
        <f t="shared" si="137"/>
        <v>40</v>
      </c>
      <c r="R333" s="126">
        <f t="shared" si="213"/>
        <v>0</v>
      </c>
      <c r="S333" s="126">
        <f t="shared" si="214"/>
        <v>0</v>
      </c>
      <c r="T333" s="126">
        <f t="shared" si="215"/>
        <v>800</v>
      </c>
      <c r="U333" s="127">
        <f t="shared" si="216"/>
        <v>1000</v>
      </c>
      <c r="V333" s="126">
        <f t="shared" si="217"/>
        <v>800</v>
      </c>
      <c r="W333" s="127">
        <f t="shared" si="218"/>
        <v>1000</v>
      </c>
    </row>
    <row r="334" spans="1:23" s="273" customFormat="1" ht="14.45" customHeight="1" x14ac:dyDescent="0.2">
      <c r="A334" s="71">
        <v>36</v>
      </c>
      <c r="B334" s="59">
        <f t="shared" si="119"/>
        <v>0</v>
      </c>
      <c r="C334" s="59">
        <f t="shared" si="120"/>
        <v>0</v>
      </c>
      <c r="D334" s="275">
        <f t="shared" ref="D334:D340" si="219">ROUND(C334,0)</f>
        <v>0</v>
      </c>
      <c r="E334" s="265" t="s">
        <v>661</v>
      </c>
      <c r="F334" s="61">
        <v>36</v>
      </c>
      <c r="G334" s="267" t="s">
        <v>715</v>
      </c>
      <c r="H334" s="267" t="s">
        <v>771</v>
      </c>
      <c r="I334" s="268">
        <v>36</v>
      </c>
      <c r="J334" s="23" t="s">
        <v>616</v>
      </c>
      <c r="K334" s="65">
        <v>720</v>
      </c>
      <c r="L334" s="65">
        <f t="shared" ref="L334" si="220">K334/I334</f>
        <v>20</v>
      </c>
      <c r="M334" s="66">
        <v>0.5</v>
      </c>
      <c r="N334" s="124">
        <f t="shared" ref="N334" si="221">L334+(L334*M334)</f>
        <v>30</v>
      </c>
      <c r="O334" s="124">
        <v>17.25</v>
      </c>
      <c r="P334" s="125">
        <f t="shared" ref="P334" si="222">ROUND(N334*4,0)/4</f>
        <v>30</v>
      </c>
      <c r="Q334" s="124">
        <f t="shared" si="137"/>
        <v>6</v>
      </c>
      <c r="R334" s="126">
        <f t="shared" ref="R334" si="223">(D334*I334)*L334</f>
        <v>0</v>
      </c>
      <c r="S334" s="126">
        <f t="shared" ref="S334" si="224">(D334*I334)*P334</f>
        <v>0</v>
      </c>
      <c r="T334" s="126">
        <f t="shared" ref="T334" si="225">F334*L334</f>
        <v>720</v>
      </c>
      <c r="U334" s="127">
        <f t="shared" ref="U334" si="226">F334*P334</f>
        <v>1080</v>
      </c>
      <c r="V334" s="126">
        <f t="shared" ref="V334" si="227">A334*L334</f>
        <v>720</v>
      </c>
      <c r="W334" s="127">
        <f t="shared" ref="W334" si="228">A334*P334</f>
        <v>1080</v>
      </c>
    </row>
    <row r="335" spans="1:23" s="273" customFormat="1" ht="14.45" customHeight="1" x14ac:dyDescent="0.2">
      <c r="A335" s="71">
        <v>2500</v>
      </c>
      <c r="B335" s="59">
        <f>MAX(0,A335-F335)</f>
        <v>0</v>
      </c>
      <c r="C335" s="59">
        <f>B335/I335</f>
        <v>0</v>
      </c>
      <c r="D335" s="275">
        <f t="shared" si="219"/>
        <v>0</v>
      </c>
      <c r="E335" s="265" t="s">
        <v>532</v>
      </c>
      <c r="F335" s="270">
        <v>2500</v>
      </c>
      <c r="G335" s="267" t="s">
        <v>785</v>
      </c>
      <c r="H335" s="267" t="s">
        <v>786</v>
      </c>
      <c r="I335" s="268">
        <v>50</v>
      </c>
      <c r="J335" s="23" t="s">
        <v>787</v>
      </c>
      <c r="K335" s="65">
        <v>65</v>
      </c>
      <c r="L335" s="65">
        <f t="shared" ref="L335" si="229">K335/I335</f>
        <v>1.3</v>
      </c>
      <c r="M335" s="66">
        <v>2</v>
      </c>
      <c r="N335" s="124">
        <f t="shared" ref="N335" si="230">L335+(L335*M335)</f>
        <v>3.9000000000000004</v>
      </c>
      <c r="O335" s="124">
        <v>18.25</v>
      </c>
      <c r="P335" s="125">
        <f t="shared" ref="P335" si="231">ROUND(N335*4,0)/4</f>
        <v>4</v>
      </c>
      <c r="Q335" s="124">
        <f t="shared" si="137"/>
        <v>0.8</v>
      </c>
      <c r="R335" s="126">
        <f t="shared" ref="R335" si="232">(D335*I335)*L335</f>
        <v>0</v>
      </c>
      <c r="S335" s="126">
        <f t="shared" ref="S335" si="233">(D335*I335)*P335</f>
        <v>0</v>
      </c>
      <c r="T335" s="126">
        <f t="shared" ref="T335" si="234">F335*L335</f>
        <v>3250</v>
      </c>
      <c r="U335" s="127">
        <f t="shared" ref="U335" si="235">F335*P335</f>
        <v>10000</v>
      </c>
      <c r="V335" s="126">
        <f t="shared" ref="V335" si="236">A335*L335</f>
        <v>3250</v>
      </c>
      <c r="W335" s="127">
        <f t="shared" ref="W335" si="237">A335*P335</f>
        <v>10000</v>
      </c>
    </row>
    <row r="336" spans="1:23" s="273" customFormat="1" ht="14.45" customHeight="1" x14ac:dyDescent="0.2">
      <c r="A336" s="71">
        <v>3</v>
      </c>
      <c r="B336" s="59">
        <f t="shared" si="119"/>
        <v>0</v>
      </c>
      <c r="C336" s="59">
        <f t="shared" si="120"/>
        <v>0</v>
      </c>
      <c r="D336" s="275">
        <f t="shared" si="219"/>
        <v>0</v>
      </c>
      <c r="E336" s="265" t="s">
        <v>773</v>
      </c>
      <c r="F336" s="61">
        <v>3</v>
      </c>
      <c r="G336" s="267" t="s">
        <v>772</v>
      </c>
      <c r="H336" s="267"/>
      <c r="I336" s="268">
        <v>1</v>
      </c>
      <c r="J336" s="23" t="s">
        <v>534</v>
      </c>
      <c r="K336" s="65">
        <v>92</v>
      </c>
      <c r="L336" s="65">
        <f t="shared" ref="L336:L338" si="238">K336/I336</f>
        <v>92</v>
      </c>
      <c r="M336" s="66">
        <v>0.3</v>
      </c>
      <c r="N336" s="124">
        <f t="shared" ref="N336:N338" si="239">L336+(L336*M336)</f>
        <v>119.6</v>
      </c>
      <c r="O336" s="124">
        <v>18.25</v>
      </c>
      <c r="P336" s="125">
        <f t="shared" ref="P336:P338" si="240">ROUND(N336*4,0)/4</f>
        <v>119.5</v>
      </c>
      <c r="Q336" s="124">
        <f t="shared" si="137"/>
        <v>23.900000000000002</v>
      </c>
      <c r="R336" s="126">
        <f t="shared" ref="R336:R338" si="241">(D336*I336)*L336</f>
        <v>0</v>
      </c>
      <c r="S336" s="126">
        <f t="shared" ref="S336:S338" si="242">(D336*I336)*P336</f>
        <v>0</v>
      </c>
      <c r="T336" s="126">
        <f t="shared" ref="T336:T338" si="243">F336*L336</f>
        <v>276</v>
      </c>
      <c r="U336" s="127">
        <f t="shared" ref="U336:U338" si="244">F336*P336</f>
        <v>358.5</v>
      </c>
      <c r="V336" s="126">
        <f t="shared" ref="V336:V338" si="245">A336*L336</f>
        <v>276</v>
      </c>
      <c r="W336" s="127">
        <f t="shared" ref="W336:W338" si="246">A336*P336</f>
        <v>358.5</v>
      </c>
    </row>
    <row r="337" spans="1:23" s="273" customFormat="1" ht="14.45" customHeight="1" x14ac:dyDescent="0.2">
      <c r="A337" s="71">
        <v>3</v>
      </c>
      <c r="B337" s="59">
        <f t="shared" si="119"/>
        <v>0</v>
      </c>
      <c r="C337" s="59">
        <f t="shared" si="120"/>
        <v>0</v>
      </c>
      <c r="D337" s="275">
        <f t="shared" si="219"/>
        <v>0</v>
      </c>
      <c r="E337" s="265" t="s">
        <v>773</v>
      </c>
      <c r="F337" s="61">
        <v>3</v>
      </c>
      <c r="G337" s="267" t="s">
        <v>774</v>
      </c>
      <c r="H337" s="267"/>
      <c r="I337" s="268">
        <v>1</v>
      </c>
      <c r="J337" s="23" t="s">
        <v>534</v>
      </c>
      <c r="K337" s="65">
        <v>95</v>
      </c>
      <c r="L337" s="65">
        <f t="shared" si="238"/>
        <v>95</v>
      </c>
      <c r="M337" s="66">
        <v>0.3</v>
      </c>
      <c r="N337" s="124">
        <f t="shared" si="239"/>
        <v>123.5</v>
      </c>
      <c r="O337" s="124">
        <v>19.25</v>
      </c>
      <c r="P337" s="125">
        <f t="shared" si="240"/>
        <v>123.5</v>
      </c>
      <c r="Q337" s="124">
        <f t="shared" si="137"/>
        <v>24.700000000000003</v>
      </c>
      <c r="R337" s="126">
        <f t="shared" si="241"/>
        <v>0</v>
      </c>
      <c r="S337" s="126">
        <f t="shared" si="242"/>
        <v>0</v>
      </c>
      <c r="T337" s="126">
        <f t="shared" si="243"/>
        <v>285</v>
      </c>
      <c r="U337" s="127">
        <f t="shared" si="244"/>
        <v>370.5</v>
      </c>
      <c r="V337" s="126">
        <f t="shared" si="245"/>
        <v>285</v>
      </c>
      <c r="W337" s="127">
        <f t="shared" si="246"/>
        <v>370.5</v>
      </c>
    </row>
    <row r="338" spans="1:23" s="273" customFormat="1" ht="14.45" customHeight="1" x14ac:dyDescent="0.2">
      <c r="A338" s="71">
        <v>3</v>
      </c>
      <c r="B338" s="59">
        <f t="shared" si="119"/>
        <v>0</v>
      </c>
      <c r="C338" s="59">
        <f t="shared" si="120"/>
        <v>0</v>
      </c>
      <c r="D338" s="275">
        <f t="shared" si="219"/>
        <v>0</v>
      </c>
      <c r="E338" s="265" t="s">
        <v>773</v>
      </c>
      <c r="F338" s="61">
        <v>3</v>
      </c>
      <c r="G338" s="267" t="s">
        <v>775</v>
      </c>
      <c r="H338" s="267"/>
      <c r="I338" s="268">
        <v>1</v>
      </c>
      <c r="J338" s="23" t="s">
        <v>534</v>
      </c>
      <c r="K338" s="65">
        <v>98</v>
      </c>
      <c r="L338" s="65">
        <f t="shared" si="238"/>
        <v>98</v>
      </c>
      <c r="M338" s="66">
        <v>0.3</v>
      </c>
      <c r="N338" s="124">
        <f t="shared" si="239"/>
        <v>127.4</v>
      </c>
      <c r="O338" s="124">
        <v>20.25</v>
      </c>
      <c r="P338" s="125">
        <f t="shared" si="240"/>
        <v>127.5</v>
      </c>
      <c r="Q338" s="124">
        <f t="shared" si="137"/>
        <v>25.5</v>
      </c>
      <c r="R338" s="126">
        <f t="shared" si="241"/>
        <v>0</v>
      </c>
      <c r="S338" s="126">
        <f t="shared" si="242"/>
        <v>0</v>
      </c>
      <c r="T338" s="126">
        <f t="shared" si="243"/>
        <v>294</v>
      </c>
      <c r="U338" s="127">
        <f t="shared" si="244"/>
        <v>382.5</v>
      </c>
      <c r="V338" s="126">
        <f t="shared" si="245"/>
        <v>294</v>
      </c>
      <c r="W338" s="127">
        <f t="shared" si="246"/>
        <v>382.5</v>
      </c>
    </row>
    <row r="339" spans="1:23" s="273" customFormat="1" ht="14.45" customHeight="1" x14ac:dyDescent="0.2">
      <c r="A339" s="71">
        <v>5</v>
      </c>
      <c r="B339" s="59">
        <f t="shared" si="119"/>
        <v>0</v>
      </c>
      <c r="C339" s="59">
        <f t="shared" si="120"/>
        <v>0</v>
      </c>
      <c r="D339" s="275">
        <f t="shared" si="219"/>
        <v>0</v>
      </c>
      <c r="E339" s="265"/>
      <c r="F339" s="61">
        <v>5</v>
      </c>
      <c r="G339" s="23" t="s">
        <v>512</v>
      </c>
      <c r="H339" s="74" t="s">
        <v>213</v>
      </c>
      <c r="I339" s="268">
        <v>1</v>
      </c>
      <c r="J339" s="23" t="s">
        <v>616</v>
      </c>
      <c r="K339" s="65">
        <v>35</v>
      </c>
      <c r="L339" s="65">
        <f t="shared" si="191"/>
        <v>35</v>
      </c>
      <c r="M339" s="66">
        <v>1</v>
      </c>
      <c r="N339" s="124">
        <f t="shared" si="192"/>
        <v>70</v>
      </c>
      <c r="O339" s="124">
        <v>16.25</v>
      </c>
      <c r="P339" s="125">
        <f t="shared" si="193"/>
        <v>70</v>
      </c>
      <c r="Q339" s="124">
        <f t="shared" si="137"/>
        <v>14</v>
      </c>
      <c r="R339" s="126">
        <f t="shared" si="194"/>
        <v>0</v>
      </c>
      <c r="S339" s="126">
        <f t="shared" si="195"/>
        <v>0</v>
      </c>
      <c r="T339" s="126">
        <f t="shared" si="196"/>
        <v>175</v>
      </c>
      <c r="U339" s="127">
        <f t="shared" si="197"/>
        <v>350</v>
      </c>
      <c r="V339" s="126">
        <f t="shared" si="198"/>
        <v>175</v>
      </c>
      <c r="W339" s="127">
        <f t="shared" si="199"/>
        <v>350</v>
      </c>
    </row>
    <row r="340" spans="1:23" s="273" customFormat="1" ht="14.45" customHeight="1" thickBot="1" x14ac:dyDescent="0.25">
      <c r="A340" s="71">
        <v>50</v>
      </c>
      <c r="B340" s="59">
        <f t="shared" si="119"/>
        <v>0</v>
      </c>
      <c r="C340" s="59">
        <f t="shared" si="120"/>
        <v>0</v>
      </c>
      <c r="D340" s="275">
        <f t="shared" si="219"/>
        <v>0</v>
      </c>
      <c r="E340" s="265" t="s">
        <v>532</v>
      </c>
      <c r="F340" s="61">
        <v>50</v>
      </c>
      <c r="G340" s="83" t="s">
        <v>513</v>
      </c>
      <c r="H340" s="74" t="s">
        <v>211</v>
      </c>
      <c r="I340" s="268">
        <v>50</v>
      </c>
      <c r="J340" s="23" t="s">
        <v>777</v>
      </c>
      <c r="K340" s="65">
        <v>300</v>
      </c>
      <c r="L340" s="65">
        <f t="shared" si="191"/>
        <v>6</v>
      </c>
      <c r="M340" s="66">
        <v>4</v>
      </c>
      <c r="N340" s="124">
        <f t="shared" si="192"/>
        <v>30</v>
      </c>
      <c r="O340" s="124">
        <v>17.25</v>
      </c>
      <c r="P340" s="125">
        <f t="shared" si="193"/>
        <v>30</v>
      </c>
      <c r="Q340" s="124">
        <f t="shared" si="137"/>
        <v>6</v>
      </c>
      <c r="R340" s="126">
        <f t="shared" si="194"/>
        <v>0</v>
      </c>
      <c r="S340" s="126">
        <f t="shared" si="195"/>
        <v>0</v>
      </c>
      <c r="T340" s="126">
        <f t="shared" si="196"/>
        <v>300</v>
      </c>
      <c r="U340" s="127">
        <f t="shared" si="197"/>
        <v>1500</v>
      </c>
      <c r="V340" s="126">
        <f t="shared" si="198"/>
        <v>300</v>
      </c>
      <c r="W340" s="127">
        <f t="shared" si="199"/>
        <v>1500</v>
      </c>
    </row>
    <row r="341" spans="1:23" s="5" customFormat="1" ht="14.45" hidden="1" customHeight="1" thickBot="1" x14ac:dyDescent="0.3">
      <c r="A341" s="71">
        <v>0</v>
      </c>
      <c r="B341" s="59">
        <f t="shared" ref="B341:B342" si="247">MAX(0,A341-F341)</f>
        <v>0</v>
      </c>
      <c r="C341" s="59">
        <f t="shared" ref="C341:C342" si="248">B341/I341</f>
        <v>0</v>
      </c>
      <c r="D341" s="275">
        <f t="shared" si="114"/>
        <v>0</v>
      </c>
      <c r="E341" s="134" t="s">
        <v>532</v>
      </c>
      <c r="F341" s="61">
        <v>0</v>
      </c>
      <c r="G341" s="131"/>
      <c r="H341" s="132"/>
      <c r="I341" s="133">
        <v>1</v>
      </c>
      <c r="J341" s="134" t="s">
        <v>532</v>
      </c>
      <c r="K341" s="204">
        <v>0</v>
      </c>
      <c r="L341" s="135">
        <f>K341/I341</f>
        <v>0</v>
      </c>
      <c r="M341" s="135">
        <v>0</v>
      </c>
      <c r="N341" s="136">
        <f t="shared" ref="N341" si="249">L341+(L341*M341)</f>
        <v>0</v>
      </c>
      <c r="O341" s="136">
        <v>0</v>
      </c>
      <c r="P341" s="137">
        <f t="shared" ref="P341" si="250">ROUND(N341*4,0)/4</f>
        <v>0</v>
      </c>
      <c r="Q341" s="136">
        <f t="shared" ref="Q341" si="251">P341*20%</f>
        <v>0</v>
      </c>
      <c r="R341" s="138">
        <f>(D341*I341)*L341</f>
        <v>0</v>
      </c>
      <c r="S341" s="138">
        <f>(D341*I341)*P341</f>
        <v>0</v>
      </c>
      <c r="T341" s="138">
        <f>F341*L341</f>
        <v>0</v>
      </c>
      <c r="U341" s="139">
        <f>F341*P341</f>
        <v>0</v>
      </c>
      <c r="V341" s="138">
        <f>A341*L341</f>
        <v>0</v>
      </c>
      <c r="W341" s="139">
        <f>A341*P341</f>
        <v>0</v>
      </c>
    </row>
    <row r="342" spans="1:23" ht="14.25" customHeight="1" thickTop="1" x14ac:dyDescent="0.25">
      <c r="A342" s="71">
        <v>0</v>
      </c>
      <c r="B342" s="59">
        <f t="shared" si="247"/>
        <v>0</v>
      </c>
      <c r="C342" s="59">
        <f t="shared" si="248"/>
        <v>0</v>
      </c>
      <c r="D342" s="275">
        <f t="shared" ref="D342:D343" si="252">ROUND(C342,0)</f>
        <v>0</v>
      </c>
      <c r="E342" s="140"/>
      <c r="F342" s="140"/>
      <c r="G342" s="140">
        <v>44243</v>
      </c>
      <c r="H342" s="128"/>
      <c r="I342" s="141">
        <v>1</v>
      </c>
      <c r="J342" s="128"/>
      <c r="K342" s="203">
        <v>0</v>
      </c>
      <c r="L342" s="128"/>
      <c r="M342" s="128"/>
      <c r="N342" s="128"/>
      <c r="O342" s="128"/>
      <c r="P342" s="128"/>
      <c r="Q342" s="128"/>
      <c r="R342" s="129">
        <f t="shared" ref="R342:W342" si="253">SUM(R3:R341)</f>
        <v>6033.5</v>
      </c>
      <c r="S342" s="129">
        <f t="shared" si="253"/>
        <v>12666</v>
      </c>
      <c r="T342" s="129">
        <f t="shared" si="253"/>
        <v>107222.34917491749</v>
      </c>
      <c r="U342" s="129">
        <f t="shared" si="253"/>
        <v>246629.5</v>
      </c>
      <c r="V342" s="129">
        <f t="shared" si="253"/>
        <v>112876.24917491748</v>
      </c>
      <c r="W342" s="129">
        <f t="shared" si="253"/>
        <v>257661.5</v>
      </c>
    </row>
    <row r="343" spans="1:23" ht="14.45" customHeight="1" thickBot="1" x14ac:dyDescent="0.3">
      <c r="A343" s="71"/>
      <c r="B343" s="71"/>
      <c r="C343" s="71"/>
      <c r="D343" s="275">
        <f t="shared" si="252"/>
        <v>0</v>
      </c>
      <c r="E343" s="213"/>
      <c r="F343" s="213"/>
      <c r="G343" s="142"/>
      <c r="I343" s="143"/>
      <c r="J343" s="136"/>
      <c r="K343" s="204">
        <v>0</v>
      </c>
      <c r="L343" s="136"/>
      <c r="M343" s="136"/>
      <c r="N343" s="136"/>
      <c r="O343" s="136"/>
      <c r="P343" s="136"/>
      <c r="Q343" s="136"/>
      <c r="R343" s="138"/>
      <c r="S343" s="144">
        <f>100%-(R342/S342)</f>
        <v>0.52364598136744034</v>
      </c>
      <c r="T343" s="144"/>
      <c r="U343" s="144">
        <f>100%-(T342/U342)</f>
        <v>0.56524929428589243</v>
      </c>
      <c r="V343" s="144"/>
      <c r="W343" s="145">
        <f>100%-(V342/W342)</f>
        <v>0.56192039099781121</v>
      </c>
    </row>
    <row r="344" spans="1:23" ht="14.45" customHeight="1" thickTop="1" thickBot="1" x14ac:dyDescent="0.3">
      <c r="G344" s="213"/>
      <c r="W344" s="1"/>
    </row>
    <row r="345" spans="1:23" ht="14.45" customHeight="1" thickTop="1" x14ac:dyDescent="0.25">
      <c r="W345" s="1"/>
    </row>
    <row r="346" spans="1:23" ht="14.45" customHeight="1" x14ac:dyDescent="0.25">
      <c r="W346" s="1"/>
    </row>
    <row r="347" spans="1:23" ht="14.45" customHeight="1" x14ac:dyDescent="0.25">
      <c r="W347" s="1"/>
    </row>
    <row r="348" spans="1:23" ht="14.45" customHeight="1" x14ac:dyDescent="0.25">
      <c r="W348" s="1"/>
    </row>
    <row r="349" spans="1:23" ht="14.45" customHeight="1" x14ac:dyDescent="0.25">
      <c r="P349" s="21"/>
      <c r="Q349" s="22"/>
      <c r="R349" s="28"/>
      <c r="W349" s="1"/>
    </row>
    <row r="350" spans="1:23" ht="14.45" customHeight="1" x14ac:dyDescent="0.25">
      <c r="P350" s="21"/>
      <c r="Q350" s="22"/>
      <c r="R350" s="28"/>
      <c r="W350" s="1"/>
    </row>
    <row r="351" spans="1:23" ht="14.45" customHeight="1" x14ac:dyDescent="0.25">
      <c r="W351" s="1"/>
    </row>
    <row r="352" spans="1:23" ht="14.45" customHeight="1" x14ac:dyDescent="0.25">
      <c r="W352" s="1"/>
    </row>
  </sheetData>
  <pageMargins left="0.4" right="0.4" top="1" bottom="0.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5"/>
  <sheetViews>
    <sheetView tabSelected="1" topLeftCell="G94" zoomScale="96" zoomScaleNormal="96" workbookViewId="0">
      <selection activeCell="Y8" sqref="Y8"/>
    </sheetView>
  </sheetViews>
  <sheetFormatPr defaultRowHeight="15" x14ac:dyDescent="0.25"/>
  <cols>
    <col min="1" max="1" width="8.7109375" style="36" hidden="1" customWidth="1"/>
    <col min="2" max="2" width="8.85546875" hidden="1" customWidth="1"/>
    <col min="3" max="3" width="9.28515625" style="25" hidden="1" customWidth="1"/>
    <col min="4" max="5" width="8.42578125" style="25" hidden="1" customWidth="1"/>
    <col min="6" max="6" width="7.85546875" style="34" hidden="1" customWidth="1"/>
    <col min="7" max="7" width="32.28515625" style="34" customWidth="1"/>
    <col min="8" max="8" width="15" style="31" customWidth="1"/>
    <col min="9" max="9" width="6.7109375" style="32" hidden="1" customWidth="1"/>
    <col min="10" max="10" width="7" style="33" hidden="1" customWidth="1"/>
    <col min="11" max="11" width="8.5703125" style="264" hidden="1" customWidth="1"/>
    <col min="12" max="12" width="9.28515625" style="194" customWidth="1"/>
    <col min="13" max="13" width="11.140625" customWidth="1"/>
    <col min="14" max="14" width="21" customWidth="1"/>
    <col min="15" max="15" width="16.140625" customWidth="1"/>
    <col min="16" max="16" width="11.7109375" style="48" customWidth="1"/>
    <col min="17" max="17" width="10.7109375" style="35" hidden="1" customWidth="1"/>
    <col min="18" max="20" width="14.140625" hidden="1" customWidth="1"/>
    <col min="21" max="21" width="15.42578125" hidden="1" customWidth="1"/>
    <col min="22" max="22" width="14.140625" hidden="1" customWidth="1"/>
    <col min="23" max="23" width="15.42578125" hidden="1" customWidth="1"/>
    <col min="24" max="26" width="14" customWidth="1"/>
    <col min="27" max="27" width="15.5703125" style="6" customWidth="1"/>
    <col min="28" max="28" width="14.85546875" style="24" customWidth="1"/>
    <col min="29" max="30" width="12.28515625" style="26" customWidth="1"/>
    <col min="31" max="31" width="13.42578125" style="26" customWidth="1"/>
    <col min="32" max="32" width="14.7109375" style="9" customWidth="1"/>
    <col min="33" max="33" width="14.140625" style="27" customWidth="1"/>
    <col min="34" max="34" width="14.85546875" style="10" customWidth="1"/>
    <col min="36" max="36" width="8.85546875" customWidth="1"/>
  </cols>
  <sheetData>
    <row r="1" spans="1:24" s="30" customFormat="1" ht="36.6" customHeight="1" x14ac:dyDescent="0.25">
      <c r="A1" s="215" t="s">
        <v>572</v>
      </c>
      <c r="B1" s="216" t="s">
        <v>539</v>
      </c>
      <c r="C1" s="216" t="s">
        <v>540</v>
      </c>
      <c r="D1" s="217" t="s">
        <v>622</v>
      </c>
      <c r="E1" s="217" t="s">
        <v>764</v>
      </c>
      <c r="F1" s="217" t="s">
        <v>571</v>
      </c>
      <c r="G1" s="218" t="s">
        <v>197</v>
      </c>
      <c r="H1" s="214" t="s">
        <v>1</v>
      </c>
      <c r="I1" s="214" t="s">
        <v>83</v>
      </c>
      <c r="J1" s="214" t="s">
        <v>763</v>
      </c>
      <c r="K1" s="214" t="s">
        <v>670</v>
      </c>
      <c r="L1" s="214" t="s">
        <v>624</v>
      </c>
      <c r="M1" s="219" t="s">
        <v>560</v>
      </c>
      <c r="N1" s="220" t="s">
        <v>561</v>
      </c>
      <c r="O1" s="220" t="s">
        <v>629</v>
      </c>
      <c r="P1" s="220" t="s">
        <v>791</v>
      </c>
      <c r="Q1" s="221" t="s">
        <v>570</v>
      </c>
      <c r="R1" s="222" t="s">
        <v>562</v>
      </c>
      <c r="S1" s="222" t="s">
        <v>563</v>
      </c>
      <c r="T1" s="222" t="s">
        <v>565</v>
      </c>
      <c r="U1" s="223" t="s">
        <v>566</v>
      </c>
      <c r="V1" s="224" t="s">
        <v>564</v>
      </c>
      <c r="W1" s="224" t="s">
        <v>569</v>
      </c>
      <c r="X1" s="225"/>
    </row>
    <row r="2" spans="1:24" s="12" customFormat="1" ht="14.45" customHeight="1" x14ac:dyDescent="0.25">
      <c r="A2" s="146"/>
      <c r="B2" s="147">
        <f t="shared" ref="B2:B33" si="0">MAX(0,A2-F2)</f>
        <v>0</v>
      </c>
      <c r="C2" s="147">
        <f t="shared" ref="C2:C33" si="1">B2/I2</f>
        <v>0</v>
      </c>
      <c r="D2" s="148">
        <f>ROUND(C2,0)</f>
        <v>0</v>
      </c>
      <c r="E2" s="148"/>
      <c r="F2" s="149"/>
      <c r="G2" s="150" t="s">
        <v>84</v>
      </c>
      <c r="H2" s="46"/>
      <c r="I2" s="44">
        <v>1</v>
      </c>
      <c r="J2" s="151"/>
      <c r="K2" s="152">
        <v>0</v>
      </c>
      <c r="L2" s="152">
        <f t="shared" ref="L2:L33" si="2">K2/I2</f>
        <v>0</v>
      </c>
      <c r="M2" s="153"/>
      <c r="N2" s="154">
        <f t="shared" ref="N2:N18" si="3">L2+(L2*M2)</f>
        <v>0</v>
      </c>
      <c r="O2" s="154">
        <v>0</v>
      </c>
      <c r="P2" s="155">
        <f t="shared" ref="P2:P18" si="4">ROUND(N2,0)</f>
        <v>0</v>
      </c>
      <c r="Q2" s="152">
        <f t="shared" ref="Q2:Q18" si="5">P2*20%</f>
        <v>0</v>
      </c>
      <c r="R2" s="152">
        <f t="shared" ref="R2:R33" si="6">D2*(L2*I2)</f>
        <v>0</v>
      </c>
      <c r="S2" s="152">
        <f t="shared" ref="S2:S33" si="7">D2*(P2*I2)</f>
        <v>0</v>
      </c>
      <c r="T2" s="152">
        <f t="shared" ref="T2:T33" si="8">F2*L2</f>
        <v>0</v>
      </c>
      <c r="U2" s="152">
        <f t="shared" ref="U2:U33" si="9">F2*P2</f>
        <v>0</v>
      </c>
      <c r="V2" s="152">
        <f t="shared" ref="V2:V33" si="10">A2*L2</f>
        <v>0</v>
      </c>
      <c r="W2" s="152">
        <f t="shared" ref="W2:W33" si="11">A2*P2</f>
        <v>0</v>
      </c>
    </row>
    <row r="3" spans="1:24" s="11" customFormat="1" ht="14.45" customHeight="1" x14ac:dyDescent="0.25">
      <c r="A3" s="146">
        <v>3</v>
      </c>
      <c r="B3" s="147">
        <f t="shared" si="0"/>
        <v>0</v>
      </c>
      <c r="C3" s="147">
        <f t="shared" si="1"/>
        <v>0</v>
      </c>
      <c r="D3" s="148">
        <f t="shared" ref="D3:D66" si="12">ROUND(C3,0)</f>
        <v>0</v>
      </c>
      <c r="E3" s="44" t="s">
        <v>623</v>
      </c>
      <c r="F3" s="149">
        <v>3</v>
      </c>
      <c r="G3" s="167" t="s">
        <v>96</v>
      </c>
      <c r="H3" s="46" t="s">
        <v>97</v>
      </c>
      <c r="I3" s="44">
        <v>1</v>
      </c>
      <c r="J3" s="44" t="s">
        <v>623</v>
      </c>
      <c r="K3" s="262">
        <v>9.85</v>
      </c>
      <c r="L3" s="226">
        <f t="shared" si="2"/>
        <v>9.85</v>
      </c>
      <c r="M3" s="227">
        <v>1</v>
      </c>
      <c r="N3" s="228">
        <f t="shared" si="3"/>
        <v>19.7</v>
      </c>
      <c r="O3" s="228">
        <v>23</v>
      </c>
      <c r="P3" s="229">
        <f t="shared" si="4"/>
        <v>20</v>
      </c>
      <c r="Q3" s="228">
        <f t="shared" si="5"/>
        <v>4</v>
      </c>
      <c r="R3" s="228">
        <f t="shared" si="6"/>
        <v>0</v>
      </c>
      <c r="S3" s="228">
        <f t="shared" si="7"/>
        <v>0</v>
      </c>
      <c r="T3" s="228">
        <f t="shared" si="8"/>
        <v>29.549999999999997</v>
      </c>
      <c r="U3" s="228">
        <f t="shared" si="9"/>
        <v>60</v>
      </c>
      <c r="V3" s="228">
        <f t="shared" si="10"/>
        <v>29.549999999999997</v>
      </c>
      <c r="W3" s="228">
        <f t="shared" si="11"/>
        <v>60</v>
      </c>
      <c r="X3" s="230"/>
    </row>
    <row r="4" spans="1:24" s="11" customFormat="1" ht="14.45" customHeight="1" x14ac:dyDescent="0.25">
      <c r="A4" s="146">
        <v>7</v>
      </c>
      <c r="B4" s="147">
        <f t="shared" si="0"/>
        <v>0</v>
      </c>
      <c r="C4" s="147">
        <f t="shared" si="1"/>
        <v>0</v>
      </c>
      <c r="D4" s="148">
        <f t="shared" si="12"/>
        <v>0</v>
      </c>
      <c r="E4" s="44" t="s">
        <v>623</v>
      </c>
      <c r="F4" s="149">
        <v>7</v>
      </c>
      <c r="G4" s="167" t="s">
        <v>98</v>
      </c>
      <c r="H4" s="46" t="s">
        <v>97</v>
      </c>
      <c r="I4" s="44">
        <v>1</v>
      </c>
      <c r="J4" s="44" t="s">
        <v>623</v>
      </c>
      <c r="K4" s="262">
        <v>11.5</v>
      </c>
      <c r="L4" s="226">
        <f t="shared" si="2"/>
        <v>11.5</v>
      </c>
      <c r="M4" s="227">
        <v>1</v>
      </c>
      <c r="N4" s="228">
        <f t="shared" si="3"/>
        <v>23</v>
      </c>
      <c r="O4" s="228">
        <v>25</v>
      </c>
      <c r="P4" s="229">
        <f t="shared" si="4"/>
        <v>23</v>
      </c>
      <c r="Q4" s="228">
        <f t="shared" si="5"/>
        <v>4.6000000000000005</v>
      </c>
      <c r="R4" s="228">
        <f t="shared" si="6"/>
        <v>0</v>
      </c>
      <c r="S4" s="228">
        <f t="shared" si="7"/>
        <v>0</v>
      </c>
      <c r="T4" s="228">
        <f t="shared" si="8"/>
        <v>80.5</v>
      </c>
      <c r="U4" s="228">
        <f t="shared" si="9"/>
        <v>161</v>
      </c>
      <c r="V4" s="228">
        <f t="shared" si="10"/>
        <v>80.5</v>
      </c>
      <c r="W4" s="228">
        <f t="shared" si="11"/>
        <v>161</v>
      </c>
      <c r="X4" s="230"/>
    </row>
    <row r="5" spans="1:24" s="11" customFormat="1" ht="14.45" customHeight="1" x14ac:dyDescent="0.25">
      <c r="A5" s="146">
        <v>7</v>
      </c>
      <c r="B5" s="147">
        <f t="shared" si="0"/>
        <v>0</v>
      </c>
      <c r="C5" s="147">
        <f t="shared" si="1"/>
        <v>0</v>
      </c>
      <c r="D5" s="148">
        <f t="shared" si="12"/>
        <v>0</v>
      </c>
      <c r="E5" s="44" t="s">
        <v>623</v>
      </c>
      <c r="F5" s="149">
        <v>7</v>
      </c>
      <c r="G5" s="167" t="s">
        <v>99</v>
      </c>
      <c r="H5" s="46" t="s">
        <v>97</v>
      </c>
      <c r="I5" s="44">
        <v>1</v>
      </c>
      <c r="J5" s="44" t="s">
        <v>623</v>
      </c>
      <c r="K5" s="262">
        <v>14.24</v>
      </c>
      <c r="L5" s="226">
        <f t="shared" si="2"/>
        <v>14.24</v>
      </c>
      <c r="M5" s="227">
        <v>1</v>
      </c>
      <c r="N5" s="228">
        <f t="shared" si="3"/>
        <v>28.48</v>
      </c>
      <c r="O5" s="228">
        <v>36</v>
      </c>
      <c r="P5" s="229">
        <f t="shared" si="4"/>
        <v>28</v>
      </c>
      <c r="Q5" s="228">
        <f t="shared" si="5"/>
        <v>5.6000000000000005</v>
      </c>
      <c r="R5" s="228">
        <f t="shared" si="6"/>
        <v>0</v>
      </c>
      <c r="S5" s="228">
        <f t="shared" si="7"/>
        <v>0</v>
      </c>
      <c r="T5" s="228">
        <f t="shared" si="8"/>
        <v>99.68</v>
      </c>
      <c r="U5" s="228">
        <f t="shared" si="9"/>
        <v>196</v>
      </c>
      <c r="V5" s="228">
        <f t="shared" si="10"/>
        <v>99.68</v>
      </c>
      <c r="W5" s="228">
        <f t="shared" si="11"/>
        <v>196</v>
      </c>
      <c r="X5" s="230"/>
    </row>
    <row r="6" spans="1:24" s="11" customFormat="1" ht="14.45" customHeight="1" x14ac:dyDescent="0.25">
      <c r="A6" s="146">
        <v>0</v>
      </c>
      <c r="B6" s="147">
        <f t="shared" si="0"/>
        <v>0</v>
      </c>
      <c r="C6" s="147">
        <f t="shared" si="1"/>
        <v>0</v>
      </c>
      <c r="D6" s="148">
        <f t="shared" si="12"/>
        <v>0</v>
      </c>
      <c r="E6" s="44" t="s">
        <v>623</v>
      </c>
      <c r="F6" s="149">
        <v>0</v>
      </c>
      <c r="G6" s="167" t="s">
        <v>100</v>
      </c>
      <c r="H6" s="46" t="s">
        <v>647</v>
      </c>
      <c r="I6" s="44">
        <v>1</v>
      </c>
      <c r="J6" s="44" t="s">
        <v>623</v>
      </c>
      <c r="K6" s="262"/>
      <c r="L6" s="226">
        <f t="shared" si="2"/>
        <v>0</v>
      </c>
      <c r="M6" s="227">
        <v>1</v>
      </c>
      <c r="N6" s="228">
        <f>L6+(L6*M6)</f>
        <v>0</v>
      </c>
      <c r="O6" s="228">
        <v>122</v>
      </c>
      <c r="P6" s="229">
        <f>ROUND(N6,0)</f>
        <v>0</v>
      </c>
      <c r="Q6" s="228">
        <f>P6*20%</f>
        <v>0</v>
      </c>
      <c r="R6" s="228">
        <f t="shared" si="6"/>
        <v>0</v>
      </c>
      <c r="S6" s="228">
        <f t="shared" si="7"/>
        <v>0</v>
      </c>
      <c r="T6" s="228">
        <f t="shared" si="8"/>
        <v>0</v>
      </c>
      <c r="U6" s="228">
        <f t="shared" si="9"/>
        <v>0</v>
      </c>
      <c r="V6" s="228">
        <f t="shared" si="10"/>
        <v>0</v>
      </c>
      <c r="W6" s="228">
        <f t="shared" si="11"/>
        <v>0</v>
      </c>
      <c r="X6" s="230"/>
    </row>
    <row r="7" spans="1:24" s="11" customFormat="1" ht="14.45" customHeight="1" x14ac:dyDescent="0.25">
      <c r="A7" s="146">
        <v>0</v>
      </c>
      <c r="B7" s="147">
        <f t="shared" si="0"/>
        <v>0</v>
      </c>
      <c r="C7" s="147">
        <f t="shared" si="1"/>
        <v>0</v>
      </c>
      <c r="D7" s="148">
        <f t="shared" si="12"/>
        <v>0</v>
      </c>
      <c r="E7" s="44" t="s">
        <v>623</v>
      </c>
      <c r="F7" s="149">
        <v>0</v>
      </c>
      <c r="G7" s="167" t="s">
        <v>100</v>
      </c>
      <c r="H7" s="46" t="s">
        <v>101</v>
      </c>
      <c r="I7" s="44">
        <v>1</v>
      </c>
      <c r="J7" s="44" t="s">
        <v>623</v>
      </c>
      <c r="K7" s="262"/>
      <c r="L7" s="226">
        <f t="shared" si="2"/>
        <v>0</v>
      </c>
      <c r="M7" s="227">
        <v>1</v>
      </c>
      <c r="N7" s="228">
        <f t="shared" si="3"/>
        <v>0</v>
      </c>
      <c r="O7" s="228">
        <v>202</v>
      </c>
      <c r="P7" s="229">
        <f t="shared" si="4"/>
        <v>0</v>
      </c>
      <c r="Q7" s="228">
        <f t="shared" si="5"/>
        <v>0</v>
      </c>
      <c r="R7" s="228">
        <f t="shared" si="6"/>
        <v>0</v>
      </c>
      <c r="S7" s="228">
        <f t="shared" si="7"/>
        <v>0</v>
      </c>
      <c r="T7" s="228">
        <f t="shared" si="8"/>
        <v>0</v>
      </c>
      <c r="U7" s="228">
        <f t="shared" si="9"/>
        <v>0</v>
      </c>
      <c r="V7" s="228">
        <f t="shared" si="10"/>
        <v>0</v>
      </c>
      <c r="W7" s="228">
        <f t="shared" si="11"/>
        <v>0</v>
      </c>
      <c r="X7" s="230"/>
    </row>
    <row r="8" spans="1:24" s="11" customFormat="1" ht="14.45" customHeight="1" x14ac:dyDescent="0.25">
      <c r="A8" s="146">
        <v>3</v>
      </c>
      <c r="B8" s="147">
        <f t="shared" si="0"/>
        <v>0</v>
      </c>
      <c r="C8" s="147">
        <f t="shared" si="1"/>
        <v>0</v>
      </c>
      <c r="D8" s="148">
        <f t="shared" si="12"/>
        <v>0</v>
      </c>
      <c r="E8" s="44" t="s">
        <v>623</v>
      </c>
      <c r="F8" s="149">
        <v>3</v>
      </c>
      <c r="G8" s="167" t="s">
        <v>102</v>
      </c>
      <c r="H8" s="46" t="s">
        <v>111</v>
      </c>
      <c r="I8" s="44">
        <v>1</v>
      </c>
      <c r="J8" s="44" t="s">
        <v>623</v>
      </c>
      <c r="K8" s="262">
        <v>39.5</v>
      </c>
      <c r="L8" s="226">
        <f t="shared" si="2"/>
        <v>39.5</v>
      </c>
      <c r="M8" s="227">
        <v>1</v>
      </c>
      <c r="N8" s="228">
        <f t="shared" si="3"/>
        <v>79</v>
      </c>
      <c r="O8" s="228">
        <v>87</v>
      </c>
      <c r="P8" s="229">
        <f t="shared" si="4"/>
        <v>79</v>
      </c>
      <c r="Q8" s="228">
        <f t="shared" si="5"/>
        <v>15.8</v>
      </c>
      <c r="R8" s="228">
        <f t="shared" si="6"/>
        <v>0</v>
      </c>
      <c r="S8" s="228">
        <f t="shared" si="7"/>
        <v>0</v>
      </c>
      <c r="T8" s="228">
        <f t="shared" si="8"/>
        <v>118.5</v>
      </c>
      <c r="U8" s="228">
        <f t="shared" si="9"/>
        <v>237</v>
      </c>
      <c r="V8" s="228">
        <f t="shared" si="10"/>
        <v>118.5</v>
      </c>
      <c r="W8" s="228">
        <f t="shared" si="11"/>
        <v>237</v>
      </c>
      <c r="X8" s="230"/>
    </row>
    <row r="9" spans="1:24" s="11" customFormat="1" ht="14.45" customHeight="1" x14ac:dyDescent="0.25">
      <c r="A9" s="146">
        <v>5</v>
      </c>
      <c r="B9" s="147">
        <f t="shared" si="0"/>
        <v>0</v>
      </c>
      <c r="C9" s="147">
        <f t="shared" si="1"/>
        <v>0</v>
      </c>
      <c r="D9" s="148">
        <f t="shared" si="12"/>
        <v>0</v>
      </c>
      <c r="E9" s="44" t="s">
        <v>623</v>
      </c>
      <c r="F9" s="149">
        <v>5</v>
      </c>
      <c r="G9" s="167" t="s">
        <v>103</v>
      </c>
      <c r="H9" s="46" t="s">
        <v>111</v>
      </c>
      <c r="I9" s="44">
        <v>1</v>
      </c>
      <c r="J9" s="44" t="s">
        <v>623</v>
      </c>
      <c r="K9" s="262">
        <v>74</v>
      </c>
      <c r="L9" s="226">
        <f t="shared" si="2"/>
        <v>74</v>
      </c>
      <c r="M9" s="227">
        <v>1</v>
      </c>
      <c r="N9" s="228">
        <f>L9+(L9*M9)</f>
        <v>148</v>
      </c>
      <c r="O9" s="228">
        <v>133</v>
      </c>
      <c r="P9" s="229">
        <f>ROUND(N9,0)</f>
        <v>148</v>
      </c>
      <c r="Q9" s="228">
        <f>P9*20%</f>
        <v>29.6</v>
      </c>
      <c r="R9" s="228">
        <f t="shared" si="6"/>
        <v>0</v>
      </c>
      <c r="S9" s="228">
        <f t="shared" si="7"/>
        <v>0</v>
      </c>
      <c r="T9" s="228">
        <f t="shared" si="8"/>
        <v>370</v>
      </c>
      <c r="U9" s="228">
        <f t="shared" si="9"/>
        <v>740</v>
      </c>
      <c r="V9" s="228">
        <f t="shared" si="10"/>
        <v>370</v>
      </c>
      <c r="W9" s="228">
        <f t="shared" si="11"/>
        <v>740</v>
      </c>
      <c r="X9" s="230"/>
    </row>
    <row r="10" spans="1:24" s="11" customFormat="1" ht="14.45" customHeight="1" x14ac:dyDescent="0.25">
      <c r="A10" s="146">
        <v>7</v>
      </c>
      <c r="B10" s="147">
        <f t="shared" si="0"/>
        <v>0</v>
      </c>
      <c r="C10" s="147">
        <f t="shared" si="1"/>
        <v>0</v>
      </c>
      <c r="D10" s="148">
        <f t="shared" si="12"/>
        <v>0</v>
      </c>
      <c r="E10" s="44" t="s">
        <v>623</v>
      </c>
      <c r="F10" s="149">
        <v>7</v>
      </c>
      <c r="G10" s="167" t="s">
        <v>104</v>
      </c>
      <c r="H10" s="46" t="s">
        <v>111</v>
      </c>
      <c r="I10" s="44">
        <v>1</v>
      </c>
      <c r="J10" s="44" t="s">
        <v>623</v>
      </c>
      <c r="K10" s="262">
        <v>93</v>
      </c>
      <c r="L10" s="226">
        <f t="shared" si="2"/>
        <v>93</v>
      </c>
      <c r="M10" s="227">
        <v>1</v>
      </c>
      <c r="N10" s="228">
        <f>L10+(L10*M10)</f>
        <v>186</v>
      </c>
      <c r="O10" s="228">
        <v>198</v>
      </c>
      <c r="P10" s="229">
        <f>ROUND(N10,0)</f>
        <v>186</v>
      </c>
      <c r="Q10" s="228">
        <f>P10*20%</f>
        <v>37.200000000000003</v>
      </c>
      <c r="R10" s="228">
        <f t="shared" si="6"/>
        <v>0</v>
      </c>
      <c r="S10" s="228">
        <f t="shared" si="7"/>
        <v>0</v>
      </c>
      <c r="T10" s="228">
        <f t="shared" si="8"/>
        <v>651</v>
      </c>
      <c r="U10" s="228">
        <f t="shared" si="9"/>
        <v>1302</v>
      </c>
      <c r="V10" s="228">
        <f t="shared" si="10"/>
        <v>651</v>
      </c>
      <c r="W10" s="228">
        <f t="shared" si="11"/>
        <v>1302</v>
      </c>
      <c r="X10" s="230"/>
    </row>
    <row r="11" spans="1:24" s="11" customFormat="1" ht="14.45" customHeight="1" x14ac:dyDescent="0.25">
      <c r="A11" s="146">
        <v>3</v>
      </c>
      <c r="B11" s="147">
        <f t="shared" si="0"/>
        <v>0</v>
      </c>
      <c r="C11" s="147">
        <f t="shared" si="1"/>
        <v>0</v>
      </c>
      <c r="D11" s="148">
        <f t="shared" si="12"/>
        <v>0</v>
      </c>
      <c r="E11" s="44" t="s">
        <v>623</v>
      </c>
      <c r="F11" s="149">
        <v>3</v>
      </c>
      <c r="G11" s="167" t="s">
        <v>105</v>
      </c>
      <c r="H11" s="46" t="s">
        <v>4</v>
      </c>
      <c r="I11" s="44">
        <v>1</v>
      </c>
      <c r="J11" s="44" t="s">
        <v>623</v>
      </c>
      <c r="K11" s="262">
        <v>13</v>
      </c>
      <c r="L11" s="226">
        <f t="shared" si="2"/>
        <v>13</v>
      </c>
      <c r="M11" s="227">
        <v>1</v>
      </c>
      <c r="N11" s="228">
        <f t="shared" si="3"/>
        <v>26</v>
      </c>
      <c r="O11" s="228">
        <v>25</v>
      </c>
      <c r="P11" s="229">
        <f t="shared" si="4"/>
        <v>26</v>
      </c>
      <c r="Q11" s="228">
        <f t="shared" si="5"/>
        <v>5.2</v>
      </c>
      <c r="R11" s="228">
        <f t="shared" si="6"/>
        <v>0</v>
      </c>
      <c r="S11" s="228">
        <f t="shared" si="7"/>
        <v>0</v>
      </c>
      <c r="T11" s="228">
        <f t="shared" si="8"/>
        <v>39</v>
      </c>
      <c r="U11" s="228">
        <f t="shared" si="9"/>
        <v>78</v>
      </c>
      <c r="V11" s="228">
        <f t="shared" si="10"/>
        <v>39</v>
      </c>
      <c r="W11" s="228">
        <f t="shared" si="11"/>
        <v>78</v>
      </c>
      <c r="X11" s="230"/>
    </row>
    <row r="12" spans="1:24" s="11" customFormat="1" ht="14.45" customHeight="1" x14ac:dyDescent="0.25">
      <c r="A12" s="146">
        <v>7</v>
      </c>
      <c r="B12" s="147">
        <f t="shared" si="0"/>
        <v>0</v>
      </c>
      <c r="C12" s="147">
        <f t="shared" si="1"/>
        <v>0</v>
      </c>
      <c r="D12" s="148">
        <f t="shared" si="12"/>
        <v>0</v>
      </c>
      <c r="E12" s="44" t="s">
        <v>623</v>
      </c>
      <c r="F12" s="149">
        <v>7</v>
      </c>
      <c r="G12" s="167" t="s">
        <v>106</v>
      </c>
      <c r="H12" s="46" t="s">
        <v>4</v>
      </c>
      <c r="I12" s="44">
        <v>1</v>
      </c>
      <c r="J12" s="44" t="s">
        <v>623</v>
      </c>
      <c r="K12" s="262">
        <v>14.75</v>
      </c>
      <c r="L12" s="226">
        <f t="shared" si="2"/>
        <v>14.75</v>
      </c>
      <c r="M12" s="227">
        <v>1</v>
      </c>
      <c r="N12" s="228">
        <f t="shared" si="3"/>
        <v>29.5</v>
      </c>
      <c r="O12" s="228">
        <v>28</v>
      </c>
      <c r="P12" s="229">
        <f t="shared" si="4"/>
        <v>30</v>
      </c>
      <c r="Q12" s="228">
        <f t="shared" si="5"/>
        <v>6</v>
      </c>
      <c r="R12" s="228">
        <f t="shared" si="6"/>
        <v>0</v>
      </c>
      <c r="S12" s="228">
        <f t="shared" si="7"/>
        <v>0</v>
      </c>
      <c r="T12" s="228">
        <f t="shared" si="8"/>
        <v>103.25</v>
      </c>
      <c r="U12" s="228">
        <f t="shared" si="9"/>
        <v>210</v>
      </c>
      <c r="V12" s="228">
        <f t="shared" si="10"/>
        <v>103.25</v>
      </c>
      <c r="W12" s="228">
        <f t="shared" si="11"/>
        <v>210</v>
      </c>
      <c r="X12" s="230"/>
    </row>
    <row r="13" spans="1:24" s="11" customFormat="1" ht="14.45" customHeight="1" x14ac:dyDescent="0.25">
      <c r="A13" s="146">
        <v>7</v>
      </c>
      <c r="B13" s="147">
        <f t="shared" si="0"/>
        <v>0</v>
      </c>
      <c r="C13" s="147">
        <f t="shared" si="1"/>
        <v>0</v>
      </c>
      <c r="D13" s="148">
        <f t="shared" si="12"/>
        <v>0</v>
      </c>
      <c r="E13" s="44" t="s">
        <v>623</v>
      </c>
      <c r="F13" s="149">
        <v>7</v>
      </c>
      <c r="G13" s="167" t="s">
        <v>107</v>
      </c>
      <c r="H13" s="46" t="s">
        <v>4</v>
      </c>
      <c r="I13" s="44">
        <v>1</v>
      </c>
      <c r="J13" s="44" t="s">
        <v>623</v>
      </c>
      <c r="K13" s="262">
        <v>20.75</v>
      </c>
      <c r="L13" s="226">
        <f t="shared" si="2"/>
        <v>20.75</v>
      </c>
      <c r="M13" s="227">
        <v>1</v>
      </c>
      <c r="N13" s="228">
        <f t="shared" si="3"/>
        <v>41.5</v>
      </c>
      <c r="O13" s="228">
        <v>40</v>
      </c>
      <c r="P13" s="229">
        <f t="shared" si="4"/>
        <v>42</v>
      </c>
      <c r="Q13" s="228">
        <f t="shared" si="5"/>
        <v>8.4</v>
      </c>
      <c r="R13" s="228">
        <f t="shared" si="6"/>
        <v>0</v>
      </c>
      <c r="S13" s="228">
        <f t="shared" si="7"/>
        <v>0</v>
      </c>
      <c r="T13" s="228">
        <f t="shared" si="8"/>
        <v>145.25</v>
      </c>
      <c r="U13" s="228">
        <f t="shared" si="9"/>
        <v>294</v>
      </c>
      <c r="V13" s="228">
        <f t="shared" si="10"/>
        <v>145.25</v>
      </c>
      <c r="W13" s="228">
        <f t="shared" si="11"/>
        <v>294</v>
      </c>
      <c r="X13" s="230"/>
    </row>
    <row r="14" spans="1:24" s="11" customFormat="1" ht="14.45" customHeight="1" x14ac:dyDescent="0.25">
      <c r="A14" s="146">
        <v>3</v>
      </c>
      <c r="B14" s="147">
        <f t="shared" si="0"/>
        <v>0</v>
      </c>
      <c r="C14" s="147">
        <f t="shared" si="1"/>
        <v>0</v>
      </c>
      <c r="D14" s="148">
        <f t="shared" si="12"/>
        <v>0</v>
      </c>
      <c r="E14" s="44" t="s">
        <v>623</v>
      </c>
      <c r="F14" s="149">
        <v>3</v>
      </c>
      <c r="G14" s="208" t="s">
        <v>760</v>
      </c>
      <c r="H14" s="46" t="s">
        <v>352</v>
      </c>
      <c r="I14" s="44">
        <v>1</v>
      </c>
      <c r="J14" s="44" t="s">
        <v>623</v>
      </c>
      <c r="K14" s="262">
        <v>59</v>
      </c>
      <c r="L14" s="226">
        <f t="shared" si="2"/>
        <v>59</v>
      </c>
      <c r="M14" s="227">
        <v>1</v>
      </c>
      <c r="N14" s="228">
        <f t="shared" si="3"/>
        <v>118</v>
      </c>
      <c r="O14" s="228">
        <v>166</v>
      </c>
      <c r="P14" s="229">
        <f t="shared" si="4"/>
        <v>118</v>
      </c>
      <c r="Q14" s="228">
        <f t="shared" si="5"/>
        <v>23.6</v>
      </c>
      <c r="R14" s="228">
        <f t="shared" si="6"/>
        <v>0</v>
      </c>
      <c r="S14" s="228">
        <f t="shared" si="7"/>
        <v>0</v>
      </c>
      <c r="T14" s="228">
        <f t="shared" si="8"/>
        <v>177</v>
      </c>
      <c r="U14" s="228">
        <f t="shared" si="9"/>
        <v>354</v>
      </c>
      <c r="V14" s="228">
        <f t="shared" si="10"/>
        <v>177</v>
      </c>
      <c r="W14" s="228">
        <f t="shared" si="11"/>
        <v>354</v>
      </c>
      <c r="X14" s="230"/>
    </row>
    <row r="15" spans="1:24" s="11" customFormat="1" ht="14.45" customHeight="1" x14ac:dyDescent="0.25">
      <c r="A15" s="146">
        <v>3</v>
      </c>
      <c r="B15" s="147">
        <f t="shared" si="0"/>
        <v>0</v>
      </c>
      <c r="C15" s="147">
        <f t="shared" si="1"/>
        <v>0</v>
      </c>
      <c r="D15" s="148">
        <f t="shared" si="12"/>
        <v>0</v>
      </c>
      <c r="E15" s="44" t="s">
        <v>623</v>
      </c>
      <c r="F15" s="149">
        <v>3</v>
      </c>
      <c r="G15" s="167" t="s">
        <v>108</v>
      </c>
      <c r="H15" s="46" t="s">
        <v>353</v>
      </c>
      <c r="I15" s="44">
        <v>1</v>
      </c>
      <c r="J15" s="44" t="s">
        <v>623</v>
      </c>
      <c r="K15" s="262">
        <v>60</v>
      </c>
      <c r="L15" s="226">
        <f t="shared" si="2"/>
        <v>60</v>
      </c>
      <c r="M15" s="227">
        <v>1</v>
      </c>
      <c r="N15" s="228">
        <f t="shared" si="3"/>
        <v>120</v>
      </c>
      <c r="O15" s="228">
        <v>207</v>
      </c>
      <c r="P15" s="229">
        <f t="shared" si="4"/>
        <v>120</v>
      </c>
      <c r="Q15" s="228">
        <f t="shared" si="5"/>
        <v>24</v>
      </c>
      <c r="R15" s="228">
        <f t="shared" si="6"/>
        <v>0</v>
      </c>
      <c r="S15" s="228">
        <f t="shared" si="7"/>
        <v>0</v>
      </c>
      <c r="T15" s="228">
        <f t="shared" si="8"/>
        <v>180</v>
      </c>
      <c r="U15" s="228">
        <f t="shared" si="9"/>
        <v>360</v>
      </c>
      <c r="V15" s="228">
        <f t="shared" si="10"/>
        <v>180</v>
      </c>
      <c r="W15" s="228">
        <f t="shared" si="11"/>
        <v>360</v>
      </c>
      <c r="X15" s="230"/>
    </row>
    <row r="16" spans="1:24" s="11" customFormat="1" ht="14.45" customHeight="1" x14ac:dyDescent="0.25">
      <c r="A16" s="146">
        <v>3</v>
      </c>
      <c r="B16" s="147">
        <f t="shared" si="0"/>
        <v>0</v>
      </c>
      <c r="C16" s="147">
        <f t="shared" si="1"/>
        <v>0</v>
      </c>
      <c r="D16" s="148">
        <f t="shared" si="12"/>
        <v>0</v>
      </c>
      <c r="E16" s="44" t="s">
        <v>623</v>
      </c>
      <c r="F16" s="149">
        <v>3</v>
      </c>
      <c r="G16" s="167" t="s">
        <v>109</v>
      </c>
      <c r="H16" s="46" t="s">
        <v>574</v>
      </c>
      <c r="I16" s="44">
        <v>1</v>
      </c>
      <c r="J16" s="44" t="s">
        <v>623</v>
      </c>
      <c r="K16" s="262">
        <v>185</v>
      </c>
      <c r="L16" s="226">
        <f t="shared" si="2"/>
        <v>185</v>
      </c>
      <c r="M16" s="227">
        <v>1</v>
      </c>
      <c r="N16" s="228">
        <f t="shared" si="3"/>
        <v>370</v>
      </c>
      <c r="O16" s="228">
        <v>162</v>
      </c>
      <c r="P16" s="229">
        <f t="shared" si="4"/>
        <v>370</v>
      </c>
      <c r="Q16" s="228">
        <f t="shared" si="5"/>
        <v>74</v>
      </c>
      <c r="R16" s="228">
        <f t="shared" si="6"/>
        <v>0</v>
      </c>
      <c r="S16" s="228">
        <f t="shared" si="7"/>
        <v>0</v>
      </c>
      <c r="T16" s="228">
        <f t="shared" si="8"/>
        <v>555</v>
      </c>
      <c r="U16" s="228">
        <f t="shared" si="9"/>
        <v>1110</v>
      </c>
      <c r="V16" s="228">
        <f t="shared" si="10"/>
        <v>555</v>
      </c>
      <c r="W16" s="228">
        <f t="shared" si="11"/>
        <v>1110</v>
      </c>
      <c r="X16" s="230"/>
    </row>
    <row r="17" spans="1:24" s="11" customFormat="1" ht="14.45" customHeight="1" x14ac:dyDescent="0.25">
      <c r="A17" s="146">
        <v>3</v>
      </c>
      <c r="B17" s="147">
        <f t="shared" si="0"/>
        <v>0</v>
      </c>
      <c r="C17" s="147">
        <f t="shared" si="1"/>
        <v>0</v>
      </c>
      <c r="D17" s="148">
        <f t="shared" si="12"/>
        <v>0</v>
      </c>
      <c r="E17" s="44" t="s">
        <v>623</v>
      </c>
      <c r="F17" s="149">
        <v>3</v>
      </c>
      <c r="G17" s="46" t="s">
        <v>110</v>
      </c>
      <c r="H17" s="46" t="s">
        <v>574</v>
      </c>
      <c r="I17" s="44">
        <v>1</v>
      </c>
      <c r="J17" s="44" t="s">
        <v>623</v>
      </c>
      <c r="K17" s="262">
        <v>110</v>
      </c>
      <c r="L17" s="226">
        <f t="shared" si="2"/>
        <v>110</v>
      </c>
      <c r="M17" s="227">
        <v>1</v>
      </c>
      <c r="N17" s="228">
        <f t="shared" si="3"/>
        <v>220</v>
      </c>
      <c r="O17" s="228">
        <v>181</v>
      </c>
      <c r="P17" s="229">
        <f t="shared" si="4"/>
        <v>220</v>
      </c>
      <c r="Q17" s="228">
        <f t="shared" si="5"/>
        <v>44</v>
      </c>
      <c r="R17" s="228">
        <f t="shared" si="6"/>
        <v>0</v>
      </c>
      <c r="S17" s="228">
        <f t="shared" si="7"/>
        <v>0</v>
      </c>
      <c r="T17" s="228">
        <f t="shared" si="8"/>
        <v>330</v>
      </c>
      <c r="U17" s="228">
        <f t="shared" si="9"/>
        <v>660</v>
      </c>
      <c r="V17" s="228">
        <f t="shared" si="10"/>
        <v>330</v>
      </c>
      <c r="W17" s="228">
        <f t="shared" si="11"/>
        <v>660</v>
      </c>
      <c r="X17" s="230"/>
    </row>
    <row r="18" spans="1:24" s="11" customFormat="1" ht="14.45" customHeight="1" x14ac:dyDescent="0.25">
      <c r="A18" s="146">
        <v>3</v>
      </c>
      <c r="B18" s="147">
        <f t="shared" si="0"/>
        <v>0</v>
      </c>
      <c r="C18" s="147">
        <f t="shared" si="1"/>
        <v>0</v>
      </c>
      <c r="D18" s="148">
        <f t="shared" si="12"/>
        <v>0</v>
      </c>
      <c r="E18" s="44" t="s">
        <v>623</v>
      </c>
      <c r="F18" s="149">
        <v>3</v>
      </c>
      <c r="G18" s="167" t="s">
        <v>282</v>
      </c>
      <c r="H18" s="46" t="s">
        <v>111</v>
      </c>
      <c r="I18" s="44">
        <v>1</v>
      </c>
      <c r="J18" s="44" t="s">
        <v>623</v>
      </c>
      <c r="K18" s="262">
        <v>26.5</v>
      </c>
      <c r="L18" s="226">
        <f t="shared" si="2"/>
        <v>26.5</v>
      </c>
      <c r="M18" s="227">
        <v>1</v>
      </c>
      <c r="N18" s="228">
        <f t="shared" si="3"/>
        <v>53</v>
      </c>
      <c r="O18" s="228">
        <v>55</v>
      </c>
      <c r="P18" s="229">
        <f t="shared" si="4"/>
        <v>53</v>
      </c>
      <c r="Q18" s="228">
        <f t="shared" si="5"/>
        <v>10.600000000000001</v>
      </c>
      <c r="R18" s="228">
        <f t="shared" si="6"/>
        <v>0</v>
      </c>
      <c r="S18" s="228">
        <f t="shared" si="7"/>
        <v>0</v>
      </c>
      <c r="T18" s="228">
        <f t="shared" si="8"/>
        <v>79.5</v>
      </c>
      <c r="U18" s="228">
        <f t="shared" si="9"/>
        <v>159</v>
      </c>
      <c r="V18" s="228">
        <f t="shared" si="10"/>
        <v>79.5</v>
      </c>
      <c r="W18" s="228">
        <f t="shared" si="11"/>
        <v>159</v>
      </c>
      <c r="X18" s="230"/>
    </row>
    <row r="19" spans="1:24" s="16" customFormat="1" ht="14.45" customHeight="1" x14ac:dyDescent="0.25">
      <c r="A19" s="168">
        <v>0</v>
      </c>
      <c r="B19" s="163">
        <f t="shared" si="0"/>
        <v>0</v>
      </c>
      <c r="C19" s="163">
        <f t="shared" si="1"/>
        <v>0</v>
      </c>
      <c r="D19" s="148">
        <f t="shared" si="12"/>
        <v>0</v>
      </c>
      <c r="E19" s="44" t="s">
        <v>623</v>
      </c>
      <c r="F19" s="149">
        <v>0</v>
      </c>
      <c r="G19" s="47" t="s">
        <v>112</v>
      </c>
      <c r="H19" s="157" t="s">
        <v>113</v>
      </c>
      <c r="I19" s="47">
        <v>1</v>
      </c>
      <c r="J19" s="44" t="s">
        <v>623</v>
      </c>
      <c r="K19" s="262">
        <v>0</v>
      </c>
      <c r="L19" s="226">
        <f t="shared" si="2"/>
        <v>0</v>
      </c>
      <c r="M19" s="227">
        <v>1</v>
      </c>
      <c r="N19" s="231">
        <f t="shared" ref="N19:N39" si="13">L19+(L19*M19)</f>
        <v>0</v>
      </c>
      <c r="O19" s="231">
        <v>0</v>
      </c>
      <c r="P19" s="231">
        <f t="shared" ref="P19:P39" si="14">ROUND(N19,0)</f>
        <v>0</v>
      </c>
      <c r="Q19" s="231">
        <f t="shared" ref="Q19:Q39" si="15">P19*20%</f>
        <v>0</v>
      </c>
      <c r="R19" s="231">
        <f t="shared" si="6"/>
        <v>0</v>
      </c>
      <c r="S19" s="231">
        <f t="shared" si="7"/>
        <v>0</v>
      </c>
      <c r="T19" s="231">
        <f t="shared" si="8"/>
        <v>0</v>
      </c>
      <c r="U19" s="231">
        <f t="shared" si="9"/>
        <v>0</v>
      </c>
      <c r="V19" s="231">
        <f t="shared" si="10"/>
        <v>0</v>
      </c>
      <c r="W19" s="231">
        <f t="shared" si="11"/>
        <v>0</v>
      </c>
      <c r="X19" s="232"/>
    </row>
    <row r="20" spans="1:24" s="11" customFormat="1" ht="14.45" customHeight="1" x14ac:dyDescent="0.25">
      <c r="A20" s="146">
        <v>3</v>
      </c>
      <c r="B20" s="147">
        <f t="shared" si="0"/>
        <v>0</v>
      </c>
      <c r="C20" s="147">
        <f t="shared" si="1"/>
        <v>0</v>
      </c>
      <c r="D20" s="148">
        <f t="shared" si="12"/>
        <v>0</v>
      </c>
      <c r="E20" s="44" t="s">
        <v>623</v>
      </c>
      <c r="F20" s="149">
        <v>3</v>
      </c>
      <c r="G20" s="167" t="s">
        <v>114</v>
      </c>
      <c r="H20" s="46" t="s">
        <v>354</v>
      </c>
      <c r="I20" s="44">
        <v>1</v>
      </c>
      <c r="J20" s="44" t="s">
        <v>623</v>
      </c>
      <c r="K20" s="262">
        <v>129</v>
      </c>
      <c r="L20" s="226">
        <f t="shared" si="2"/>
        <v>129</v>
      </c>
      <c r="M20" s="227">
        <v>1</v>
      </c>
      <c r="N20" s="228">
        <f t="shared" si="13"/>
        <v>258</v>
      </c>
      <c r="O20" s="228">
        <v>229</v>
      </c>
      <c r="P20" s="229">
        <f t="shared" si="14"/>
        <v>258</v>
      </c>
      <c r="Q20" s="228">
        <f t="shared" si="15"/>
        <v>51.6</v>
      </c>
      <c r="R20" s="228">
        <f t="shared" si="6"/>
        <v>0</v>
      </c>
      <c r="S20" s="228">
        <f t="shared" si="7"/>
        <v>0</v>
      </c>
      <c r="T20" s="228">
        <f t="shared" si="8"/>
        <v>387</v>
      </c>
      <c r="U20" s="228">
        <f t="shared" si="9"/>
        <v>774</v>
      </c>
      <c r="V20" s="228">
        <f t="shared" si="10"/>
        <v>387</v>
      </c>
      <c r="W20" s="228">
        <f t="shared" si="11"/>
        <v>774</v>
      </c>
      <c r="X20" s="230"/>
    </row>
    <row r="21" spans="1:24" s="11" customFormat="1" ht="14.45" customHeight="1" x14ac:dyDescent="0.25">
      <c r="A21" s="146">
        <v>3</v>
      </c>
      <c r="B21" s="147">
        <f t="shared" si="0"/>
        <v>3</v>
      </c>
      <c r="C21" s="147">
        <f t="shared" si="1"/>
        <v>3</v>
      </c>
      <c r="D21" s="148">
        <f t="shared" si="12"/>
        <v>3</v>
      </c>
      <c r="E21" s="44" t="s">
        <v>623</v>
      </c>
      <c r="F21" s="149">
        <v>0</v>
      </c>
      <c r="G21" s="167" t="s">
        <v>371</v>
      </c>
      <c r="H21" s="46" t="s">
        <v>372</v>
      </c>
      <c r="I21" s="44">
        <v>1</v>
      </c>
      <c r="J21" s="44" t="s">
        <v>623</v>
      </c>
      <c r="K21" s="262"/>
      <c r="L21" s="226">
        <f t="shared" si="2"/>
        <v>0</v>
      </c>
      <c r="M21" s="227">
        <v>1</v>
      </c>
      <c r="N21" s="228">
        <f t="shared" si="13"/>
        <v>0</v>
      </c>
      <c r="O21" s="228">
        <v>459</v>
      </c>
      <c r="P21" s="229">
        <f t="shared" si="14"/>
        <v>0</v>
      </c>
      <c r="Q21" s="228">
        <f t="shared" si="15"/>
        <v>0</v>
      </c>
      <c r="R21" s="228">
        <f t="shared" si="6"/>
        <v>0</v>
      </c>
      <c r="S21" s="228">
        <f t="shared" si="7"/>
        <v>0</v>
      </c>
      <c r="T21" s="228">
        <f t="shared" si="8"/>
        <v>0</v>
      </c>
      <c r="U21" s="228">
        <f t="shared" si="9"/>
        <v>0</v>
      </c>
      <c r="V21" s="228">
        <f t="shared" si="10"/>
        <v>0</v>
      </c>
      <c r="W21" s="228">
        <f t="shared" si="11"/>
        <v>0</v>
      </c>
      <c r="X21" s="230"/>
    </row>
    <row r="22" spans="1:24" s="11" customFormat="1" ht="14.45" customHeight="1" x14ac:dyDescent="0.25">
      <c r="A22" s="146">
        <v>3</v>
      </c>
      <c r="B22" s="147">
        <f t="shared" si="0"/>
        <v>0</v>
      </c>
      <c r="C22" s="147">
        <f t="shared" si="1"/>
        <v>0</v>
      </c>
      <c r="D22" s="148">
        <f t="shared" si="12"/>
        <v>0</v>
      </c>
      <c r="E22" s="44" t="s">
        <v>623</v>
      </c>
      <c r="F22" s="149">
        <v>3</v>
      </c>
      <c r="G22" s="167" t="s">
        <v>115</v>
      </c>
      <c r="H22" s="46" t="s">
        <v>116</v>
      </c>
      <c r="I22" s="44">
        <v>1</v>
      </c>
      <c r="J22" s="44" t="s">
        <v>623</v>
      </c>
      <c r="K22" s="262">
        <v>14.5</v>
      </c>
      <c r="L22" s="226">
        <f t="shared" si="2"/>
        <v>14.5</v>
      </c>
      <c r="M22" s="227">
        <v>1</v>
      </c>
      <c r="N22" s="228">
        <f t="shared" si="13"/>
        <v>29</v>
      </c>
      <c r="O22" s="228">
        <v>30</v>
      </c>
      <c r="P22" s="229">
        <f t="shared" si="14"/>
        <v>29</v>
      </c>
      <c r="Q22" s="228">
        <f t="shared" si="15"/>
        <v>5.8000000000000007</v>
      </c>
      <c r="R22" s="228">
        <f t="shared" si="6"/>
        <v>0</v>
      </c>
      <c r="S22" s="228">
        <f t="shared" si="7"/>
        <v>0</v>
      </c>
      <c r="T22" s="228">
        <f t="shared" si="8"/>
        <v>43.5</v>
      </c>
      <c r="U22" s="228">
        <f t="shared" si="9"/>
        <v>87</v>
      </c>
      <c r="V22" s="228">
        <f t="shared" si="10"/>
        <v>43.5</v>
      </c>
      <c r="W22" s="228">
        <f t="shared" si="11"/>
        <v>87</v>
      </c>
      <c r="X22" s="230"/>
    </row>
    <row r="23" spans="1:24" s="11" customFormat="1" ht="14.45" customHeight="1" x14ac:dyDescent="0.25">
      <c r="A23" s="146">
        <v>3</v>
      </c>
      <c r="B23" s="147">
        <f t="shared" si="0"/>
        <v>0</v>
      </c>
      <c r="C23" s="147">
        <f t="shared" si="1"/>
        <v>0</v>
      </c>
      <c r="D23" s="148">
        <f t="shared" si="12"/>
        <v>0</v>
      </c>
      <c r="E23" s="44" t="s">
        <v>623</v>
      </c>
      <c r="F23" s="149">
        <v>3</v>
      </c>
      <c r="G23" s="167" t="s">
        <v>117</v>
      </c>
      <c r="H23" s="46" t="s">
        <v>118</v>
      </c>
      <c r="I23" s="44">
        <v>1</v>
      </c>
      <c r="J23" s="44" t="s">
        <v>623</v>
      </c>
      <c r="K23" s="262">
        <v>23.5</v>
      </c>
      <c r="L23" s="226">
        <f t="shared" si="2"/>
        <v>23.5</v>
      </c>
      <c r="M23" s="227">
        <v>1</v>
      </c>
      <c r="N23" s="228">
        <f>L23+(L23*M23)</f>
        <v>47</v>
      </c>
      <c r="O23" s="228">
        <v>53</v>
      </c>
      <c r="P23" s="229">
        <f>ROUND(N23,0)</f>
        <v>47</v>
      </c>
      <c r="Q23" s="228">
        <f>P23*20%</f>
        <v>9.4</v>
      </c>
      <c r="R23" s="228">
        <f t="shared" si="6"/>
        <v>0</v>
      </c>
      <c r="S23" s="228">
        <f t="shared" si="7"/>
        <v>0</v>
      </c>
      <c r="T23" s="228">
        <f t="shared" si="8"/>
        <v>70.5</v>
      </c>
      <c r="U23" s="228">
        <f t="shared" si="9"/>
        <v>141</v>
      </c>
      <c r="V23" s="228">
        <f t="shared" si="10"/>
        <v>70.5</v>
      </c>
      <c r="W23" s="228">
        <f t="shared" si="11"/>
        <v>141</v>
      </c>
      <c r="X23" s="230"/>
    </row>
    <row r="24" spans="1:24" s="11" customFormat="1" ht="14.45" customHeight="1" x14ac:dyDescent="0.25">
      <c r="A24" s="146">
        <v>3</v>
      </c>
      <c r="B24" s="147">
        <f t="shared" si="0"/>
        <v>0</v>
      </c>
      <c r="C24" s="147">
        <f t="shared" si="1"/>
        <v>0</v>
      </c>
      <c r="D24" s="148">
        <f t="shared" si="12"/>
        <v>0</v>
      </c>
      <c r="E24" s="44" t="s">
        <v>623</v>
      </c>
      <c r="F24" s="149">
        <v>3</v>
      </c>
      <c r="G24" s="167" t="s">
        <v>234</v>
      </c>
      <c r="H24" s="50" t="s">
        <v>530</v>
      </c>
      <c r="I24" s="44">
        <v>1</v>
      </c>
      <c r="J24" s="44" t="s">
        <v>623</v>
      </c>
      <c r="K24" s="262">
        <v>79</v>
      </c>
      <c r="L24" s="226">
        <f t="shared" si="2"/>
        <v>79</v>
      </c>
      <c r="M24" s="227">
        <v>1</v>
      </c>
      <c r="N24" s="228">
        <f t="shared" si="13"/>
        <v>158</v>
      </c>
      <c r="O24" s="228">
        <v>123</v>
      </c>
      <c r="P24" s="229">
        <f t="shared" si="14"/>
        <v>158</v>
      </c>
      <c r="Q24" s="228">
        <f t="shared" si="15"/>
        <v>31.6</v>
      </c>
      <c r="R24" s="228">
        <f t="shared" si="6"/>
        <v>0</v>
      </c>
      <c r="S24" s="228">
        <f t="shared" si="7"/>
        <v>0</v>
      </c>
      <c r="T24" s="228">
        <f t="shared" si="8"/>
        <v>237</v>
      </c>
      <c r="U24" s="228">
        <f t="shared" si="9"/>
        <v>474</v>
      </c>
      <c r="V24" s="228">
        <f t="shared" si="10"/>
        <v>237</v>
      </c>
      <c r="W24" s="228">
        <f t="shared" si="11"/>
        <v>474</v>
      </c>
      <c r="X24" s="230"/>
    </row>
    <row r="25" spans="1:24" s="11" customFormat="1" ht="14.45" customHeight="1" x14ac:dyDescent="0.25">
      <c r="A25" s="146">
        <v>3</v>
      </c>
      <c r="B25" s="147">
        <f t="shared" si="0"/>
        <v>3</v>
      </c>
      <c r="C25" s="147">
        <f t="shared" si="1"/>
        <v>3</v>
      </c>
      <c r="D25" s="148">
        <f t="shared" si="12"/>
        <v>3</v>
      </c>
      <c r="E25" s="44" t="s">
        <v>623</v>
      </c>
      <c r="F25" s="149">
        <v>0</v>
      </c>
      <c r="G25" s="167" t="s">
        <v>119</v>
      </c>
      <c r="H25" s="50" t="s">
        <v>530</v>
      </c>
      <c r="I25" s="44">
        <v>1</v>
      </c>
      <c r="J25" s="44" t="s">
        <v>623</v>
      </c>
      <c r="K25" s="262"/>
      <c r="L25" s="226">
        <f t="shared" si="2"/>
        <v>0</v>
      </c>
      <c r="M25" s="227">
        <v>1</v>
      </c>
      <c r="N25" s="228">
        <f t="shared" si="13"/>
        <v>0</v>
      </c>
      <c r="O25" s="228">
        <v>176</v>
      </c>
      <c r="P25" s="229">
        <f t="shared" si="14"/>
        <v>0</v>
      </c>
      <c r="Q25" s="228">
        <f t="shared" si="15"/>
        <v>0</v>
      </c>
      <c r="R25" s="228">
        <f t="shared" si="6"/>
        <v>0</v>
      </c>
      <c r="S25" s="228">
        <f t="shared" si="7"/>
        <v>0</v>
      </c>
      <c r="T25" s="228">
        <f t="shared" si="8"/>
        <v>0</v>
      </c>
      <c r="U25" s="228">
        <f t="shared" si="9"/>
        <v>0</v>
      </c>
      <c r="V25" s="228">
        <f t="shared" si="10"/>
        <v>0</v>
      </c>
      <c r="W25" s="228">
        <f t="shared" si="11"/>
        <v>0</v>
      </c>
      <c r="X25" s="230"/>
    </row>
    <row r="26" spans="1:24" s="11" customFormat="1" ht="14.45" customHeight="1" x14ac:dyDescent="0.25">
      <c r="A26" s="146">
        <v>5</v>
      </c>
      <c r="B26" s="147">
        <f t="shared" si="0"/>
        <v>5</v>
      </c>
      <c r="C26" s="147">
        <f t="shared" si="1"/>
        <v>5</v>
      </c>
      <c r="D26" s="148">
        <f t="shared" si="12"/>
        <v>5</v>
      </c>
      <c r="E26" s="44" t="s">
        <v>623</v>
      </c>
      <c r="F26" s="149">
        <v>0</v>
      </c>
      <c r="G26" s="167" t="s">
        <v>283</v>
      </c>
      <c r="H26" s="46" t="s">
        <v>521</v>
      </c>
      <c r="I26" s="44">
        <v>1</v>
      </c>
      <c r="J26" s="44" t="s">
        <v>623</v>
      </c>
      <c r="K26" s="262"/>
      <c r="L26" s="226">
        <f t="shared" si="2"/>
        <v>0</v>
      </c>
      <c r="M26" s="227">
        <v>1</v>
      </c>
      <c r="N26" s="228">
        <f t="shared" si="13"/>
        <v>0</v>
      </c>
      <c r="O26" s="228">
        <v>294</v>
      </c>
      <c r="P26" s="229">
        <f t="shared" si="14"/>
        <v>0</v>
      </c>
      <c r="Q26" s="228">
        <f t="shared" si="15"/>
        <v>0</v>
      </c>
      <c r="R26" s="228">
        <f t="shared" si="6"/>
        <v>0</v>
      </c>
      <c r="S26" s="228">
        <f t="shared" si="7"/>
        <v>0</v>
      </c>
      <c r="T26" s="228">
        <f t="shared" si="8"/>
        <v>0</v>
      </c>
      <c r="U26" s="228">
        <f t="shared" si="9"/>
        <v>0</v>
      </c>
      <c r="V26" s="228">
        <f t="shared" si="10"/>
        <v>0</v>
      </c>
      <c r="W26" s="228">
        <f t="shared" si="11"/>
        <v>0</v>
      </c>
      <c r="X26" s="230"/>
    </row>
    <row r="27" spans="1:24" s="11" customFormat="1" ht="14.45" customHeight="1" x14ac:dyDescent="0.25">
      <c r="A27" s="146">
        <v>3</v>
      </c>
      <c r="B27" s="147">
        <f t="shared" si="0"/>
        <v>0</v>
      </c>
      <c r="C27" s="147">
        <f t="shared" si="1"/>
        <v>0</v>
      </c>
      <c r="D27" s="148">
        <f t="shared" si="12"/>
        <v>0</v>
      </c>
      <c r="E27" s="44" t="s">
        <v>623</v>
      </c>
      <c r="F27" s="149">
        <v>3</v>
      </c>
      <c r="G27" s="167" t="s">
        <v>120</v>
      </c>
      <c r="H27" s="46" t="s">
        <v>618</v>
      </c>
      <c r="I27" s="44">
        <v>1</v>
      </c>
      <c r="J27" s="44" t="s">
        <v>623</v>
      </c>
      <c r="K27" s="262">
        <v>13.5</v>
      </c>
      <c r="L27" s="226">
        <f t="shared" si="2"/>
        <v>13.5</v>
      </c>
      <c r="M27" s="227">
        <v>1</v>
      </c>
      <c r="N27" s="228">
        <f t="shared" si="13"/>
        <v>27</v>
      </c>
      <c r="O27" s="228">
        <v>27</v>
      </c>
      <c r="P27" s="229">
        <f t="shared" si="14"/>
        <v>27</v>
      </c>
      <c r="Q27" s="228">
        <f t="shared" si="15"/>
        <v>5.4</v>
      </c>
      <c r="R27" s="228">
        <f t="shared" si="6"/>
        <v>0</v>
      </c>
      <c r="S27" s="228">
        <f t="shared" si="7"/>
        <v>0</v>
      </c>
      <c r="T27" s="228">
        <f t="shared" si="8"/>
        <v>40.5</v>
      </c>
      <c r="U27" s="228">
        <f t="shared" si="9"/>
        <v>81</v>
      </c>
      <c r="V27" s="228">
        <f t="shared" si="10"/>
        <v>40.5</v>
      </c>
      <c r="W27" s="228">
        <f t="shared" si="11"/>
        <v>81</v>
      </c>
      <c r="X27" s="230"/>
    </row>
    <row r="28" spans="1:24" s="11" customFormat="1" ht="14.45" customHeight="1" x14ac:dyDescent="0.25">
      <c r="A28" s="146">
        <v>15</v>
      </c>
      <c r="B28" s="147">
        <f t="shared" si="0"/>
        <v>0</v>
      </c>
      <c r="C28" s="147">
        <f t="shared" si="1"/>
        <v>0</v>
      </c>
      <c r="D28" s="148">
        <f t="shared" si="12"/>
        <v>0</v>
      </c>
      <c r="E28" s="44" t="s">
        <v>623</v>
      </c>
      <c r="F28" s="149">
        <v>15</v>
      </c>
      <c r="G28" s="167" t="s">
        <v>121</v>
      </c>
      <c r="H28" s="46" t="s">
        <v>618</v>
      </c>
      <c r="I28" s="44">
        <v>1</v>
      </c>
      <c r="J28" s="44" t="s">
        <v>623</v>
      </c>
      <c r="K28" s="262">
        <v>28.5</v>
      </c>
      <c r="L28" s="226">
        <f t="shared" si="2"/>
        <v>28.5</v>
      </c>
      <c r="M28" s="227">
        <v>1</v>
      </c>
      <c r="N28" s="228">
        <f>L28+(L28*M28)</f>
        <v>57</v>
      </c>
      <c r="O28" s="228">
        <v>33</v>
      </c>
      <c r="P28" s="229">
        <f>ROUND(N28,0)</f>
        <v>57</v>
      </c>
      <c r="Q28" s="228">
        <f>P28*20%</f>
        <v>11.4</v>
      </c>
      <c r="R28" s="228">
        <f t="shared" si="6"/>
        <v>0</v>
      </c>
      <c r="S28" s="228">
        <f t="shared" si="7"/>
        <v>0</v>
      </c>
      <c r="T28" s="228">
        <f t="shared" si="8"/>
        <v>427.5</v>
      </c>
      <c r="U28" s="228">
        <f t="shared" si="9"/>
        <v>855</v>
      </c>
      <c r="V28" s="228">
        <f t="shared" si="10"/>
        <v>427.5</v>
      </c>
      <c r="W28" s="228">
        <f t="shared" si="11"/>
        <v>855</v>
      </c>
      <c r="X28" s="230"/>
    </row>
    <row r="29" spans="1:24" s="16" customFormat="1" ht="14.45" customHeight="1" x14ac:dyDescent="0.25">
      <c r="A29" s="190">
        <v>0</v>
      </c>
      <c r="B29" s="163">
        <f t="shared" si="0"/>
        <v>0</v>
      </c>
      <c r="C29" s="163">
        <f t="shared" si="1"/>
        <v>0</v>
      </c>
      <c r="D29" s="148">
        <f t="shared" si="12"/>
        <v>0</v>
      </c>
      <c r="E29" s="47" t="s">
        <v>623</v>
      </c>
      <c r="F29" s="149">
        <v>0</v>
      </c>
      <c r="G29" s="47" t="s">
        <v>122</v>
      </c>
      <c r="H29" s="47" t="s">
        <v>24</v>
      </c>
      <c r="I29" s="47">
        <v>1</v>
      </c>
      <c r="J29" s="47" t="s">
        <v>623</v>
      </c>
      <c r="K29" s="262"/>
      <c r="L29" s="226">
        <f t="shared" si="2"/>
        <v>0</v>
      </c>
      <c r="M29" s="227">
        <v>1</v>
      </c>
      <c r="N29" s="231">
        <f t="shared" si="13"/>
        <v>0</v>
      </c>
      <c r="O29" s="231">
        <v>64</v>
      </c>
      <c r="P29" s="231">
        <f t="shared" si="14"/>
        <v>0</v>
      </c>
      <c r="Q29" s="231">
        <f t="shared" si="15"/>
        <v>0</v>
      </c>
      <c r="R29" s="231">
        <f t="shared" si="6"/>
        <v>0</v>
      </c>
      <c r="S29" s="231">
        <f t="shared" si="7"/>
        <v>0</v>
      </c>
      <c r="T29" s="231">
        <f t="shared" si="8"/>
        <v>0</v>
      </c>
      <c r="U29" s="231">
        <f t="shared" si="9"/>
        <v>0</v>
      </c>
      <c r="V29" s="231">
        <f t="shared" si="10"/>
        <v>0</v>
      </c>
      <c r="W29" s="231">
        <f t="shared" si="11"/>
        <v>0</v>
      </c>
      <c r="X29" s="232"/>
    </row>
    <row r="30" spans="1:24" s="11" customFormat="1" ht="14.45" customHeight="1" x14ac:dyDescent="0.25">
      <c r="A30" s="146">
        <v>3</v>
      </c>
      <c r="B30" s="147">
        <f t="shared" si="0"/>
        <v>0</v>
      </c>
      <c r="C30" s="147">
        <f t="shared" si="1"/>
        <v>0</v>
      </c>
      <c r="D30" s="148">
        <f t="shared" si="12"/>
        <v>0</v>
      </c>
      <c r="E30" s="44" t="s">
        <v>623</v>
      </c>
      <c r="F30" s="149">
        <v>3</v>
      </c>
      <c r="G30" s="167" t="s">
        <v>123</v>
      </c>
      <c r="H30" s="261" t="s">
        <v>523</v>
      </c>
      <c r="I30" s="44">
        <v>1</v>
      </c>
      <c r="J30" s="44" t="s">
        <v>623</v>
      </c>
      <c r="K30" s="262">
        <v>42</v>
      </c>
      <c r="L30" s="226">
        <f t="shared" si="2"/>
        <v>42</v>
      </c>
      <c r="M30" s="227">
        <v>1</v>
      </c>
      <c r="N30" s="228">
        <f t="shared" si="13"/>
        <v>84</v>
      </c>
      <c r="O30" s="228">
        <v>65</v>
      </c>
      <c r="P30" s="229">
        <f t="shared" si="14"/>
        <v>84</v>
      </c>
      <c r="Q30" s="228">
        <f t="shared" si="15"/>
        <v>16.8</v>
      </c>
      <c r="R30" s="228">
        <f t="shared" si="6"/>
        <v>0</v>
      </c>
      <c r="S30" s="228">
        <f t="shared" si="7"/>
        <v>0</v>
      </c>
      <c r="T30" s="228">
        <f t="shared" si="8"/>
        <v>126</v>
      </c>
      <c r="U30" s="228">
        <f t="shared" si="9"/>
        <v>252</v>
      </c>
      <c r="V30" s="228">
        <f t="shared" si="10"/>
        <v>126</v>
      </c>
      <c r="W30" s="228">
        <f t="shared" si="11"/>
        <v>252</v>
      </c>
      <c r="X30" s="230"/>
    </row>
    <row r="31" spans="1:24" s="11" customFormat="1" ht="14.45" customHeight="1" x14ac:dyDescent="0.25">
      <c r="A31" s="146">
        <v>7</v>
      </c>
      <c r="B31" s="147">
        <f t="shared" si="0"/>
        <v>0</v>
      </c>
      <c r="C31" s="147">
        <f t="shared" si="1"/>
        <v>0</v>
      </c>
      <c r="D31" s="148">
        <f t="shared" si="12"/>
        <v>0</v>
      </c>
      <c r="E31" s="44" t="s">
        <v>623</v>
      </c>
      <c r="F31" s="149">
        <v>7</v>
      </c>
      <c r="G31" s="167" t="s">
        <v>124</v>
      </c>
      <c r="H31" s="46" t="s">
        <v>13</v>
      </c>
      <c r="I31" s="44">
        <v>1</v>
      </c>
      <c r="J31" s="44" t="s">
        <v>623</v>
      </c>
      <c r="K31" s="262">
        <v>15.5</v>
      </c>
      <c r="L31" s="226">
        <f t="shared" si="2"/>
        <v>15.5</v>
      </c>
      <c r="M31" s="227">
        <v>1</v>
      </c>
      <c r="N31" s="228">
        <f t="shared" si="13"/>
        <v>31</v>
      </c>
      <c r="O31" s="228">
        <v>25</v>
      </c>
      <c r="P31" s="229">
        <f t="shared" si="14"/>
        <v>31</v>
      </c>
      <c r="Q31" s="228">
        <f t="shared" si="15"/>
        <v>6.2</v>
      </c>
      <c r="R31" s="228">
        <f t="shared" si="6"/>
        <v>0</v>
      </c>
      <c r="S31" s="228">
        <f t="shared" si="7"/>
        <v>0</v>
      </c>
      <c r="T31" s="228">
        <f t="shared" si="8"/>
        <v>108.5</v>
      </c>
      <c r="U31" s="228">
        <f t="shared" si="9"/>
        <v>217</v>
      </c>
      <c r="V31" s="228">
        <f t="shared" si="10"/>
        <v>108.5</v>
      </c>
      <c r="W31" s="228">
        <f t="shared" si="11"/>
        <v>217</v>
      </c>
      <c r="X31" s="230"/>
    </row>
    <row r="32" spans="1:24" s="11" customFormat="1" ht="14.45" customHeight="1" x14ac:dyDescent="0.25">
      <c r="A32" s="146">
        <v>0</v>
      </c>
      <c r="B32" s="147">
        <f t="shared" si="0"/>
        <v>0</v>
      </c>
      <c r="C32" s="147">
        <f t="shared" si="1"/>
        <v>0</v>
      </c>
      <c r="D32" s="148">
        <f t="shared" si="12"/>
        <v>0</v>
      </c>
      <c r="E32" s="44" t="s">
        <v>623</v>
      </c>
      <c r="F32" s="149">
        <v>0</v>
      </c>
      <c r="G32" s="167" t="s">
        <v>125</v>
      </c>
      <c r="H32" s="46" t="s">
        <v>597</v>
      </c>
      <c r="I32" s="44">
        <v>1</v>
      </c>
      <c r="J32" s="44" t="s">
        <v>623</v>
      </c>
      <c r="K32" s="262"/>
      <c r="L32" s="226">
        <f t="shared" si="2"/>
        <v>0</v>
      </c>
      <c r="M32" s="227">
        <v>1</v>
      </c>
      <c r="N32" s="228">
        <f t="shared" si="13"/>
        <v>0</v>
      </c>
      <c r="O32" s="228">
        <v>50</v>
      </c>
      <c r="P32" s="229">
        <f t="shared" si="14"/>
        <v>0</v>
      </c>
      <c r="Q32" s="228">
        <f t="shared" si="15"/>
        <v>0</v>
      </c>
      <c r="R32" s="228">
        <f t="shared" si="6"/>
        <v>0</v>
      </c>
      <c r="S32" s="228">
        <f t="shared" si="7"/>
        <v>0</v>
      </c>
      <c r="T32" s="228">
        <f t="shared" si="8"/>
        <v>0</v>
      </c>
      <c r="U32" s="228">
        <f t="shared" si="9"/>
        <v>0</v>
      </c>
      <c r="V32" s="228">
        <f t="shared" si="10"/>
        <v>0</v>
      </c>
      <c r="W32" s="228">
        <f t="shared" si="11"/>
        <v>0</v>
      </c>
      <c r="X32" s="230"/>
    </row>
    <row r="33" spans="1:24" s="11" customFormat="1" ht="14.45" customHeight="1" x14ac:dyDescent="0.25">
      <c r="A33" s="146">
        <v>0</v>
      </c>
      <c r="B33" s="147">
        <f t="shared" si="0"/>
        <v>0</v>
      </c>
      <c r="C33" s="147">
        <f t="shared" si="1"/>
        <v>0</v>
      </c>
      <c r="D33" s="148">
        <f t="shared" si="12"/>
        <v>0</v>
      </c>
      <c r="E33" s="44" t="s">
        <v>623</v>
      </c>
      <c r="F33" s="149">
        <v>0</v>
      </c>
      <c r="G33" s="167" t="s">
        <v>126</v>
      </c>
      <c r="H33" s="46" t="s">
        <v>127</v>
      </c>
      <c r="I33" s="44">
        <v>1</v>
      </c>
      <c r="J33" s="44" t="s">
        <v>623</v>
      </c>
      <c r="K33" s="262"/>
      <c r="L33" s="226">
        <f t="shared" si="2"/>
        <v>0</v>
      </c>
      <c r="M33" s="227">
        <v>1</v>
      </c>
      <c r="N33" s="228">
        <f t="shared" si="13"/>
        <v>0</v>
      </c>
      <c r="O33" s="228">
        <v>28</v>
      </c>
      <c r="P33" s="229">
        <f t="shared" si="14"/>
        <v>0</v>
      </c>
      <c r="Q33" s="228">
        <f t="shared" si="15"/>
        <v>0</v>
      </c>
      <c r="R33" s="228">
        <f t="shared" si="6"/>
        <v>0</v>
      </c>
      <c r="S33" s="228">
        <f t="shared" si="7"/>
        <v>0</v>
      </c>
      <c r="T33" s="228">
        <f t="shared" si="8"/>
        <v>0</v>
      </c>
      <c r="U33" s="228">
        <f t="shared" si="9"/>
        <v>0</v>
      </c>
      <c r="V33" s="228">
        <f t="shared" si="10"/>
        <v>0</v>
      </c>
      <c r="W33" s="228">
        <f t="shared" si="11"/>
        <v>0</v>
      </c>
      <c r="X33" s="230"/>
    </row>
    <row r="34" spans="1:24" s="11" customFormat="1" ht="14.45" customHeight="1" x14ac:dyDescent="0.25">
      <c r="A34" s="146">
        <v>0</v>
      </c>
      <c r="B34" s="147">
        <f t="shared" ref="B34:B65" si="16">MAX(0,A34-F34)</f>
        <v>0</v>
      </c>
      <c r="C34" s="147">
        <f t="shared" ref="C34:C65" si="17">B34/I34</f>
        <v>0</v>
      </c>
      <c r="D34" s="148">
        <f t="shared" si="12"/>
        <v>0</v>
      </c>
      <c r="E34" s="44" t="s">
        <v>623</v>
      </c>
      <c r="F34" s="149">
        <v>0</v>
      </c>
      <c r="G34" s="167" t="s">
        <v>128</v>
      </c>
      <c r="H34" s="46" t="s">
        <v>24</v>
      </c>
      <c r="I34" s="44">
        <v>1</v>
      </c>
      <c r="J34" s="44" t="s">
        <v>623</v>
      </c>
      <c r="K34" s="262"/>
      <c r="L34" s="226">
        <f t="shared" ref="L34:L65" si="18">K34/I34</f>
        <v>0</v>
      </c>
      <c r="M34" s="227">
        <v>1</v>
      </c>
      <c r="N34" s="228">
        <f t="shared" si="13"/>
        <v>0</v>
      </c>
      <c r="O34" s="228">
        <v>76</v>
      </c>
      <c r="P34" s="229">
        <f t="shared" si="14"/>
        <v>0</v>
      </c>
      <c r="Q34" s="228">
        <f t="shared" si="15"/>
        <v>0</v>
      </c>
      <c r="R34" s="228">
        <f t="shared" ref="R34:R65" si="19">D34*(L34*I34)</f>
        <v>0</v>
      </c>
      <c r="S34" s="228">
        <f t="shared" ref="S34:S65" si="20">D34*(P34*I34)</f>
        <v>0</v>
      </c>
      <c r="T34" s="228">
        <f t="shared" ref="T34:T65" si="21">F34*L34</f>
        <v>0</v>
      </c>
      <c r="U34" s="228">
        <f t="shared" ref="U34:U65" si="22">F34*P34</f>
        <v>0</v>
      </c>
      <c r="V34" s="228">
        <f t="shared" ref="V34:V65" si="23">A34*L34</f>
        <v>0</v>
      </c>
      <c r="W34" s="228">
        <f t="shared" ref="W34:W65" si="24">A34*P34</f>
        <v>0</v>
      </c>
      <c r="X34" s="230"/>
    </row>
    <row r="35" spans="1:24" s="38" customFormat="1" ht="14.45" customHeight="1" x14ac:dyDescent="0.25">
      <c r="A35" s="146">
        <v>0</v>
      </c>
      <c r="B35" s="162">
        <f t="shared" si="16"/>
        <v>0</v>
      </c>
      <c r="C35" s="162">
        <f t="shared" si="17"/>
        <v>0</v>
      </c>
      <c r="D35" s="148">
        <f t="shared" si="12"/>
        <v>0</v>
      </c>
      <c r="E35" s="44" t="s">
        <v>623</v>
      </c>
      <c r="F35" s="149">
        <v>0</v>
      </c>
      <c r="G35" s="43" t="s">
        <v>263</v>
      </c>
      <c r="H35" s="46" t="s">
        <v>356</v>
      </c>
      <c r="I35" s="44">
        <v>1</v>
      </c>
      <c r="J35" s="44" t="s">
        <v>623</v>
      </c>
      <c r="K35" s="262"/>
      <c r="L35" s="226">
        <f t="shared" si="18"/>
        <v>0</v>
      </c>
      <c r="M35" s="227">
        <v>1</v>
      </c>
      <c r="N35" s="206">
        <f t="shared" si="13"/>
        <v>0</v>
      </c>
      <c r="O35" s="206">
        <v>200</v>
      </c>
      <c r="P35" s="229">
        <f t="shared" si="14"/>
        <v>0</v>
      </c>
      <c r="Q35" s="206">
        <f t="shared" si="15"/>
        <v>0</v>
      </c>
      <c r="R35" s="206">
        <f t="shared" si="19"/>
        <v>0</v>
      </c>
      <c r="S35" s="206">
        <f t="shared" si="20"/>
        <v>0</v>
      </c>
      <c r="T35" s="206">
        <f t="shared" si="21"/>
        <v>0</v>
      </c>
      <c r="U35" s="206">
        <f t="shared" si="22"/>
        <v>0</v>
      </c>
      <c r="V35" s="206">
        <f t="shared" si="23"/>
        <v>0</v>
      </c>
      <c r="W35" s="206">
        <f t="shared" si="24"/>
        <v>0</v>
      </c>
      <c r="X35" s="233"/>
    </row>
    <row r="36" spans="1:24" s="3" customFormat="1" ht="14.45" customHeight="1" x14ac:dyDescent="0.25">
      <c r="A36" s="168"/>
      <c r="B36" s="147">
        <f t="shared" si="16"/>
        <v>0</v>
      </c>
      <c r="C36" s="147">
        <f t="shared" si="17"/>
        <v>0</v>
      </c>
      <c r="D36" s="148">
        <f t="shared" si="12"/>
        <v>0</v>
      </c>
      <c r="E36" s="44" t="s">
        <v>623</v>
      </c>
      <c r="F36" s="149">
        <v>0</v>
      </c>
      <c r="G36" s="150" t="s">
        <v>198</v>
      </c>
      <c r="H36" s="154"/>
      <c r="I36" s="44">
        <v>1</v>
      </c>
      <c r="J36" s="44" t="s">
        <v>623</v>
      </c>
      <c r="K36" s="262">
        <v>0</v>
      </c>
      <c r="L36" s="226">
        <f t="shared" si="18"/>
        <v>0</v>
      </c>
      <c r="M36" s="227">
        <v>1</v>
      </c>
      <c r="N36" s="234">
        <f t="shared" si="13"/>
        <v>0</v>
      </c>
      <c r="O36" s="234">
        <v>0</v>
      </c>
      <c r="P36" s="235">
        <f t="shared" si="14"/>
        <v>0</v>
      </c>
      <c r="Q36" s="228">
        <f t="shared" si="15"/>
        <v>0</v>
      </c>
      <c r="R36" s="228">
        <f t="shared" si="19"/>
        <v>0</v>
      </c>
      <c r="S36" s="228">
        <f t="shared" si="20"/>
        <v>0</v>
      </c>
      <c r="T36" s="228">
        <f t="shared" si="21"/>
        <v>0</v>
      </c>
      <c r="U36" s="228">
        <f t="shared" si="22"/>
        <v>0</v>
      </c>
      <c r="V36" s="228">
        <f t="shared" si="23"/>
        <v>0</v>
      </c>
      <c r="W36" s="228">
        <f t="shared" si="24"/>
        <v>0</v>
      </c>
      <c r="X36" s="236"/>
    </row>
    <row r="37" spans="1:24" s="11" customFormat="1" ht="14.45" customHeight="1" x14ac:dyDescent="0.25">
      <c r="A37" s="146">
        <v>5</v>
      </c>
      <c r="B37" s="147">
        <f t="shared" si="16"/>
        <v>0</v>
      </c>
      <c r="C37" s="147">
        <f t="shared" si="17"/>
        <v>0</v>
      </c>
      <c r="D37" s="148">
        <f t="shared" si="12"/>
        <v>0</v>
      </c>
      <c r="E37" s="44" t="s">
        <v>623</v>
      </c>
      <c r="F37" s="149">
        <v>5</v>
      </c>
      <c r="G37" s="167" t="s">
        <v>129</v>
      </c>
      <c r="H37" s="247" t="s">
        <v>638</v>
      </c>
      <c r="I37" s="44">
        <v>1</v>
      </c>
      <c r="J37" s="44" t="s">
        <v>623</v>
      </c>
      <c r="K37" s="262">
        <v>13.5</v>
      </c>
      <c r="L37" s="226">
        <f t="shared" si="18"/>
        <v>13.5</v>
      </c>
      <c r="M37" s="227">
        <v>1</v>
      </c>
      <c r="N37" s="228">
        <f t="shared" si="13"/>
        <v>27</v>
      </c>
      <c r="O37" s="228">
        <v>20</v>
      </c>
      <c r="P37" s="229">
        <f t="shared" si="14"/>
        <v>27</v>
      </c>
      <c r="Q37" s="228">
        <f t="shared" si="15"/>
        <v>5.4</v>
      </c>
      <c r="R37" s="228">
        <f t="shared" si="19"/>
        <v>0</v>
      </c>
      <c r="S37" s="228">
        <f t="shared" si="20"/>
        <v>0</v>
      </c>
      <c r="T37" s="228">
        <f t="shared" si="21"/>
        <v>67.5</v>
      </c>
      <c r="U37" s="228">
        <f t="shared" si="22"/>
        <v>135</v>
      </c>
      <c r="V37" s="228">
        <f t="shared" si="23"/>
        <v>67.5</v>
      </c>
      <c r="W37" s="228">
        <f t="shared" si="24"/>
        <v>135</v>
      </c>
      <c r="X37" s="230"/>
    </row>
    <row r="38" spans="1:24" s="11" customFormat="1" ht="14.45" customHeight="1" x14ac:dyDescent="0.25">
      <c r="A38" s="146">
        <v>10</v>
      </c>
      <c r="B38" s="147">
        <f t="shared" si="16"/>
        <v>0</v>
      </c>
      <c r="C38" s="147">
        <f t="shared" si="17"/>
        <v>0</v>
      </c>
      <c r="D38" s="148">
        <f t="shared" si="12"/>
        <v>0</v>
      </c>
      <c r="E38" s="44" t="s">
        <v>623</v>
      </c>
      <c r="F38" s="149">
        <v>10</v>
      </c>
      <c r="G38" s="167" t="s">
        <v>130</v>
      </c>
      <c r="H38" s="247" t="s">
        <v>638</v>
      </c>
      <c r="I38" s="44">
        <v>1</v>
      </c>
      <c r="J38" s="44" t="s">
        <v>623</v>
      </c>
      <c r="K38" s="262">
        <v>9.5</v>
      </c>
      <c r="L38" s="226">
        <f t="shared" si="18"/>
        <v>9.5</v>
      </c>
      <c r="M38" s="227">
        <v>1</v>
      </c>
      <c r="N38" s="228">
        <f t="shared" si="13"/>
        <v>19</v>
      </c>
      <c r="O38" s="228">
        <v>22</v>
      </c>
      <c r="P38" s="229">
        <f t="shared" si="14"/>
        <v>19</v>
      </c>
      <c r="Q38" s="228">
        <f t="shared" si="15"/>
        <v>3.8000000000000003</v>
      </c>
      <c r="R38" s="228">
        <f t="shared" si="19"/>
        <v>0</v>
      </c>
      <c r="S38" s="228">
        <f t="shared" si="20"/>
        <v>0</v>
      </c>
      <c r="T38" s="228">
        <f t="shared" si="21"/>
        <v>95</v>
      </c>
      <c r="U38" s="228">
        <f t="shared" si="22"/>
        <v>190</v>
      </c>
      <c r="V38" s="228">
        <f t="shared" si="23"/>
        <v>95</v>
      </c>
      <c r="W38" s="228">
        <f t="shared" si="24"/>
        <v>190</v>
      </c>
      <c r="X38" s="230"/>
    </row>
    <row r="39" spans="1:24" s="11" customFormat="1" ht="14.45" customHeight="1" x14ac:dyDescent="0.25">
      <c r="A39" s="146">
        <v>5</v>
      </c>
      <c r="B39" s="147">
        <f t="shared" si="16"/>
        <v>0</v>
      </c>
      <c r="C39" s="147">
        <f t="shared" si="17"/>
        <v>0</v>
      </c>
      <c r="D39" s="148">
        <f t="shared" si="12"/>
        <v>0</v>
      </c>
      <c r="E39" s="44" t="s">
        <v>623</v>
      </c>
      <c r="F39" s="149">
        <v>5</v>
      </c>
      <c r="G39" s="167" t="s">
        <v>131</v>
      </c>
      <c r="H39" s="247" t="s">
        <v>638</v>
      </c>
      <c r="I39" s="44">
        <v>1</v>
      </c>
      <c r="J39" s="44" t="s">
        <v>623</v>
      </c>
      <c r="K39" s="262">
        <v>10.75</v>
      </c>
      <c r="L39" s="226">
        <f t="shared" si="18"/>
        <v>10.75</v>
      </c>
      <c r="M39" s="227">
        <v>1</v>
      </c>
      <c r="N39" s="228">
        <f t="shared" si="13"/>
        <v>21.5</v>
      </c>
      <c r="O39" s="228">
        <v>26</v>
      </c>
      <c r="P39" s="229">
        <f t="shared" si="14"/>
        <v>22</v>
      </c>
      <c r="Q39" s="228">
        <f t="shared" si="15"/>
        <v>4.4000000000000004</v>
      </c>
      <c r="R39" s="228">
        <f t="shared" si="19"/>
        <v>0</v>
      </c>
      <c r="S39" s="228">
        <f t="shared" si="20"/>
        <v>0</v>
      </c>
      <c r="T39" s="228">
        <f t="shared" si="21"/>
        <v>53.75</v>
      </c>
      <c r="U39" s="228">
        <f t="shared" si="22"/>
        <v>110</v>
      </c>
      <c r="V39" s="228">
        <f t="shared" si="23"/>
        <v>53.75</v>
      </c>
      <c r="W39" s="228">
        <f t="shared" si="24"/>
        <v>110</v>
      </c>
      <c r="X39" s="230"/>
    </row>
    <row r="40" spans="1:24" s="11" customFormat="1" ht="14.45" customHeight="1" x14ac:dyDescent="0.25">
      <c r="A40" s="146">
        <v>3</v>
      </c>
      <c r="B40" s="147">
        <f t="shared" si="16"/>
        <v>0</v>
      </c>
      <c r="C40" s="147">
        <f t="shared" si="17"/>
        <v>0</v>
      </c>
      <c r="D40" s="148">
        <f t="shared" si="12"/>
        <v>0</v>
      </c>
      <c r="E40" s="44" t="s">
        <v>623</v>
      </c>
      <c r="F40" s="149">
        <v>3</v>
      </c>
      <c r="G40" s="167" t="s">
        <v>132</v>
      </c>
      <c r="H40" s="46" t="s">
        <v>547</v>
      </c>
      <c r="I40" s="44">
        <v>1</v>
      </c>
      <c r="J40" s="44" t="s">
        <v>623</v>
      </c>
      <c r="K40" s="262">
        <v>14.75</v>
      </c>
      <c r="L40" s="226">
        <f t="shared" si="18"/>
        <v>14.75</v>
      </c>
      <c r="M40" s="227">
        <v>1</v>
      </c>
      <c r="N40" s="228">
        <f t="shared" ref="N40:N56" si="25">L40+(L40*M40)</f>
        <v>29.5</v>
      </c>
      <c r="O40" s="228">
        <v>21</v>
      </c>
      <c r="P40" s="229">
        <f t="shared" ref="P40:P56" si="26">ROUND(N40,0)</f>
        <v>30</v>
      </c>
      <c r="Q40" s="228">
        <f t="shared" ref="Q40:Q56" si="27">P40*20%</f>
        <v>6</v>
      </c>
      <c r="R40" s="228">
        <f t="shared" si="19"/>
        <v>0</v>
      </c>
      <c r="S40" s="228">
        <f t="shared" si="20"/>
        <v>0</v>
      </c>
      <c r="T40" s="228">
        <f t="shared" si="21"/>
        <v>44.25</v>
      </c>
      <c r="U40" s="228">
        <f t="shared" si="22"/>
        <v>90</v>
      </c>
      <c r="V40" s="228">
        <f t="shared" si="23"/>
        <v>44.25</v>
      </c>
      <c r="W40" s="228">
        <f t="shared" si="24"/>
        <v>90</v>
      </c>
      <c r="X40" s="230"/>
    </row>
    <row r="41" spans="1:24" s="11" customFormat="1" ht="14.45" customHeight="1" x14ac:dyDescent="0.25">
      <c r="A41" s="146">
        <v>10</v>
      </c>
      <c r="B41" s="147">
        <f t="shared" si="16"/>
        <v>0</v>
      </c>
      <c r="C41" s="147">
        <f t="shared" si="17"/>
        <v>0</v>
      </c>
      <c r="D41" s="148">
        <f t="shared" si="12"/>
        <v>0</v>
      </c>
      <c r="E41" s="44" t="s">
        <v>623</v>
      </c>
      <c r="F41" s="149">
        <v>10</v>
      </c>
      <c r="G41" s="167" t="s">
        <v>133</v>
      </c>
      <c r="H41" s="46" t="s">
        <v>38</v>
      </c>
      <c r="I41" s="44">
        <v>1</v>
      </c>
      <c r="J41" s="44" t="s">
        <v>623</v>
      </c>
      <c r="K41" s="262">
        <v>13.75</v>
      </c>
      <c r="L41" s="226">
        <f t="shared" si="18"/>
        <v>13.75</v>
      </c>
      <c r="M41" s="227">
        <v>1</v>
      </c>
      <c r="N41" s="228">
        <f t="shared" si="25"/>
        <v>27.5</v>
      </c>
      <c r="O41" s="228">
        <v>24</v>
      </c>
      <c r="P41" s="229">
        <f t="shared" si="26"/>
        <v>28</v>
      </c>
      <c r="Q41" s="228">
        <f t="shared" si="27"/>
        <v>5.6000000000000005</v>
      </c>
      <c r="R41" s="228">
        <f t="shared" si="19"/>
        <v>0</v>
      </c>
      <c r="S41" s="228">
        <f t="shared" si="20"/>
        <v>0</v>
      </c>
      <c r="T41" s="228">
        <f t="shared" si="21"/>
        <v>137.5</v>
      </c>
      <c r="U41" s="228">
        <f t="shared" si="22"/>
        <v>280</v>
      </c>
      <c r="V41" s="228">
        <f t="shared" si="23"/>
        <v>137.5</v>
      </c>
      <c r="W41" s="228">
        <f t="shared" si="24"/>
        <v>280</v>
      </c>
      <c r="X41" s="230"/>
    </row>
    <row r="42" spans="1:24" s="11" customFormat="1" ht="14.45" customHeight="1" x14ac:dyDescent="0.25">
      <c r="A42" s="146">
        <v>10</v>
      </c>
      <c r="B42" s="147">
        <f t="shared" si="16"/>
        <v>0</v>
      </c>
      <c r="C42" s="147">
        <f t="shared" si="17"/>
        <v>0</v>
      </c>
      <c r="D42" s="148">
        <f t="shared" si="12"/>
        <v>0</v>
      </c>
      <c r="E42" s="44" t="s">
        <v>623</v>
      </c>
      <c r="F42" s="149">
        <v>10</v>
      </c>
      <c r="G42" s="167" t="s">
        <v>136</v>
      </c>
      <c r="H42" s="46" t="s">
        <v>37</v>
      </c>
      <c r="I42" s="44">
        <v>1</v>
      </c>
      <c r="J42" s="44" t="s">
        <v>623</v>
      </c>
      <c r="K42" s="262">
        <v>10.5</v>
      </c>
      <c r="L42" s="226">
        <f t="shared" si="18"/>
        <v>10.5</v>
      </c>
      <c r="M42" s="227">
        <v>1</v>
      </c>
      <c r="N42" s="228">
        <f t="shared" si="25"/>
        <v>21</v>
      </c>
      <c r="O42" s="228">
        <v>22</v>
      </c>
      <c r="P42" s="229">
        <f t="shared" si="26"/>
        <v>21</v>
      </c>
      <c r="Q42" s="228">
        <f t="shared" si="27"/>
        <v>4.2</v>
      </c>
      <c r="R42" s="228">
        <f t="shared" si="19"/>
        <v>0</v>
      </c>
      <c r="S42" s="228">
        <f t="shared" si="20"/>
        <v>0</v>
      </c>
      <c r="T42" s="228">
        <f t="shared" si="21"/>
        <v>105</v>
      </c>
      <c r="U42" s="228">
        <f t="shared" si="22"/>
        <v>210</v>
      </c>
      <c r="V42" s="228">
        <f t="shared" si="23"/>
        <v>105</v>
      </c>
      <c r="W42" s="228">
        <f t="shared" si="24"/>
        <v>210</v>
      </c>
      <c r="X42" s="230"/>
    </row>
    <row r="43" spans="1:24" s="11" customFormat="1" ht="14.45" customHeight="1" x14ac:dyDescent="0.25">
      <c r="A43" s="146">
        <v>12</v>
      </c>
      <c r="B43" s="147">
        <f t="shared" si="16"/>
        <v>0</v>
      </c>
      <c r="C43" s="147">
        <f t="shared" si="17"/>
        <v>0</v>
      </c>
      <c r="D43" s="148">
        <f t="shared" si="12"/>
        <v>0</v>
      </c>
      <c r="E43" s="44" t="s">
        <v>623</v>
      </c>
      <c r="F43" s="149">
        <v>12</v>
      </c>
      <c r="G43" s="167" t="s">
        <v>134</v>
      </c>
      <c r="H43" s="46" t="s">
        <v>38</v>
      </c>
      <c r="I43" s="44">
        <v>1</v>
      </c>
      <c r="J43" s="44" t="s">
        <v>623</v>
      </c>
      <c r="K43" s="262">
        <v>13.25</v>
      </c>
      <c r="L43" s="226">
        <f t="shared" si="18"/>
        <v>13.25</v>
      </c>
      <c r="M43" s="227">
        <v>1</v>
      </c>
      <c r="N43" s="228">
        <f t="shared" si="25"/>
        <v>26.5</v>
      </c>
      <c r="O43" s="228">
        <v>29</v>
      </c>
      <c r="P43" s="229">
        <f t="shared" si="26"/>
        <v>27</v>
      </c>
      <c r="Q43" s="228">
        <f t="shared" si="27"/>
        <v>5.4</v>
      </c>
      <c r="R43" s="228">
        <f t="shared" si="19"/>
        <v>0</v>
      </c>
      <c r="S43" s="228">
        <f t="shared" si="20"/>
        <v>0</v>
      </c>
      <c r="T43" s="228">
        <f t="shared" si="21"/>
        <v>159</v>
      </c>
      <c r="U43" s="228">
        <f t="shared" si="22"/>
        <v>324</v>
      </c>
      <c r="V43" s="228">
        <f t="shared" si="23"/>
        <v>159</v>
      </c>
      <c r="W43" s="228">
        <f t="shared" si="24"/>
        <v>324</v>
      </c>
      <c r="X43" s="230"/>
    </row>
    <row r="44" spans="1:24" s="11" customFormat="1" ht="14.45" customHeight="1" x14ac:dyDescent="0.25">
      <c r="A44" s="146">
        <v>12</v>
      </c>
      <c r="B44" s="147">
        <f t="shared" si="16"/>
        <v>0</v>
      </c>
      <c r="C44" s="147">
        <f t="shared" si="17"/>
        <v>0</v>
      </c>
      <c r="D44" s="148">
        <f t="shared" si="12"/>
        <v>0</v>
      </c>
      <c r="E44" s="44" t="s">
        <v>623</v>
      </c>
      <c r="F44" s="149">
        <v>12</v>
      </c>
      <c r="G44" s="167" t="s">
        <v>135</v>
      </c>
      <c r="H44" s="46" t="s">
        <v>38</v>
      </c>
      <c r="I44" s="44">
        <v>1</v>
      </c>
      <c r="J44" s="44" t="s">
        <v>623</v>
      </c>
      <c r="K44" s="262">
        <v>14.75</v>
      </c>
      <c r="L44" s="226">
        <f t="shared" si="18"/>
        <v>14.75</v>
      </c>
      <c r="M44" s="227">
        <v>1</v>
      </c>
      <c r="N44" s="228">
        <f t="shared" si="25"/>
        <v>29.5</v>
      </c>
      <c r="O44" s="228">
        <v>36</v>
      </c>
      <c r="P44" s="229">
        <f t="shared" si="26"/>
        <v>30</v>
      </c>
      <c r="Q44" s="228">
        <f t="shared" si="27"/>
        <v>6</v>
      </c>
      <c r="R44" s="228">
        <f t="shared" si="19"/>
        <v>0</v>
      </c>
      <c r="S44" s="228">
        <f t="shared" si="20"/>
        <v>0</v>
      </c>
      <c r="T44" s="228">
        <f t="shared" si="21"/>
        <v>177</v>
      </c>
      <c r="U44" s="228">
        <f t="shared" si="22"/>
        <v>360</v>
      </c>
      <c r="V44" s="228">
        <f t="shared" si="23"/>
        <v>177</v>
      </c>
      <c r="W44" s="228">
        <f t="shared" si="24"/>
        <v>360</v>
      </c>
      <c r="X44" s="230"/>
    </row>
    <row r="45" spans="1:24" s="11" customFormat="1" ht="14.45" customHeight="1" x14ac:dyDescent="0.25">
      <c r="A45" s="146">
        <v>3</v>
      </c>
      <c r="B45" s="147">
        <f t="shared" si="16"/>
        <v>0</v>
      </c>
      <c r="C45" s="147">
        <f t="shared" si="17"/>
        <v>0</v>
      </c>
      <c r="D45" s="148">
        <f t="shared" si="12"/>
        <v>0</v>
      </c>
      <c r="E45" s="44" t="s">
        <v>623</v>
      </c>
      <c r="F45" s="149">
        <v>3</v>
      </c>
      <c r="G45" s="167" t="s">
        <v>137</v>
      </c>
      <c r="H45" s="46" t="s">
        <v>138</v>
      </c>
      <c r="I45" s="44">
        <v>1</v>
      </c>
      <c r="J45" s="44" t="s">
        <v>623</v>
      </c>
      <c r="K45" s="262">
        <v>13.75</v>
      </c>
      <c r="L45" s="226">
        <f t="shared" si="18"/>
        <v>13.75</v>
      </c>
      <c r="M45" s="227">
        <v>1</v>
      </c>
      <c r="N45" s="228">
        <f t="shared" si="25"/>
        <v>27.5</v>
      </c>
      <c r="O45" s="228">
        <v>28</v>
      </c>
      <c r="P45" s="229">
        <f t="shared" si="26"/>
        <v>28</v>
      </c>
      <c r="Q45" s="228">
        <f t="shared" si="27"/>
        <v>5.6000000000000005</v>
      </c>
      <c r="R45" s="228">
        <f t="shared" si="19"/>
        <v>0</v>
      </c>
      <c r="S45" s="228">
        <f t="shared" si="20"/>
        <v>0</v>
      </c>
      <c r="T45" s="228">
        <f t="shared" si="21"/>
        <v>41.25</v>
      </c>
      <c r="U45" s="228">
        <f t="shared" si="22"/>
        <v>84</v>
      </c>
      <c r="V45" s="228">
        <f t="shared" si="23"/>
        <v>41.25</v>
      </c>
      <c r="W45" s="228">
        <f t="shared" si="24"/>
        <v>84</v>
      </c>
      <c r="X45" s="230"/>
    </row>
    <row r="46" spans="1:24" s="11" customFormat="1" ht="14.45" customHeight="1" x14ac:dyDescent="0.25">
      <c r="A46" s="146">
        <v>0</v>
      </c>
      <c r="B46" s="147">
        <f t="shared" si="16"/>
        <v>0</v>
      </c>
      <c r="C46" s="147">
        <f t="shared" si="17"/>
        <v>0</v>
      </c>
      <c r="D46" s="148">
        <f t="shared" si="12"/>
        <v>0</v>
      </c>
      <c r="E46" s="44" t="s">
        <v>623</v>
      </c>
      <c r="F46" s="149">
        <v>0</v>
      </c>
      <c r="G46" s="167" t="s">
        <v>139</v>
      </c>
      <c r="H46" s="46" t="s">
        <v>235</v>
      </c>
      <c r="I46" s="44">
        <v>1</v>
      </c>
      <c r="J46" s="44" t="s">
        <v>623</v>
      </c>
      <c r="K46" s="262"/>
      <c r="L46" s="226">
        <f t="shared" si="18"/>
        <v>0</v>
      </c>
      <c r="M46" s="227">
        <v>1</v>
      </c>
      <c r="N46" s="228">
        <f t="shared" si="25"/>
        <v>0</v>
      </c>
      <c r="O46" s="228">
        <v>25</v>
      </c>
      <c r="P46" s="229">
        <f t="shared" si="26"/>
        <v>0</v>
      </c>
      <c r="Q46" s="228">
        <f t="shared" si="27"/>
        <v>0</v>
      </c>
      <c r="R46" s="228">
        <f t="shared" si="19"/>
        <v>0</v>
      </c>
      <c r="S46" s="228">
        <f t="shared" si="20"/>
        <v>0</v>
      </c>
      <c r="T46" s="228">
        <f t="shared" si="21"/>
        <v>0</v>
      </c>
      <c r="U46" s="228">
        <f t="shared" si="22"/>
        <v>0</v>
      </c>
      <c r="V46" s="228">
        <f t="shared" si="23"/>
        <v>0</v>
      </c>
      <c r="W46" s="228">
        <f t="shared" si="24"/>
        <v>0</v>
      </c>
      <c r="X46" s="230"/>
    </row>
    <row r="47" spans="1:24" s="11" customFormat="1" ht="14.45" customHeight="1" x14ac:dyDescent="0.25">
      <c r="A47" s="146">
        <v>0</v>
      </c>
      <c r="B47" s="147">
        <f t="shared" si="16"/>
        <v>0</v>
      </c>
      <c r="C47" s="147">
        <f t="shared" si="17"/>
        <v>0</v>
      </c>
      <c r="D47" s="148">
        <f t="shared" si="12"/>
        <v>0</v>
      </c>
      <c r="E47" s="44" t="s">
        <v>623</v>
      </c>
      <c r="F47" s="149">
        <v>0</v>
      </c>
      <c r="G47" s="167" t="s">
        <v>140</v>
      </c>
      <c r="H47" s="46" t="s">
        <v>141</v>
      </c>
      <c r="I47" s="44">
        <v>1</v>
      </c>
      <c r="J47" s="44" t="s">
        <v>623</v>
      </c>
      <c r="K47" s="262"/>
      <c r="L47" s="226">
        <f t="shared" si="18"/>
        <v>0</v>
      </c>
      <c r="M47" s="227">
        <v>1</v>
      </c>
      <c r="N47" s="228">
        <f t="shared" si="25"/>
        <v>0</v>
      </c>
      <c r="O47" s="228">
        <v>49</v>
      </c>
      <c r="P47" s="229">
        <f t="shared" si="26"/>
        <v>0</v>
      </c>
      <c r="Q47" s="228">
        <f t="shared" si="27"/>
        <v>0</v>
      </c>
      <c r="R47" s="228">
        <f t="shared" si="19"/>
        <v>0</v>
      </c>
      <c r="S47" s="228">
        <f t="shared" si="20"/>
        <v>0</v>
      </c>
      <c r="T47" s="228">
        <f t="shared" si="21"/>
        <v>0</v>
      </c>
      <c r="U47" s="228">
        <f t="shared" si="22"/>
        <v>0</v>
      </c>
      <c r="V47" s="228">
        <f t="shared" si="23"/>
        <v>0</v>
      </c>
      <c r="W47" s="228">
        <f t="shared" si="24"/>
        <v>0</v>
      </c>
      <c r="X47" s="230"/>
    </row>
    <row r="48" spans="1:24" s="11" customFormat="1" ht="14.45" customHeight="1" x14ac:dyDescent="0.25">
      <c r="A48" s="146">
        <v>0</v>
      </c>
      <c r="B48" s="147">
        <f t="shared" si="16"/>
        <v>0</v>
      </c>
      <c r="C48" s="147">
        <f t="shared" si="17"/>
        <v>0</v>
      </c>
      <c r="D48" s="148">
        <f t="shared" si="12"/>
        <v>0</v>
      </c>
      <c r="E48" s="44" t="s">
        <v>623</v>
      </c>
      <c r="F48" s="149">
        <v>0</v>
      </c>
      <c r="G48" s="167" t="s">
        <v>142</v>
      </c>
      <c r="H48" s="46" t="s">
        <v>141</v>
      </c>
      <c r="I48" s="44">
        <v>1</v>
      </c>
      <c r="J48" s="44" t="s">
        <v>623</v>
      </c>
      <c r="K48" s="262"/>
      <c r="L48" s="226">
        <f t="shared" si="18"/>
        <v>0</v>
      </c>
      <c r="M48" s="227">
        <v>1</v>
      </c>
      <c r="N48" s="228">
        <f t="shared" si="25"/>
        <v>0</v>
      </c>
      <c r="O48" s="228">
        <v>99</v>
      </c>
      <c r="P48" s="229">
        <f t="shared" si="26"/>
        <v>0</v>
      </c>
      <c r="Q48" s="228">
        <f t="shared" si="27"/>
        <v>0</v>
      </c>
      <c r="R48" s="228">
        <f t="shared" si="19"/>
        <v>0</v>
      </c>
      <c r="S48" s="228">
        <f t="shared" si="20"/>
        <v>0</v>
      </c>
      <c r="T48" s="228">
        <f t="shared" si="21"/>
        <v>0</v>
      </c>
      <c r="U48" s="228">
        <f t="shared" si="22"/>
        <v>0</v>
      </c>
      <c r="V48" s="228">
        <f t="shared" si="23"/>
        <v>0</v>
      </c>
      <c r="W48" s="228">
        <f t="shared" si="24"/>
        <v>0</v>
      </c>
      <c r="X48" s="230"/>
    </row>
    <row r="49" spans="1:24" s="3" customFormat="1" ht="14.45" customHeight="1" x14ac:dyDescent="0.25">
      <c r="A49" s="168"/>
      <c r="B49" s="147">
        <f t="shared" si="16"/>
        <v>0</v>
      </c>
      <c r="C49" s="147">
        <f t="shared" si="17"/>
        <v>0</v>
      </c>
      <c r="D49" s="148">
        <f t="shared" si="12"/>
        <v>0</v>
      </c>
      <c r="E49" s="44" t="s">
        <v>623</v>
      </c>
      <c r="F49" s="149">
        <v>0</v>
      </c>
      <c r="G49" s="150" t="s">
        <v>236</v>
      </c>
      <c r="H49" s="154"/>
      <c r="I49" s="44">
        <v>1</v>
      </c>
      <c r="J49" s="44" t="s">
        <v>623</v>
      </c>
      <c r="K49" s="262">
        <v>0</v>
      </c>
      <c r="L49" s="226">
        <f t="shared" si="18"/>
        <v>0</v>
      </c>
      <c r="M49" s="227">
        <v>1</v>
      </c>
      <c r="N49" s="234">
        <f t="shared" si="25"/>
        <v>0</v>
      </c>
      <c r="O49" s="234">
        <v>0</v>
      </c>
      <c r="P49" s="235">
        <f t="shared" si="26"/>
        <v>0</v>
      </c>
      <c r="Q49" s="228">
        <f t="shared" si="27"/>
        <v>0</v>
      </c>
      <c r="R49" s="228">
        <f t="shared" si="19"/>
        <v>0</v>
      </c>
      <c r="S49" s="228">
        <f t="shared" si="20"/>
        <v>0</v>
      </c>
      <c r="T49" s="228">
        <f t="shared" si="21"/>
        <v>0</v>
      </c>
      <c r="U49" s="228">
        <f t="shared" si="22"/>
        <v>0</v>
      </c>
      <c r="V49" s="228">
        <f t="shared" si="23"/>
        <v>0</v>
      </c>
      <c r="W49" s="228">
        <f t="shared" si="24"/>
        <v>0</v>
      </c>
      <c r="X49" s="236"/>
    </row>
    <row r="50" spans="1:24" s="11" customFormat="1" ht="14.45" customHeight="1" x14ac:dyDescent="0.25">
      <c r="A50" s="146">
        <v>20</v>
      </c>
      <c r="B50" s="147">
        <f t="shared" si="16"/>
        <v>20</v>
      </c>
      <c r="C50" s="147">
        <f t="shared" si="17"/>
        <v>20</v>
      </c>
      <c r="D50" s="148">
        <f t="shared" si="12"/>
        <v>20</v>
      </c>
      <c r="E50" s="44" t="s">
        <v>623</v>
      </c>
      <c r="F50" s="149">
        <v>0</v>
      </c>
      <c r="G50" s="167" t="s">
        <v>674</v>
      </c>
      <c r="H50" s="46" t="s">
        <v>143</v>
      </c>
      <c r="I50" s="44">
        <v>1</v>
      </c>
      <c r="J50" s="44" t="s">
        <v>623</v>
      </c>
      <c r="K50" s="262">
        <v>0</v>
      </c>
      <c r="L50" s="226">
        <f t="shared" si="18"/>
        <v>0</v>
      </c>
      <c r="M50" s="227">
        <v>1</v>
      </c>
      <c r="N50" s="228">
        <f t="shared" si="25"/>
        <v>0</v>
      </c>
      <c r="O50" s="228">
        <v>41</v>
      </c>
      <c r="P50" s="229">
        <f t="shared" si="26"/>
        <v>0</v>
      </c>
      <c r="Q50" s="228">
        <f t="shared" si="27"/>
        <v>0</v>
      </c>
      <c r="R50" s="228">
        <f t="shared" si="19"/>
        <v>0</v>
      </c>
      <c r="S50" s="228">
        <f t="shared" si="20"/>
        <v>0</v>
      </c>
      <c r="T50" s="228">
        <f t="shared" si="21"/>
        <v>0</v>
      </c>
      <c r="U50" s="228">
        <f t="shared" si="22"/>
        <v>0</v>
      </c>
      <c r="V50" s="228">
        <f t="shared" si="23"/>
        <v>0</v>
      </c>
      <c r="W50" s="228">
        <f t="shared" si="24"/>
        <v>0</v>
      </c>
      <c r="X50" s="230"/>
    </row>
    <row r="51" spans="1:24" s="11" customFormat="1" ht="14.45" customHeight="1" x14ac:dyDescent="0.25">
      <c r="A51" s="146">
        <v>20</v>
      </c>
      <c r="B51" s="147">
        <f t="shared" si="16"/>
        <v>20</v>
      </c>
      <c r="C51" s="147">
        <f t="shared" si="17"/>
        <v>20</v>
      </c>
      <c r="D51" s="148">
        <f t="shared" si="12"/>
        <v>20</v>
      </c>
      <c r="E51" s="44" t="s">
        <v>623</v>
      </c>
      <c r="F51" s="149">
        <v>0</v>
      </c>
      <c r="G51" s="167" t="s">
        <v>675</v>
      </c>
      <c r="H51" s="46" t="s">
        <v>144</v>
      </c>
      <c r="I51" s="44">
        <v>1</v>
      </c>
      <c r="J51" s="44" t="s">
        <v>623</v>
      </c>
      <c r="K51" s="262">
        <v>0</v>
      </c>
      <c r="L51" s="226">
        <f t="shared" si="18"/>
        <v>0</v>
      </c>
      <c r="M51" s="227">
        <v>1</v>
      </c>
      <c r="N51" s="228">
        <f t="shared" si="25"/>
        <v>0</v>
      </c>
      <c r="O51" s="228">
        <v>65</v>
      </c>
      <c r="P51" s="229">
        <f t="shared" si="26"/>
        <v>0</v>
      </c>
      <c r="Q51" s="228">
        <f t="shared" si="27"/>
        <v>0</v>
      </c>
      <c r="R51" s="228">
        <f t="shared" si="19"/>
        <v>0</v>
      </c>
      <c r="S51" s="228">
        <f t="shared" si="20"/>
        <v>0</v>
      </c>
      <c r="T51" s="228">
        <f t="shared" si="21"/>
        <v>0</v>
      </c>
      <c r="U51" s="228">
        <f t="shared" si="22"/>
        <v>0</v>
      </c>
      <c r="V51" s="228">
        <f t="shared" si="23"/>
        <v>0</v>
      </c>
      <c r="W51" s="228">
        <f t="shared" si="24"/>
        <v>0</v>
      </c>
      <c r="X51" s="230"/>
    </row>
    <row r="52" spans="1:24" s="11" customFormat="1" ht="14.45" customHeight="1" x14ac:dyDescent="0.25">
      <c r="A52" s="146">
        <v>3</v>
      </c>
      <c r="B52" s="147">
        <f t="shared" si="16"/>
        <v>3</v>
      </c>
      <c r="C52" s="147">
        <f t="shared" si="17"/>
        <v>3</v>
      </c>
      <c r="D52" s="148">
        <f t="shared" si="12"/>
        <v>3</v>
      </c>
      <c r="E52" s="44" t="s">
        <v>623</v>
      </c>
      <c r="F52" s="149">
        <v>0</v>
      </c>
      <c r="G52" s="167" t="s">
        <v>145</v>
      </c>
      <c r="H52" s="46" t="s">
        <v>669</v>
      </c>
      <c r="I52" s="44">
        <v>1</v>
      </c>
      <c r="J52" s="44" t="s">
        <v>623</v>
      </c>
      <c r="K52" s="262">
        <v>0</v>
      </c>
      <c r="L52" s="226">
        <f t="shared" si="18"/>
        <v>0</v>
      </c>
      <c r="M52" s="227">
        <v>1</v>
      </c>
      <c r="N52" s="228">
        <f t="shared" si="25"/>
        <v>0</v>
      </c>
      <c r="O52" s="228">
        <v>25</v>
      </c>
      <c r="P52" s="229">
        <f t="shared" si="26"/>
        <v>0</v>
      </c>
      <c r="Q52" s="228">
        <f t="shared" si="27"/>
        <v>0</v>
      </c>
      <c r="R52" s="228">
        <f t="shared" si="19"/>
        <v>0</v>
      </c>
      <c r="S52" s="228">
        <f t="shared" si="20"/>
        <v>0</v>
      </c>
      <c r="T52" s="228">
        <f t="shared" si="21"/>
        <v>0</v>
      </c>
      <c r="U52" s="228">
        <f t="shared" si="22"/>
        <v>0</v>
      </c>
      <c r="V52" s="228">
        <f t="shared" si="23"/>
        <v>0</v>
      </c>
      <c r="W52" s="228">
        <f t="shared" si="24"/>
        <v>0</v>
      </c>
      <c r="X52" s="230"/>
    </row>
    <row r="53" spans="1:24" s="11" customFormat="1" ht="14.45" customHeight="1" x14ac:dyDescent="0.25">
      <c r="A53" s="146">
        <v>10</v>
      </c>
      <c r="B53" s="147">
        <f t="shared" si="16"/>
        <v>0</v>
      </c>
      <c r="C53" s="147">
        <f t="shared" si="17"/>
        <v>0</v>
      </c>
      <c r="D53" s="148">
        <f t="shared" si="12"/>
        <v>0</v>
      </c>
      <c r="E53" s="44" t="s">
        <v>623</v>
      </c>
      <c r="F53" s="149">
        <v>10</v>
      </c>
      <c r="G53" s="167" t="s">
        <v>146</v>
      </c>
      <c r="H53" s="46" t="s">
        <v>669</v>
      </c>
      <c r="I53" s="44">
        <v>1</v>
      </c>
      <c r="J53" s="44" t="s">
        <v>623</v>
      </c>
      <c r="K53" s="262">
        <v>10.5</v>
      </c>
      <c r="L53" s="226">
        <f t="shared" si="18"/>
        <v>10.5</v>
      </c>
      <c r="M53" s="227">
        <v>1</v>
      </c>
      <c r="N53" s="228">
        <f t="shared" si="25"/>
        <v>21</v>
      </c>
      <c r="O53" s="228">
        <v>27</v>
      </c>
      <c r="P53" s="229">
        <f t="shared" si="26"/>
        <v>21</v>
      </c>
      <c r="Q53" s="228">
        <f t="shared" si="27"/>
        <v>4.2</v>
      </c>
      <c r="R53" s="228">
        <f t="shared" si="19"/>
        <v>0</v>
      </c>
      <c r="S53" s="228">
        <f t="shared" si="20"/>
        <v>0</v>
      </c>
      <c r="T53" s="228">
        <f t="shared" si="21"/>
        <v>105</v>
      </c>
      <c r="U53" s="228">
        <f t="shared" si="22"/>
        <v>210</v>
      </c>
      <c r="V53" s="228">
        <f t="shared" si="23"/>
        <v>105</v>
      </c>
      <c r="W53" s="228">
        <f t="shared" si="24"/>
        <v>210</v>
      </c>
      <c r="X53" s="230"/>
    </row>
    <row r="54" spans="1:24" s="11" customFormat="1" ht="14.45" customHeight="1" x14ac:dyDescent="0.25">
      <c r="A54" s="146">
        <v>10</v>
      </c>
      <c r="B54" s="147">
        <f t="shared" si="16"/>
        <v>0</v>
      </c>
      <c r="C54" s="147">
        <f t="shared" si="17"/>
        <v>0</v>
      </c>
      <c r="D54" s="148">
        <f t="shared" si="12"/>
        <v>0</v>
      </c>
      <c r="E54" s="44" t="s">
        <v>623</v>
      </c>
      <c r="F54" s="149">
        <v>10</v>
      </c>
      <c r="G54" s="167" t="s">
        <v>146</v>
      </c>
      <c r="H54" s="46" t="s">
        <v>147</v>
      </c>
      <c r="I54" s="44">
        <v>1</v>
      </c>
      <c r="J54" s="44" t="s">
        <v>623</v>
      </c>
      <c r="K54" s="262">
        <v>15.5</v>
      </c>
      <c r="L54" s="226">
        <f t="shared" si="18"/>
        <v>15.5</v>
      </c>
      <c r="M54" s="227">
        <v>1</v>
      </c>
      <c r="N54" s="228">
        <f t="shared" si="25"/>
        <v>31</v>
      </c>
      <c r="O54" s="228">
        <v>35</v>
      </c>
      <c r="P54" s="229">
        <f t="shared" si="26"/>
        <v>31</v>
      </c>
      <c r="Q54" s="228">
        <f t="shared" si="27"/>
        <v>6.2</v>
      </c>
      <c r="R54" s="228">
        <f t="shared" si="19"/>
        <v>0</v>
      </c>
      <c r="S54" s="228">
        <f t="shared" si="20"/>
        <v>0</v>
      </c>
      <c r="T54" s="228">
        <f t="shared" si="21"/>
        <v>155</v>
      </c>
      <c r="U54" s="228">
        <f t="shared" si="22"/>
        <v>310</v>
      </c>
      <c r="V54" s="228">
        <f t="shared" si="23"/>
        <v>155</v>
      </c>
      <c r="W54" s="228">
        <f t="shared" si="24"/>
        <v>310</v>
      </c>
      <c r="X54" s="230"/>
    </row>
    <row r="55" spans="1:24" s="11" customFormat="1" ht="14.45" customHeight="1" x14ac:dyDescent="0.25">
      <c r="A55" s="146">
        <v>3</v>
      </c>
      <c r="B55" s="147">
        <f t="shared" si="16"/>
        <v>0</v>
      </c>
      <c r="C55" s="147">
        <f t="shared" si="17"/>
        <v>0</v>
      </c>
      <c r="D55" s="148">
        <f t="shared" si="12"/>
        <v>0</v>
      </c>
      <c r="E55" s="44" t="s">
        <v>623</v>
      </c>
      <c r="F55" s="149">
        <v>3</v>
      </c>
      <c r="G55" s="167" t="s">
        <v>148</v>
      </c>
      <c r="H55" s="46" t="s">
        <v>149</v>
      </c>
      <c r="I55" s="44">
        <v>1</v>
      </c>
      <c r="J55" s="44" t="s">
        <v>623</v>
      </c>
      <c r="K55" s="262">
        <v>32</v>
      </c>
      <c r="L55" s="226">
        <f t="shared" si="18"/>
        <v>32</v>
      </c>
      <c r="M55" s="227">
        <v>0.5</v>
      </c>
      <c r="N55" s="228">
        <f t="shared" si="25"/>
        <v>48</v>
      </c>
      <c r="O55" s="228">
        <v>42</v>
      </c>
      <c r="P55" s="229">
        <f t="shared" si="26"/>
        <v>48</v>
      </c>
      <c r="Q55" s="228">
        <f t="shared" si="27"/>
        <v>9.6000000000000014</v>
      </c>
      <c r="R55" s="228">
        <f t="shared" si="19"/>
        <v>0</v>
      </c>
      <c r="S55" s="228">
        <f t="shared" si="20"/>
        <v>0</v>
      </c>
      <c r="T55" s="228">
        <f t="shared" si="21"/>
        <v>96</v>
      </c>
      <c r="U55" s="228">
        <f t="shared" si="22"/>
        <v>144</v>
      </c>
      <c r="V55" s="228">
        <f t="shared" si="23"/>
        <v>96</v>
      </c>
      <c r="W55" s="228">
        <f t="shared" si="24"/>
        <v>144</v>
      </c>
      <c r="X55" s="230"/>
    </row>
    <row r="56" spans="1:24" s="11" customFormat="1" ht="14.45" customHeight="1" x14ac:dyDescent="0.25">
      <c r="A56" s="146">
        <v>10</v>
      </c>
      <c r="B56" s="147">
        <f t="shared" si="16"/>
        <v>0</v>
      </c>
      <c r="C56" s="147">
        <f t="shared" si="17"/>
        <v>0</v>
      </c>
      <c r="D56" s="148">
        <f t="shared" si="12"/>
        <v>0</v>
      </c>
      <c r="E56" s="44" t="s">
        <v>623</v>
      </c>
      <c r="F56" s="149">
        <v>10</v>
      </c>
      <c r="G56" s="167" t="s">
        <v>150</v>
      </c>
      <c r="H56" s="46" t="s">
        <v>151</v>
      </c>
      <c r="I56" s="44">
        <v>1</v>
      </c>
      <c r="J56" s="44" t="s">
        <v>623</v>
      </c>
      <c r="K56" s="262">
        <v>27</v>
      </c>
      <c r="L56" s="226">
        <f t="shared" si="18"/>
        <v>27</v>
      </c>
      <c r="M56" s="227">
        <v>0.8</v>
      </c>
      <c r="N56" s="228">
        <f t="shared" si="25"/>
        <v>48.6</v>
      </c>
      <c r="O56" s="228">
        <v>41</v>
      </c>
      <c r="P56" s="229">
        <f t="shared" si="26"/>
        <v>49</v>
      </c>
      <c r="Q56" s="228">
        <f t="shared" si="27"/>
        <v>9.8000000000000007</v>
      </c>
      <c r="R56" s="228">
        <f t="shared" si="19"/>
        <v>0</v>
      </c>
      <c r="S56" s="228">
        <f t="shared" si="20"/>
        <v>0</v>
      </c>
      <c r="T56" s="228">
        <f t="shared" si="21"/>
        <v>270</v>
      </c>
      <c r="U56" s="228">
        <f t="shared" si="22"/>
        <v>490</v>
      </c>
      <c r="V56" s="228">
        <f t="shared" si="23"/>
        <v>270</v>
      </c>
      <c r="W56" s="228">
        <f t="shared" si="24"/>
        <v>490</v>
      </c>
      <c r="X56" s="230"/>
    </row>
    <row r="57" spans="1:24" s="11" customFormat="1" ht="14.45" customHeight="1" x14ac:dyDescent="0.25">
      <c r="A57" s="146">
        <v>0</v>
      </c>
      <c r="B57" s="147">
        <f t="shared" si="16"/>
        <v>0</v>
      </c>
      <c r="C57" s="147">
        <f t="shared" si="17"/>
        <v>0</v>
      </c>
      <c r="D57" s="148">
        <f t="shared" si="12"/>
        <v>0</v>
      </c>
      <c r="E57" s="44" t="s">
        <v>623</v>
      </c>
      <c r="F57" s="149">
        <v>0</v>
      </c>
      <c r="G57" s="167" t="s">
        <v>152</v>
      </c>
      <c r="H57" s="46" t="s">
        <v>153</v>
      </c>
      <c r="I57" s="44">
        <v>1</v>
      </c>
      <c r="J57" s="44" t="s">
        <v>623</v>
      </c>
      <c r="K57" s="262">
        <v>0</v>
      </c>
      <c r="L57" s="226">
        <f t="shared" si="18"/>
        <v>0</v>
      </c>
      <c r="M57" s="227">
        <v>1</v>
      </c>
      <c r="N57" s="228">
        <f t="shared" ref="N57:N74" si="28">L57+(L57*M57)</f>
        <v>0</v>
      </c>
      <c r="O57" s="228">
        <v>128</v>
      </c>
      <c r="P57" s="229">
        <f t="shared" ref="P57:P74" si="29">ROUND(N57,0)</f>
        <v>0</v>
      </c>
      <c r="Q57" s="228">
        <f t="shared" ref="Q57:Q74" si="30">P57*20%</f>
        <v>0</v>
      </c>
      <c r="R57" s="228">
        <f t="shared" si="19"/>
        <v>0</v>
      </c>
      <c r="S57" s="228">
        <f t="shared" si="20"/>
        <v>0</v>
      </c>
      <c r="T57" s="228">
        <f t="shared" si="21"/>
        <v>0</v>
      </c>
      <c r="U57" s="228">
        <f t="shared" si="22"/>
        <v>0</v>
      </c>
      <c r="V57" s="228">
        <f t="shared" si="23"/>
        <v>0</v>
      </c>
      <c r="W57" s="228">
        <f t="shared" si="24"/>
        <v>0</v>
      </c>
      <c r="X57" s="230"/>
    </row>
    <row r="58" spans="1:24" s="3" customFormat="1" ht="14.45" customHeight="1" x14ac:dyDescent="0.25">
      <c r="A58" s="168"/>
      <c r="B58" s="147">
        <f t="shared" si="16"/>
        <v>0</v>
      </c>
      <c r="C58" s="147">
        <f t="shared" si="17"/>
        <v>0</v>
      </c>
      <c r="D58" s="148">
        <f t="shared" si="12"/>
        <v>0</v>
      </c>
      <c r="E58" s="44" t="s">
        <v>623</v>
      </c>
      <c r="F58" s="149">
        <v>0</v>
      </c>
      <c r="G58" s="150" t="s">
        <v>199</v>
      </c>
      <c r="H58" s="154"/>
      <c r="I58" s="44">
        <v>1</v>
      </c>
      <c r="J58" s="44" t="s">
        <v>623</v>
      </c>
      <c r="K58" s="262">
        <v>0</v>
      </c>
      <c r="L58" s="226">
        <f t="shared" si="18"/>
        <v>0</v>
      </c>
      <c r="M58" s="227">
        <v>1</v>
      </c>
      <c r="N58" s="234">
        <f t="shared" si="28"/>
        <v>0</v>
      </c>
      <c r="O58" s="234">
        <v>0</v>
      </c>
      <c r="P58" s="235">
        <f t="shared" si="29"/>
        <v>0</v>
      </c>
      <c r="Q58" s="228">
        <f t="shared" si="30"/>
        <v>0</v>
      </c>
      <c r="R58" s="228">
        <f t="shared" si="19"/>
        <v>0</v>
      </c>
      <c r="S58" s="228">
        <f t="shared" si="20"/>
        <v>0</v>
      </c>
      <c r="T58" s="228">
        <f t="shared" si="21"/>
        <v>0</v>
      </c>
      <c r="U58" s="228">
        <f t="shared" si="22"/>
        <v>0</v>
      </c>
      <c r="V58" s="228">
        <f t="shared" si="23"/>
        <v>0</v>
      </c>
      <c r="W58" s="228">
        <f t="shared" si="24"/>
        <v>0</v>
      </c>
      <c r="X58" s="236"/>
    </row>
    <row r="59" spans="1:24" s="11" customFormat="1" ht="14.45" customHeight="1" x14ac:dyDescent="0.25">
      <c r="A59" s="146">
        <v>3</v>
      </c>
      <c r="B59" s="147">
        <f t="shared" si="16"/>
        <v>0</v>
      </c>
      <c r="C59" s="147">
        <f t="shared" si="17"/>
        <v>0</v>
      </c>
      <c r="D59" s="148">
        <f t="shared" si="12"/>
        <v>0</v>
      </c>
      <c r="E59" s="44" t="s">
        <v>623</v>
      </c>
      <c r="F59" s="149">
        <v>3</v>
      </c>
      <c r="G59" s="208" t="s">
        <v>712</v>
      </c>
      <c r="H59" s="46" t="s">
        <v>301</v>
      </c>
      <c r="I59" s="44">
        <v>1</v>
      </c>
      <c r="J59" s="44" t="s">
        <v>623</v>
      </c>
      <c r="K59" s="262">
        <v>18</v>
      </c>
      <c r="L59" s="226">
        <f t="shared" si="18"/>
        <v>18</v>
      </c>
      <c r="M59" s="227">
        <v>1</v>
      </c>
      <c r="N59" s="228">
        <f t="shared" si="28"/>
        <v>36</v>
      </c>
      <c r="O59" s="228">
        <v>25</v>
      </c>
      <c r="P59" s="229">
        <f t="shared" si="29"/>
        <v>36</v>
      </c>
      <c r="Q59" s="228">
        <f t="shared" si="30"/>
        <v>7.2</v>
      </c>
      <c r="R59" s="228">
        <f t="shared" si="19"/>
        <v>0</v>
      </c>
      <c r="S59" s="228">
        <f t="shared" si="20"/>
        <v>0</v>
      </c>
      <c r="T59" s="228">
        <f t="shared" si="21"/>
        <v>54</v>
      </c>
      <c r="U59" s="228">
        <f t="shared" si="22"/>
        <v>108</v>
      </c>
      <c r="V59" s="228">
        <f t="shared" si="23"/>
        <v>54</v>
      </c>
      <c r="W59" s="228">
        <f t="shared" si="24"/>
        <v>108</v>
      </c>
      <c r="X59" s="230"/>
    </row>
    <row r="60" spans="1:24" s="11" customFormat="1" ht="14.45" customHeight="1" x14ac:dyDescent="0.25">
      <c r="A60" s="146">
        <v>3</v>
      </c>
      <c r="B60" s="147">
        <f t="shared" si="16"/>
        <v>0</v>
      </c>
      <c r="C60" s="147">
        <f t="shared" si="17"/>
        <v>0</v>
      </c>
      <c r="D60" s="148">
        <f t="shared" si="12"/>
        <v>0</v>
      </c>
      <c r="E60" s="44" t="s">
        <v>623</v>
      </c>
      <c r="F60" s="149">
        <v>3</v>
      </c>
      <c r="G60" s="208" t="s">
        <v>711</v>
      </c>
      <c r="H60" s="46" t="s">
        <v>300</v>
      </c>
      <c r="I60" s="44">
        <v>1</v>
      </c>
      <c r="J60" s="44" t="s">
        <v>623</v>
      </c>
      <c r="K60" s="262">
        <v>31</v>
      </c>
      <c r="L60" s="226">
        <f t="shared" si="18"/>
        <v>31</v>
      </c>
      <c r="M60" s="227">
        <v>1</v>
      </c>
      <c r="N60" s="228">
        <f t="shared" si="28"/>
        <v>62</v>
      </c>
      <c r="O60" s="228">
        <v>47</v>
      </c>
      <c r="P60" s="229">
        <f t="shared" si="29"/>
        <v>62</v>
      </c>
      <c r="Q60" s="228">
        <f t="shared" si="30"/>
        <v>12.4</v>
      </c>
      <c r="R60" s="228">
        <f t="shared" si="19"/>
        <v>0</v>
      </c>
      <c r="S60" s="228">
        <f t="shared" si="20"/>
        <v>0</v>
      </c>
      <c r="T60" s="228">
        <f t="shared" si="21"/>
        <v>93</v>
      </c>
      <c r="U60" s="228">
        <f t="shared" si="22"/>
        <v>186</v>
      </c>
      <c r="V60" s="228">
        <f t="shared" si="23"/>
        <v>93</v>
      </c>
      <c r="W60" s="228">
        <f t="shared" si="24"/>
        <v>186</v>
      </c>
      <c r="X60" s="230"/>
    </row>
    <row r="61" spans="1:24" s="11" customFormat="1" ht="14.45" customHeight="1" x14ac:dyDescent="0.25">
      <c r="A61" s="146">
        <v>3</v>
      </c>
      <c r="B61" s="147">
        <f t="shared" si="16"/>
        <v>0</v>
      </c>
      <c r="C61" s="147">
        <f t="shared" si="17"/>
        <v>0</v>
      </c>
      <c r="D61" s="148">
        <f t="shared" si="12"/>
        <v>0</v>
      </c>
      <c r="E61" s="44" t="s">
        <v>623</v>
      </c>
      <c r="F61" s="149">
        <v>3</v>
      </c>
      <c r="G61" s="167" t="s">
        <v>154</v>
      </c>
      <c r="H61" s="46" t="s">
        <v>155</v>
      </c>
      <c r="I61" s="44">
        <v>1</v>
      </c>
      <c r="J61" s="44" t="s">
        <v>623</v>
      </c>
      <c r="K61" s="262">
        <v>65</v>
      </c>
      <c r="L61" s="226">
        <f t="shared" si="18"/>
        <v>65</v>
      </c>
      <c r="M61" s="227">
        <v>0.5</v>
      </c>
      <c r="N61" s="228">
        <f t="shared" si="28"/>
        <v>97.5</v>
      </c>
      <c r="O61" s="228">
        <v>88</v>
      </c>
      <c r="P61" s="229">
        <f t="shared" si="29"/>
        <v>98</v>
      </c>
      <c r="Q61" s="228">
        <f t="shared" si="30"/>
        <v>19.600000000000001</v>
      </c>
      <c r="R61" s="228">
        <f t="shared" si="19"/>
        <v>0</v>
      </c>
      <c r="S61" s="228">
        <f t="shared" si="20"/>
        <v>0</v>
      </c>
      <c r="T61" s="228">
        <f t="shared" si="21"/>
        <v>195</v>
      </c>
      <c r="U61" s="228">
        <f t="shared" si="22"/>
        <v>294</v>
      </c>
      <c r="V61" s="228">
        <f t="shared" si="23"/>
        <v>195</v>
      </c>
      <c r="W61" s="228">
        <f t="shared" si="24"/>
        <v>294</v>
      </c>
      <c r="X61" s="230"/>
    </row>
    <row r="62" spans="1:24" s="11" customFormat="1" ht="14.45" customHeight="1" x14ac:dyDescent="0.25">
      <c r="A62" s="146">
        <v>3</v>
      </c>
      <c r="B62" s="147">
        <f t="shared" si="16"/>
        <v>0</v>
      </c>
      <c r="C62" s="147">
        <f t="shared" si="17"/>
        <v>0</v>
      </c>
      <c r="D62" s="148">
        <f t="shared" si="12"/>
        <v>0</v>
      </c>
      <c r="E62" s="44" t="s">
        <v>623</v>
      </c>
      <c r="F62" s="149">
        <v>3</v>
      </c>
      <c r="G62" s="167" t="s">
        <v>156</v>
      </c>
      <c r="H62" s="46" t="s">
        <v>155</v>
      </c>
      <c r="I62" s="44">
        <v>1</v>
      </c>
      <c r="J62" s="44" t="s">
        <v>623</v>
      </c>
      <c r="K62" s="262">
        <v>125</v>
      </c>
      <c r="L62" s="226">
        <f t="shared" si="18"/>
        <v>125</v>
      </c>
      <c r="M62" s="227">
        <v>0.5</v>
      </c>
      <c r="N62" s="228">
        <f t="shared" si="28"/>
        <v>187.5</v>
      </c>
      <c r="O62" s="228">
        <v>169</v>
      </c>
      <c r="P62" s="229">
        <f t="shared" si="29"/>
        <v>188</v>
      </c>
      <c r="Q62" s="228">
        <f t="shared" si="30"/>
        <v>37.6</v>
      </c>
      <c r="R62" s="228">
        <f t="shared" si="19"/>
        <v>0</v>
      </c>
      <c r="S62" s="228">
        <f t="shared" si="20"/>
        <v>0</v>
      </c>
      <c r="T62" s="228">
        <f t="shared" si="21"/>
        <v>375</v>
      </c>
      <c r="U62" s="228">
        <f t="shared" si="22"/>
        <v>564</v>
      </c>
      <c r="V62" s="228">
        <f t="shared" si="23"/>
        <v>375</v>
      </c>
      <c r="W62" s="228">
        <f t="shared" si="24"/>
        <v>564</v>
      </c>
      <c r="X62" s="230"/>
    </row>
    <row r="63" spans="1:24" s="11" customFormat="1" ht="14.45" customHeight="1" x14ac:dyDescent="0.25">
      <c r="A63" s="146">
        <v>3</v>
      </c>
      <c r="B63" s="147">
        <f t="shared" si="16"/>
        <v>0</v>
      </c>
      <c r="C63" s="147">
        <f t="shared" si="17"/>
        <v>0</v>
      </c>
      <c r="D63" s="148">
        <f t="shared" si="12"/>
        <v>0</v>
      </c>
      <c r="E63" s="44" t="s">
        <v>623</v>
      </c>
      <c r="F63" s="149">
        <v>3</v>
      </c>
      <c r="G63" s="167" t="s">
        <v>157</v>
      </c>
      <c r="H63" s="46" t="s">
        <v>158</v>
      </c>
      <c r="I63" s="44">
        <v>1</v>
      </c>
      <c r="J63" s="44" t="s">
        <v>623</v>
      </c>
      <c r="K63" s="262">
        <v>95</v>
      </c>
      <c r="L63" s="226">
        <f t="shared" si="18"/>
        <v>95</v>
      </c>
      <c r="M63" s="227">
        <v>0.5</v>
      </c>
      <c r="N63" s="228">
        <f t="shared" si="28"/>
        <v>142.5</v>
      </c>
      <c r="O63" s="228">
        <v>129</v>
      </c>
      <c r="P63" s="229">
        <f t="shared" si="29"/>
        <v>143</v>
      </c>
      <c r="Q63" s="228">
        <f t="shared" si="30"/>
        <v>28.6</v>
      </c>
      <c r="R63" s="228">
        <f t="shared" si="19"/>
        <v>0</v>
      </c>
      <c r="S63" s="228">
        <f t="shared" si="20"/>
        <v>0</v>
      </c>
      <c r="T63" s="228">
        <f t="shared" si="21"/>
        <v>285</v>
      </c>
      <c r="U63" s="228">
        <f t="shared" si="22"/>
        <v>429</v>
      </c>
      <c r="V63" s="228">
        <f t="shared" si="23"/>
        <v>285</v>
      </c>
      <c r="W63" s="228">
        <f t="shared" si="24"/>
        <v>429</v>
      </c>
      <c r="X63" s="230"/>
    </row>
    <row r="64" spans="1:24" s="11" customFormat="1" ht="14.45" customHeight="1" x14ac:dyDescent="0.25">
      <c r="A64" s="146">
        <v>3</v>
      </c>
      <c r="B64" s="147">
        <f t="shared" si="16"/>
        <v>0</v>
      </c>
      <c r="C64" s="147">
        <f t="shared" si="17"/>
        <v>0</v>
      </c>
      <c r="D64" s="148">
        <f t="shared" si="12"/>
        <v>0</v>
      </c>
      <c r="E64" s="44" t="s">
        <v>623</v>
      </c>
      <c r="F64" s="149">
        <v>3</v>
      </c>
      <c r="G64" s="167" t="s">
        <v>159</v>
      </c>
      <c r="H64" s="46" t="s">
        <v>158</v>
      </c>
      <c r="I64" s="44">
        <v>1</v>
      </c>
      <c r="J64" s="44" t="s">
        <v>623</v>
      </c>
      <c r="K64" s="262">
        <v>185</v>
      </c>
      <c r="L64" s="226">
        <f t="shared" si="18"/>
        <v>185</v>
      </c>
      <c r="M64" s="227">
        <v>0.5</v>
      </c>
      <c r="N64" s="228">
        <f t="shared" si="28"/>
        <v>277.5</v>
      </c>
      <c r="O64" s="228">
        <v>257</v>
      </c>
      <c r="P64" s="229">
        <f t="shared" si="29"/>
        <v>278</v>
      </c>
      <c r="Q64" s="228">
        <f t="shared" si="30"/>
        <v>55.6</v>
      </c>
      <c r="R64" s="228">
        <f t="shared" si="19"/>
        <v>0</v>
      </c>
      <c r="S64" s="228">
        <f t="shared" si="20"/>
        <v>0</v>
      </c>
      <c r="T64" s="228">
        <f t="shared" si="21"/>
        <v>555</v>
      </c>
      <c r="U64" s="228">
        <f t="shared" si="22"/>
        <v>834</v>
      </c>
      <c r="V64" s="228">
        <f t="shared" si="23"/>
        <v>555</v>
      </c>
      <c r="W64" s="228">
        <f t="shared" si="24"/>
        <v>834</v>
      </c>
      <c r="X64" s="230"/>
    </row>
    <row r="65" spans="1:24" s="3" customFormat="1" ht="14.45" customHeight="1" x14ac:dyDescent="0.25">
      <c r="A65" s="168"/>
      <c r="B65" s="147">
        <f t="shared" si="16"/>
        <v>0</v>
      </c>
      <c r="C65" s="147">
        <f t="shared" si="17"/>
        <v>0</v>
      </c>
      <c r="D65" s="148">
        <f t="shared" si="12"/>
        <v>0</v>
      </c>
      <c r="E65" s="44" t="s">
        <v>623</v>
      </c>
      <c r="F65" s="149">
        <v>0</v>
      </c>
      <c r="G65" s="150" t="s">
        <v>237</v>
      </c>
      <c r="H65" s="154"/>
      <c r="I65" s="44">
        <v>1</v>
      </c>
      <c r="J65" s="44" t="s">
        <v>623</v>
      </c>
      <c r="K65" s="262">
        <v>0</v>
      </c>
      <c r="L65" s="226">
        <f t="shared" si="18"/>
        <v>0</v>
      </c>
      <c r="M65" s="227">
        <v>1</v>
      </c>
      <c r="N65" s="234">
        <f t="shared" si="28"/>
        <v>0</v>
      </c>
      <c r="O65" s="234">
        <v>0</v>
      </c>
      <c r="P65" s="235">
        <f t="shared" si="29"/>
        <v>0</v>
      </c>
      <c r="Q65" s="228">
        <f t="shared" si="30"/>
        <v>0</v>
      </c>
      <c r="R65" s="228">
        <f t="shared" si="19"/>
        <v>0</v>
      </c>
      <c r="S65" s="228">
        <f t="shared" si="20"/>
        <v>0</v>
      </c>
      <c r="T65" s="228">
        <f t="shared" si="21"/>
        <v>0</v>
      </c>
      <c r="U65" s="228">
        <f t="shared" si="22"/>
        <v>0</v>
      </c>
      <c r="V65" s="228">
        <f t="shared" si="23"/>
        <v>0</v>
      </c>
      <c r="W65" s="228">
        <f t="shared" si="24"/>
        <v>0</v>
      </c>
      <c r="X65" s="236"/>
    </row>
    <row r="66" spans="1:24" s="11" customFormat="1" ht="14.45" customHeight="1" x14ac:dyDescent="0.25">
      <c r="A66" s="146">
        <v>25</v>
      </c>
      <c r="B66" s="147">
        <f t="shared" ref="B66:B97" si="31">MAX(0,A66-F66)</f>
        <v>25</v>
      </c>
      <c r="C66" s="147">
        <f t="shared" ref="C66:C97" si="32">B66/I66</f>
        <v>25</v>
      </c>
      <c r="D66" s="148">
        <f t="shared" si="12"/>
        <v>25</v>
      </c>
      <c r="E66" s="44" t="s">
        <v>623</v>
      </c>
      <c r="F66" s="149">
        <v>0</v>
      </c>
      <c r="G66" s="167" t="s">
        <v>676</v>
      </c>
      <c r="H66" s="46" t="s">
        <v>551</v>
      </c>
      <c r="I66" s="44">
        <v>1</v>
      </c>
      <c r="J66" s="44" t="s">
        <v>623</v>
      </c>
      <c r="K66" s="262">
        <v>0</v>
      </c>
      <c r="L66" s="226">
        <f t="shared" ref="L66:L97" si="33">K66/I66</f>
        <v>0</v>
      </c>
      <c r="M66" s="227">
        <v>1</v>
      </c>
      <c r="N66" s="228">
        <f t="shared" si="28"/>
        <v>0</v>
      </c>
      <c r="O66" s="228">
        <v>20</v>
      </c>
      <c r="P66" s="229">
        <f t="shared" si="29"/>
        <v>0</v>
      </c>
      <c r="Q66" s="228">
        <f t="shared" si="30"/>
        <v>0</v>
      </c>
      <c r="R66" s="228">
        <f t="shared" ref="R66:R97" si="34">D66*(L66*I66)</f>
        <v>0</v>
      </c>
      <c r="S66" s="228">
        <f t="shared" ref="S66:S97" si="35">D66*(P66*I66)</f>
        <v>0</v>
      </c>
      <c r="T66" s="228">
        <f t="shared" ref="T66:T97" si="36">F66*L66</f>
        <v>0</v>
      </c>
      <c r="U66" s="228">
        <f t="shared" ref="U66:U97" si="37">F66*P66</f>
        <v>0</v>
      </c>
      <c r="V66" s="228">
        <f t="shared" ref="V66:V97" si="38">A66*L66</f>
        <v>0</v>
      </c>
      <c r="W66" s="228">
        <f t="shared" ref="W66:W97" si="39">A66*P66</f>
        <v>0</v>
      </c>
      <c r="X66" s="230"/>
    </row>
    <row r="67" spans="1:24" s="11" customFormat="1" ht="14.45" customHeight="1" x14ac:dyDescent="0.25">
      <c r="A67" s="146">
        <v>25</v>
      </c>
      <c r="B67" s="147">
        <f t="shared" si="31"/>
        <v>25</v>
      </c>
      <c r="C67" s="147">
        <f t="shared" si="32"/>
        <v>25</v>
      </c>
      <c r="D67" s="148">
        <f t="shared" ref="D67:D120" si="40">ROUND(C67,0)</f>
        <v>25</v>
      </c>
      <c r="E67" s="44" t="s">
        <v>623</v>
      </c>
      <c r="F67" s="149">
        <v>0</v>
      </c>
      <c r="G67" s="167" t="s">
        <v>160</v>
      </c>
      <c r="H67" s="46" t="s">
        <v>161</v>
      </c>
      <c r="I67" s="44">
        <v>1</v>
      </c>
      <c r="J67" s="44" t="s">
        <v>623</v>
      </c>
      <c r="K67" s="262">
        <v>0</v>
      </c>
      <c r="L67" s="226">
        <f t="shared" si="33"/>
        <v>0</v>
      </c>
      <c r="M67" s="227">
        <v>1</v>
      </c>
      <c r="N67" s="228">
        <f t="shared" si="28"/>
        <v>0</v>
      </c>
      <c r="O67" s="228">
        <v>25</v>
      </c>
      <c r="P67" s="229">
        <f t="shared" si="29"/>
        <v>0</v>
      </c>
      <c r="Q67" s="228">
        <f t="shared" si="30"/>
        <v>0</v>
      </c>
      <c r="R67" s="228">
        <f t="shared" si="34"/>
        <v>0</v>
      </c>
      <c r="S67" s="228">
        <f t="shared" si="35"/>
        <v>0</v>
      </c>
      <c r="T67" s="228">
        <f t="shared" si="36"/>
        <v>0</v>
      </c>
      <c r="U67" s="228">
        <f t="shared" si="37"/>
        <v>0</v>
      </c>
      <c r="V67" s="228">
        <f t="shared" si="38"/>
        <v>0</v>
      </c>
      <c r="W67" s="228">
        <f t="shared" si="39"/>
        <v>0</v>
      </c>
      <c r="X67" s="230"/>
    </row>
    <row r="68" spans="1:24" s="51" customFormat="1" ht="14.45" customHeight="1" x14ac:dyDescent="0.25">
      <c r="A68" s="146">
        <v>6</v>
      </c>
      <c r="B68" s="147">
        <f t="shared" si="31"/>
        <v>0</v>
      </c>
      <c r="C68" s="147">
        <f t="shared" si="32"/>
        <v>0</v>
      </c>
      <c r="D68" s="148">
        <f t="shared" si="40"/>
        <v>0</v>
      </c>
      <c r="E68" s="44" t="s">
        <v>623</v>
      </c>
      <c r="F68" s="149">
        <v>6</v>
      </c>
      <c r="G68" s="208" t="s">
        <v>734</v>
      </c>
      <c r="H68" s="259" t="s">
        <v>733</v>
      </c>
      <c r="I68" s="44">
        <v>1</v>
      </c>
      <c r="J68" s="44" t="s">
        <v>623</v>
      </c>
      <c r="K68" s="262">
        <v>24</v>
      </c>
      <c r="L68" s="226">
        <f t="shared" si="33"/>
        <v>24</v>
      </c>
      <c r="M68" s="227">
        <v>1</v>
      </c>
      <c r="N68" s="228">
        <f t="shared" ref="N68" si="41">L68+(L68*M68)</f>
        <v>48</v>
      </c>
      <c r="O68" s="228">
        <v>0</v>
      </c>
      <c r="P68" s="229">
        <f t="shared" ref="P68" si="42">ROUND(N68,0)</f>
        <v>48</v>
      </c>
      <c r="Q68" s="228">
        <f t="shared" ref="Q68" si="43">P68*20%</f>
        <v>9.6000000000000014</v>
      </c>
      <c r="R68" s="228">
        <f t="shared" si="34"/>
        <v>0</v>
      </c>
      <c r="S68" s="228">
        <f t="shared" si="35"/>
        <v>0</v>
      </c>
      <c r="T68" s="228">
        <f t="shared" si="36"/>
        <v>144</v>
      </c>
      <c r="U68" s="228">
        <f t="shared" si="37"/>
        <v>288</v>
      </c>
      <c r="V68" s="228">
        <f t="shared" si="38"/>
        <v>144</v>
      </c>
      <c r="W68" s="228">
        <f t="shared" si="39"/>
        <v>288</v>
      </c>
      <c r="X68" s="237"/>
    </row>
    <row r="69" spans="1:24" s="11" customFormat="1" ht="14.45" customHeight="1" x14ac:dyDescent="0.25">
      <c r="A69" s="146">
        <v>3</v>
      </c>
      <c r="B69" s="147">
        <f t="shared" si="31"/>
        <v>3</v>
      </c>
      <c r="C69" s="147">
        <f t="shared" si="32"/>
        <v>3</v>
      </c>
      <c r="D69" s="148">
        <f t="shared" si="40"/>
        <v>3</v>
      </c>
      <c r="E69" s="44" t="s">
        <v>623</v>
      </c>
      <c r="F69" s="149">
        <v>0</v>
      </c>
      <c r="G69" s="167" t="s">
        <v>162</v>
      </c>
      <c r="H69" s="46" t="s">
        <v>163</v>
      </c>
      <c r="I69" s="44">
        <v>1</v>
      </c>
      <c r="J69" s="44" t="s">
        <v>623</v>
      </c>
      <c r="K69" s="262">
        <v>0</v>
      </c>
      <c r="L69" s="226">
        <f t="shared" si="33"/>
        <v>0</v>
      </c>
      <c r="M69" s="227">
        <v>1</v>
      </c>
      <c r="N69" s="228">
        <f t="shared" si="28"/>
        <v>0</v>
      </c>
      <c r="O69" s="228">
        <v>25</v>
      </c>
      <c r="P69" s="229">
        <f t="shared" si="29"/>
        <v>0</v>
      </c>
      <c r="Q69" s="228">
        <f t="shared" si="30"/>
        <v>0</v>
      </c>
      <c r="R69" s="228">
        <f t="shared" si="34"/>
        <v>0</v>
      </c>
      <c r="S69" s="228">
        <f t="shared" si="35"/>
        <v>0</v>
      </c>
      <c r="T69" s="228">
        <f t="shared" si="36"/>
        <v>0</v>
      </c>
      <c r="U69" s="228">
        <f t="shared" si="37"/>
        <v>0</v>
      </c>
      <c r="V69" s="228">
        <f t="shared" si="38"/>
        <v>0</v>
      </c>
      <c r="W69" s="228">
        <f t="shared" si="39"/>
        <v>0</v>
      </c>
      <c r="X69" s="230"/>
    </row>
    <row r="70" spans="1:24" s="3" customFormat="1" ht="14.45" customHeight="1" x14ac:dyDescent="0.25">
      <c r="A70" s="168"/>
      <c r="B70" s="147">
        <f t="shared" si="31"/>
        <v>0</v>
      </c>
      <c r="C70" s="147">
        <f t="shared" si="32"/>
        <v>0</v>
      </c>
      <c r="D70" s="148">
        <f t="shared" si="40"/>
        <v>0</v>
      </c>
      <c r="E70" s="44" t="s">
        <v>623</v>
      </c>
      <c r="F70" s="149">
        <v>0</v>
      </c>
      <c r="G70" s="150" t="s">
        <v>238</v>
      </c>
      <c r="H70" s="154"/>
      <c r="I70" s="44">
        <v>1</v>
      </c>
      <c r="J70" s="44" t="s">
        <v>623</v>
      </c>
      <c r="K70" s="262">
        <v>0</v>
      </c>
      <c r="L70" s="226">
        <f t="shared" si="33"/>
        <v>0</v>
      </c>
      <c r="M70" s="227">
        <v>1</v>
      </c>
      <c r="N70" s="234">
        <f t="shared" si="28"/>
        <v>0</v>
      </c>
      <c r="O70" s="234">
        <v>0</v>
      </c>
      <c r="P70" s="235">
        <f t="shared" si="29"/>
        <v>0</v>
      </c>
      <c r="Q70" s="228">
        <f t="shared" si="30"/>
        <v>0</v>
      </c>
      <c r="R70" s="228">
        <f t="shared" si="34"/>
        <v>0</v>
      </c>
      <c r="S70" s="228">
        <f t="shared" si="35"/>
        <v>0</v>
      </c>
      <c r="T70" s="228">
        <f t="shared" si="36"/>
        <v>0</v>
      </c>
      <c r="U70" s="228">
        <f t="shared" si="37"/>
        <v>0</v>
      </c>
      <c r="V70" s="228">
        <f t="shared" si="38"/>
        <v>0</v>
      </c>
      <c r="W70" s="228">
        <f t="shared" si="39"/>
        <v>0</v>
      </c>
      <c r="X70" s="236"/>
    </row>
    <row r="71" spans="1:24" s="11" customFormat="1" ht="14.45" customHeight="1" x14ac:dyDescent="0.25">
      <c r="A71" s="146">
        <v>10</v>
      </c>
      <c r="B71" s="147">
        <f t="shared" si="31"/>
        <v>0</v>
      </c>
      <c r="C71" s="147">
        <f t="shared" si="32"/>
        <v>0</v>
      </c>
      <c r="D71" s="148">
        <f t="shared" si="40"/>
        <v>0</v>
      </c>
      <c r="E71" s="44" t="s">
        <v>623</v>
      </c>
      <c r="F71" s="149">
        <v>10</v>
      </c>
      <c r="G71" s="167" t="s">
        <v>164</v>
      </c>
      <c r="H71" s="42" t="s">
        <v>598</v>
      </c>
      <c r="I71" s="44">
        <v>1</v>
      </c>
      <c r="J71" s="44" t="s">
        <v>623</v>
      </c>
      <c r="K71" s="262">
        <v>16.5</v>
      </c>
      <c r="L71" s="226">
        <f t="shared" si="33"/>
        <v>16.5</v>
      </c>
      <c r="M71" s="227">
        <v>1</v>
      </c>
      <c r="N71" s="228">
        <f t="shared" si="28"/>
        <v>33</v>
      </c>
      <c r="O71" s="228">
        <v>40</v>
      </c>
      <c r="P71" s="229">
        <f t="shared" si="29"/>
        <v>33</v>
      </c>
      <c r="Q71" s="228">
        <f t="shared" si="30"/>
        <v>6.6000000000000005</v>
      </c>
      <c r="R71" s="228">
        <f t="shared" si="34"/>
        <v>0</v>
      </c>
      <c r="S71" s="228">
        <f t="shared" si="35"/>
        <v>0</v>
      </c>
      <c r="T71" s="228">
        <f t="shared" si="36"/>
        <v>165</v>
      </c>
      <c r="U71" s="228">
        <f t="shared" si="37"/>
        <v>330</v>
      </c>
      <c r="V71" s="228">
        <f t="shared" si="38"/>
        <v>165</v>
      </c>
      <c r="W71" s="228">
        <f t="shared" si="39"/>
        <v>330</v>
      </c>
      <c r="X71" s="230"/>
    </row>
    <row r="72" spans="1:24" s="11" customFormat="1" ht="14.45" customHeight="1" x14ac:dyDescent="0.25">
      <c r="A72" s="146">
        <v>20</v>
      </c>
      <c r="B72" s="147">
        <f t="shared" si="31"/>
        <v>0</v>
      </c>
      <c r="C72" s="147">
        <f t="shared" si="32"/>
        <v>0</v>
      </c>
      <c r="D72" s="148">
        <f t="shared" si="40"/>
        <v>0</v>
      </c>
      <c r="E72" s="44" t="s">
        <v>623</v>
      </c>
      <c r="F72" s="149">
        <v>20</v>
      </c>
      <c r="G72" s="167" t="s">
        <v>165</v>
      </c>
      <c r="H72" s="42" t="s">
        <v>598</v>
      </c>
      <c r="I72" s="44">
        <v>1</v>
      </c>
      <c r="J72" s="44" t="s">
        <v>623</v>
      </c>
      <c r="K72" s="262">
        <v>18</v>
      </c>
      <c r="L72" s="226">
        <f t="shared" si="33"/>
        <v>18</v>
      </c>
      <c r="M72" s="227">
        <v>1</v>
      </c>
      <c r="N72" s="228">
        <f t="shared" si="28"/>
        <v>36</v>
      </c>
      <c r="O72" s="228">
        <v>40</v>
      </c>
      <c r="P72" s="229">
        <f t="shared" si="29"/>
        <v>36</v>
      </c>
      <c r="Q72" s="228">
        <f t="shared" si="30"/>
        <v>7.2</v>
      </c>
      <c r="R72" s="228">
        <f t="shared" si="34"/>
        <v>0</v>
      </c>
      <c r="S72" s="228">
        <f t="shared" si="35"/>
        <v>0</v>
      </c>
      <c r="T72" s="228">
        <f t="shared" si="36"/>
        <v>360</v>
      </c>
      <c r="U72" s="228">
        <f t="shared" si="37"/>
        <v>720</v>
      </c>
      <c r="V72" s="228">
        <f t="shared" si="38"/>
        <v>360</v>
      </c>
      <c r="W72" s="228">
        <f t="shared" si="39"/>
        <v>720</v>
      </c>
      <c r="X72" s="230"/>
    </row>
    <row r="73" spans="1:24" s="11" customFormat="1" ht="14.45" customHeight="1" x14ac:dyDescent="0.25">
      <c r="A73" s="146">
        <v>3</v>
      </c>
      <c r="B73" s="147">
        <f t="shared" si="31"/>
        <v>0</v>
      </c>
      <c r="C73" s="147">
        <f t="shared" si="32"/>
        <v>0</v>
      </c>
      <c r="D73" s="148">
        <f t="shared" si="40"/>
        <v>0</v>
      </c>
      <c r="E73" s="44" t="s">
        <v>623</v>
      </c>
      <c r="F73" s="149">
        <v>3</v>
      </c>
      <c r="G73" s="167" t="s">
        <v>166</v>
      </c>
      <c r="H73" s="46" t="s">
        <v>167</v>
      </c>
      <c r="I73" s="44">
        <v>1</v>
      </c>
      <c r="J73" s="44" t="s">
        <v>623</v>
      </c>
      <c r="K73" s="262">
        <v>11.5</v>
      </c>
      <c r="L73" s="226">
        <f t="shared" si="33"/>
        <v>11.5</v>
      </c>
      <c r="M73" s="227">
        <v>1</v>
      </c>
      <c r="N73" s="228">
        <f t="shared" si="28"/>
        <v>23</v>
      </c>
      <c r="O73" s="228">
        <v>22</v>
      </c>
      <c r="P73" s="229">
        <f t="shared" si="29"/>
        <v>23</v>
      </c>
      <c r="Q73" s="228">
        <f t="shared" si="30"/>
        <v>4.6000000000000005</v>
      </c>
      <c r="R73" s="228">
        <f t="shared" si="34"/>
        <v>0</v>
      </c>
      <c r="S73" s="228">
        <f t="shared" si="35"/>
        <v>0</v>
      </c>
      <c r="T73" s="228">
        <f t="shared" si="36"/>
        <v>34.5</v>
      </c>
      <c r="U73" s="228">
        <f t="shared" si="37"/>
        <v>69</v>
      </c>
      <c r="V73" s="228">
        <f t="shared" si="38"/>
        <v>34.5</v>
      </c>
      <c r="W73" s="228">
        <f t="shared" si="39"/>
        <v>69</v>
      </c>
      <c r="X73" s="230"/>
    </row>
    <row r="74" spans="1:24" s="11" customFormat="1" ht="14.45" customHeight="1" x14ac:dyDescent="0.25">
      <c r="A74" s="146">
        <v>5</v>
      </c>
      <c r="B74" s="147">
        <f t="shared" si="31"/>
        <v>0</v>
      </c>
      <c r="C74" s="147">
        <f t="shared" si="32"/>
        <v>0</v>
      </c>
      <c r="D74" s="148">
        <f t="shared" si="40"/>
        <v>0</v>
      </c>
      <c r="E74" s="44" t="s">
        <v>623</v>
      </c>
      <c r="F74" s="149">
        <v>5</v>
      </c>
      <c r="G74" s="167" t="s">
        <v>168</v>
      </c>
      <c r="H74" s="46" t="s">
        <v>169</v>
      </c>
      <c r="I74" s="44">
        <v>1</v>
      </c>
      <c r="J74" s="44" t="s">
        <v>623</v>
      </c>
      <c r="K74" s="262">
        <v>9.9499999999999993</v>
      </c>
      <c r="L74" s="226">
        <f t="shared" si="33"/>
        <v>9.9499999999999993</v>
      </c>
      <c r="M74" s="227">
        <v>1</v>
      </c>
      <c r="N74" s="228">
        <f t="shared" si="28"/>
        <v>19.899999999999999</v>
      </c>
      <c r="O74" s="228">
        <v>23</v>
      </c>
      <c r="P74" s="229">
        <f t="shared" si="29"/>
        <v>20</v>
      </c>
      <c r="Q74" s="228">
        <f t="shared" si="30"/>
        <v>4</v>
      </c>
      <c r="R74" s="228">
        <f t="shared" si="34"/>
        <v>0</v>
      </c>
      <c r="S74" s="228">
        <f t="shared" si="35"/>
        <v>0</v>
      </c>
      <c r="T74" s="228">
        <f t="shared" si="36"/>
        <v>49.75</v>
      </c>
      <c r="U74" s="228">
        <f t="shared" si="37"/>
        <v>100</v>
      </c>
      <c r="V74" s="228">
        <f t="shared" si="38"/>
        <v>49.75</v>
      </c>
      <c r="W74" s="228">
        <f t="shared" si="39"/>
        <v>100</v>
      </c>
      <c r="X74" s="230"/>
    </row>
    <row r="75" spans="1:24" s="11" customFormat="1" ht="14.45" customHeight="1" x14ac:dyDescent="0.25">
      <c r="A75" s="146">
        <v>2</v>
      </c>
      <c r="B75" s="147">
        <f t="shared" si="31"/>
        <v>0</v>
      </c>
      <c r="C75" s="147">
        <f t="shared" si="32"/>
        <v>0</v>
      </c>
      <c r="D75" s="148">
        <f t="shared" si="40"/>
        <v>0</v>
      </c>
      <c r="E75" s="44" t="s">
        <v>623</v>
      </c>
      <c r="F75" s="149">
        <v>2</v>
      </c>
      <c r="G75" s="167" t="s">
        <v>170</v>
      </c>
      <c r="H75" s="46" t="s">
        <v>171</v>
      </c>
      <c r="I75" s="44">
        <v>1</v>
      </c>
      <c r="J75" s="44" t="s">
        <v>623</v>
      </c>
      <c r="K75" s="262">
        <v>27</v>
      </c>
      <c r="L75" s="226">
        <f t="shared" si="33"/>
        <v>27</v>
      </c>
      <c r="M75" s="227">
        <v>1</v>
      </c>
      <c r="N75" s="228">
        <f t="shared" ref="N75:N94" si="44">L75+(L75*M75)</f>
        <v>54</v>
      </c>
      <c r="O75" s="228">
        <v>70</v>
      </c>
      <c r="P75" s="229">
        <f t="shared" ref="P75:P94" si="45">ROUND(N75,0)</f>
        <v>54</v>
      </c>
      <c r="Q75" s="228">
        <f t="shared" ref="Q75:Q94" si="46">P75*20%</f>
        <v>10.8</v>
      </c>
      <c r="R75" s="228">
        <f t="shared" si="34"/>
        <v>0</v>
      </c>
      <c r="S75" s="228">
        <f t="shared" si="35"/>
        <v>0</v>
      </c>
      <c r="T75" s="228">
        <f t="shared" si="36"/>
        <v>54</v>
      </c>
      <c r="U75" s="228">
        <f t="shared" si="37"/>
        <v>108</v>
      </c>
      <c r="V75" s="228">
        <f t="shared" si="38"/>
        <v>54</v>
      </c>
      <c r="W75" s="228">
        <f t="shared" si="39"/>
        <v>108</v>
      </c>
      <c r="X75" s="230"/>
    </row>
    <row r="76" spans="1:24" s="3" customFormat="1" ht="14.45" customHeight="1" x14ac:dyDescent="0.25">
      <c r="A76" s="168"/>
      <c r="B76" s="147">
        <f t="shared" si="31"/>
        <v>0</v>
      </c>
      <c r="C76" s="147">
        <f t="shared" si="32"/>
        <v>0</v>
      </c>
      <c r="D76" s="148">
        <f t="shared" si="40"/>
        <v>0</v>
      </c>
      <c r="E76" s="44" t="s">
        <v>623</v>
      </c>
      <c r="F76" s="149">
        <v>0</v>
      </c>
      <c r="G76" s="150" t="s">
        <v>239</v>
      </c>
      <c r="H76" s="157"/>
      <c r="I76" s="44">
        <v>1</v>
      </c>
      <c r="J76" s="44" t="s">
        <v>623</v>
      </c>
      <c r="K76" s="262">
        <v>0</v>
      </c>
      <c r="L76" s="226">
        <f t="shared" si="33"/>
        <v>0</v>
      </c>
      <c r="M76" s="227">
        <v>1</v>
      </c>
      <c r="N76" s="228">
        <f t="shared" si="44"/>
        <v>0</v>
      </c>
      <c r="O76" s="228">
        <v>0</v>
      </c>
      <c r="P76" s="229">
        <f t="shared" si="45"/>
        <v>0</v>
      </c>
      <c r="Q76" s="228">
        <f t="shared" si="46"/>
        <v>0</v>
      </c>
      <c r="R76" s="228">
        <f t="shared" si="34"/>
        <v>0</v>
      </c>
      <c r="S76" s="228">
        <f t="shared" si="35"/>
        <v>0</v>
      </c>
      <c r="T76" s="228">
        <f t="shared" si="36"/>
        <v>0</v>
      </c>
      <c r="U76" s="228">
        <f t="shared" si="37"/>
        <v>0</v>
      </c>
      <c r="V76" s="228">
        <f t="shared" si="38"/>
        <v>0</v>
      </c>
      <c r="W76" s="228">
        <f t="shared" si="39"/>
        <v>0</v>
      </c>
      <c r="X76" s="236"/>
    </row>
    <row r="77" spans="1:24" s="11" customFormat="1" ht="14.45" customHeight="1" x14ac:dyDescent="0.25">
      <c r="A77" s="146">
        <v>3</v>
      </c>
      <c r="B77" s="147">
        <f t="shared" si="31"/>
        <v>0</v>
      </c>
      <c r="C77" s="147">
        <f t="shared" si="32"/>
        <v>0</v>
      </c>
      <c r="D77" s="148">
        <f t="shared" si="40"/>
        <v>0</v>
      </c>
      <c r="E77" s="44" t="s">
        <v>623</v>
      </c>
      <c r="F77" s="149">
        <v>3</v>
      </c>
      <c r="G77" s="167" t="s">
        <v>172</v>
      </c>
      <c r="H77" s="46" t="s">
        <v>546</v>
      </c>
      <c r="I77" s="44">
        <v>1</v>
      </c>
      <c r="J77" s="44" t="s">
        <v>623</v>
      </c>
      <c r="K77" s="262">
        <v>13.75</v>
      </c>
      <c r="L77" s="226">
        <f t="shared" si="33"/>
        <v>13.75</v>
      </c>
      <c r="M77" s="227">
        <v>1</v>
      </c>
      <c r="N77" s="228">
        <f t="shared" si="44"/>
        <v>27.5</v>
      </c>
      <c r="O77" s="228">
        <v>25</v>
      </c>
      <c r="P77" s="229">
        <f t="shared" si="45"/>
        <v>28</v>
      </c>
      <c r="Q77" s="228">
        <f t="shared" si="46"/>
        <v>5.6000000000000005</v>
      </c>
      <c r="R77" s="228">
        <f t="shared" si="34"/>
        <v>0</v>
      </c>
      <c r="S77" s="228">
        <f t="shared" si="35"/>
        <v>0</v>
      </c>
      <c r="T77" s="228">
        <f t="shared" si="36"/>
        <v>41.25</v>
      </c>
      <c r="U77" s="228">
        <f t="shared" si="37"/>
        <v>84</v>
      </c>
      <c r="V77" s="228">
        <f t="shared" si="38"/>
        <v>41.25</v>
      </c>
      <c r="W77" s="228">
        <f t="shared" si="39"/>
        <v>84</v>
      </c>
      <c r="X77" s="230"/>
    </row>
    <row r="78" spans="1:24" s="11" customFormat="1" ht="14.45" customHeight="1" x14ac:dyDescent="0.25">
      <c r="A78" s="146">
        <v>3</v>
      </c>
      <c r="B78" s="147">
        <f t="shared" si="31"/>
        <v>0</v>
      </c>
      <c r="C78" s="147">
        <f t="shared" si="32"/>
        <v>0</v>
      </c>
      <c r="D78" s="148">
        <f t="shared" si="40"/>
        <v>0</v>
      </c>
      <c r="E78" s="44" t="s">
        <v>623</v>
      </c>
      <c r="F78" s="149">
        <v>3</v>
      </c>
      <c r="G78" s="167" t="s">
        <v>173</v>
      </c>
      <c r="H78" s="46" t="s">
        <v>546</v>
      </c>
      <c r="I78" s="44">
        <v>1</v>
      </c>
      <c r="J78" s="44" t="s">
        <v>623</v>
      </c>
      <c r="K78" s="262">
        <v>18.5</v>
      </c>
      <c r="L78" s="226">
        <f t="shared" si="33"/>
        <v>18.5</v>
      </c>
      <c r="M78" s="227">
        <v>1</v>
      </c>
      <c r="N78" s="228">
        <f t="shared" si="44"/>
        <v>37</v>
      </c>
      <c r="O78" s="228">
        <v>42</v>
      </c>
      <c r="P78" s="229">
        <f t="shared" si="45"/>
        <v>37</v>
      </c>
      <c r="Q78" s="228">
        <f t="shared" si="46"/>
        <v>7.4</v>
      </c>
      <c r="R78" s="228">
        <f t="shared" si="34"/>
        <v>0</v>
      </c>
      <c r="S78" s="228">
        <f t="shared" si="35"/>
        <v>0</v>
      </c>
      <c r="T78" s="228">
        <f t="shared" si="36"/>
        <v>55.5</v>
      </c>
      <c r="U78" s="228">
        <f t="shared" si="37"/>
        <v>111</v>
      </c>
      <c r="V78" s="228">
        <f t="shared" si="38"/>
        <v>55.5</v>
      </c>
      <c r="W78" s="228">
        <f t="shared" si="39"/>
        <v>111</v>
      </c>
      <c r="X78" s="230"/>
    </row>
    <row r="79" spans="1:24" s="11" customFormat="1" ht="14.45" customHeight="1" x14ac:dyDescent="0.25">
      <c r="A79" s="146">
        <v>5</v>
      </c>
      <c r="B79" s="147">
        <f t="shared" si="31"/>
        <v>0</v>
      </c>
      <c r="C79" s="147">
        <f t="shared" si="32"/>
        <v>0</v>
      </c>
      <c r="D79" s="148">
        <f t="shared" si="40"/>
        <v>0</v>
      </c>
      <c r="E79" s="44" t="s">
        <v>623</v>
      </c>
      <c r="F79" s="149">
        <v>5</v>
      </c>
      <c r="G79" s="167" t="s">
        <v>174</v>
      </c>
      <c r="H79" s="46" t="s">
        <v>284</v>
      </c>
      <c r="I79" s="44">
        <v>1</v>
      </c>
      <c r="J79" s="44" t="s">
        <v>623</v>
      </c>
      <c r="K79" s="262">
        <v>10.4</v>
      </c>
      <c r="L79" s="226">
        <f t="shared" si="33"/>
        <v>10.4</v>
      </c>
      <c r="M79" s="227">
        <v>1</v>
      </c>
      <c r="N79" s="228">
        <f t="shared" si="44"/>
        <v>20.8</v>
      </c>
      <c r="O79" s="228">
        <v>25</v>
      </c>
      <c r="P79" s="229">
        <f t="shared" si="45"/>
        <v>21</v>
      </c>
      <c r="Q79" s="228">
        <f t="shared" si="46"/>
        <v>4.2</v>
      </c>
      <c r="R79" s="228">
        <f t="shared" si="34"/>
        <v>0</v>
      </c>
      <c r="S79" s="228">
        <f t="shared" si="35"/>
        <v>0</v>
      </c>
      <c r="T79" s="228">
        <f t="shared" si="36"/>
        <v>52</v>
      </c>
      <c r="U79" s="228">
        <f t="shared" si="37"/>
        <v>105</v>
      </c>
      <c r="V79" s="228">
        <f t="shared" si="38"/>
        <v>52</v>
      </c>
      <c r="W79" s="228">
        <f t="shared" si="39"/>
        <v>105</v>
      </c>
      <c r="X79" s="230"/>
    </row>
    <row r="80" spans="1:24" s="11" customFormat="1" ht="14.45" customHeight="1" x14ac:dyDescent="0.25">
      <c r="A80" s="146">
        <v>0</v>
      </c>
      <c r="B80" s="147">
        <f t="shared" si="31"/>
        <v>0</v>
      </c>
      <c r="C80" s="147">
        <f t="shared" si="32"/>
        <v>0</v>
      </c>
      <c r="D80" s="148">
        <f t="shared" si="40"/>
        <v>0</v>
      </c>
      <c r="E80" s="44" t="s">
        <v>623</v>
      </c>
      <c r="F80" s="149">
        <v>0</v>
      </c>
      <c r="G80" s="167" t="s">
        <v>679</v>
      </c>
      <c r="H80" s="46" t="s">
        <v>678</v>
      </c>
      <c r="I80" s="44">
        <v>1</v>
      </c>
      <c r="J80" s="44" t="s">
        <v>623</v>
      </c>
      <c r="K80" s="262">
        <v>0</v>
      </c>
      <c r="L80" s="226">
        <f t="shared" si="33"/>
        <v>0</v>
      </c>
      <c r="M80" s="227">
        <v>1</v>
      </c>
      <c r="N80" s="228">
        <f>L80+(L80*M80)</f>
        <v>0</v>
      </c>
      <c r="O80" s="228">
        <v>119</v>
      </c>
      <c r="P80" s="229">
        <f>ROUND(N80,0)</f>
        <v>0</v>
      </c>
      <c r="Q80" s="228">
        <f>P80*20%</f>
        <v>0</v>
      </c>
      <c r="R80" s="228">
        <f t="shared" si="34"/>
        <v>0</v>
      </c>
      <c r="S80" s="228">
        <f t="shared" si="35"/>
        <v>0</v>
      </c>
      <c r="T80" s="228">
        <f t="shared" si="36"/>
        <v>0</v>
      </c>
      <c r="U80" s="228">
        <f t="shared" si="37"/>
        <v>0</v>
      </c>
      <c r="V80" s="228">
        <f t="shared" si="38"/>
        <v>0</v>
      </c>
      <c r="W80" s="228">
        <f t="shared" si="39"/>
        <v>0</v>
      </c>
      <c r="X80" s="230"/>
    </row>
    <row r="81" spans="1:24" s="11" customFormat="1" ht="14.45" customHeight="1" x14ac:dyDescent="0.25">
      <c r="A81" s="146">
        <v>3</v>
      </c>
      <c r="B81" s="147">
        <f t="shared" si="31"/>
        <v>3</v>
      </c>
      <c r="C81" s="147">
        <f t="shared" si="32"/>
        <v>3</v>
      </c>
      <c r="D81" s="148">
        <f t="shared" si="40"/>
        <v>3</v>
      </c>
      <c r="E81" s="44" t="s">
        <v>623</v>
      </c>
      <c r="F81" s="149">
        <v>0</v>
      </c>
      <c r="G81" s="167" t="s">
        <v>175</v>
      </c>
      <c r="H81" s="46" t="s">
        <v>176</v>
      </c>
      <c r="I81" s="44">
        <v>1</v>
      </c>
      <c r="J81" s="44" t="s">
        <v>623</v>
      </c>
      <c r="K81" s="262">
        <v>0</v>
      </c>
      <c r="L81" s="226">
        <f t="shared" si="33"/>
        <v>0</v>
      </c>
      <c r="M81" s="227">
        <v>1</v>
      </c>
      <c r="N81" s="228">
        <f t="shared" si="44"/>
        <v>0</v>
      </c>
      <c r="O81" s="228">
        <v>86</v>
      </c>
      <c r="P81" s="229">
        <f t="shared" si="45"/>
        <v>0</v>
      </c>
      <c r="Q81" s="228">
        <f t="shared" si="46"/>
        <v>0</v>
      </c>
      <c r="R81" s="228">
        <f t="shared" si="34"/>
        <v>0</v>
      </c>
      <c r="S81" s="228">
        <f t="shared" si="35"/>
        <v>0</v>
      </c>
      <c r="T81" s="228">
        <f t="shared" si="36"/>
        <v>0</v>
      </c>
      <c r="U81" s="228">
        <f t="shared" si="37"/>
        <v>0</v>
      </c>
      <c r="V81" s="228">
        <f t="shared" si="38"/>
        <v>0</v>
      </c>
      <c r="W81" s="228">
        <f t="shared" si="39"/>
        <v>0</v>
      </c>
      <c r="X81" s="230"/>
    </row>
    <row r="82" spans="1:24" s="11" customFormat="1" ht="14.45" customHeight="1" x14ac:dyDescent="0.25">
      <c r="A82" s="146">
        <v>2</v>
      </c>
      <c r="B82" s="147">
        <f t="shared" si="31"/>
        <v>0</v>
      </c>
      <c r="C82" s="147">
        <f t="shared" si="32"/>
        <v>0</v>
      </c>
      <c r="D82" s="148">
        <f t="shared" si="40"/>
        <v>0</v>
      </c>
      <c r="E82" s="44" t="s">
        <v>623</v>
      </c>
      <c r="F82" s="149">
        <v>2</v>
      </c>
      <c r="G82" s="167" t="s">
        <v>177</v>
      </c>
      <c r="H82" s="46" t="s">
        <v>24</v>
      </c>
      <c r="I82" s="44">
        <v>1</v>
      </c>
      <c r="J82" s="44" t="s">
        <v>623</v>
      </c>
      <c r="K82" s="262">
        <v>45</v>
      </c>
      <c r="L82" s="226">
        <f t="shared" si="33"/>
        <v>45</v>
      </c>
      <c r="M82" s="227">
        <v>1</v>
      </c>
      <c r="N82" s="228">
        <f t="shared" si="44"/>
        <v>90</v>
      </c>
      <c r="O82" s="228">
        <v>76</v>
      </c>
      <c r="P82" s="229">
        <f t="shared" si="45"/>
        <v>90</v>
      </c>
      <c r="Q82" s="228">
        <f t="shared" si="46"/>
        <v>18</v>
      </c>
      <c r="R82" s="228">
        <f t="shared" si="34"/>
        <v>0</v>
      </c>
      <c r="S82" s="228">
        <f t="shared" si="35"/>
        <v>0</v>
      </c>
      <c r="T82" s="228">
        <f t="shared" si="36"/>
        <v>90</v>
      </c>
      <c r="U82" s="228">
        <f t="shared" si="37"/>
        <v>180</v>
      </c>
      <c r="V82" s="228">
        <f t="shared" si="38"/>
        <v>90</v>
      </c>
      <c r="W82" s="228">
        <f t="shared" si="39"/>
        <v>180</v>
      </c>
      <c r="X82" s="230"/>
    </row>
    <row r="83" spans="1:24" s="11" customFormat="1" ht="14.45" customHeight="1" x14ac:dyDescent="0.25">
      <c r="A83" s="146">
        <v>3</v>
      </c>
      <c r="B83" s="147">
        <f t="shared" si="31"/>
        <v>0</v>
      </c>
      <c r="C83" s="147">
        <f t="shared" si="32"/>
        <v>0</v>
      </c>
      <c r="D83" s="148">
        <f t="shared" si="40"/>
        <v>0</v>
      </c>
      <c r="E83" s="44" t="s">
        <v>623</v>
      </c>
      <c r="F83" s="149">
        <v>3</v>
      </c>
      <c r="G83" s="167" t="s">
        <v>178</v>
      </c>
      <c r="H83" s="46" t="s">
        <v>179</v>
      </c>
      <c r="I83" s="44">
        <v>1</v>
      </c>
      <c r="J83" s="44" t="s">
        <v>623</v>
      </c>
      <c r="K83" s="262">
        <v>13.8</v>
      </c>
      <c r="L83" s="226">
        <f t="shared" si="33"/>
        <v>13.8</v>
      </c>
      <c r="M83" s="227">
        <v>1</v>
      </c>
      <c r="N83" s="228">
        <f t="shared" si="44"/>
        <v>27.6</v>
      </c>
      <c r="O83" s="228">
        <v>30</v>
      </c>
      <c r="P83" s="229">
        <f t="shared" si="45"/>
        <v>28</v>
      </c>
      <c r="Q83" s="228">
        <f t="shared" si="46"/>
        <v>5.6000000000000005</v>
      </c>
      <c r="R83" s="228">
        <f t="shared" si="34"/>
        <v>0</v>
      </c>
      <c r="S83" s="228">
        <f t="shared" si="35"/>
        <v>0</v>
      </c>
      <c r="T83" s="228">
        <f t="shared" si="36"/>
        <v>41.400000000000006</v>
      </c>
      <c r="U83" s="228">
        <f t="shared" si="37"/>
        <v>84</v>
      </c>
      <c r="V83" s="228">
        <f t="shared" si="38"/>
        <v>41.400000000000006</v>
      </c>
      <c r="W83" s="228">
        <f t="shared" si="39"/>
        <v>84</v>
      </c>
      <c r="X83" s="230"/>
    </row>
    <row r="84" spans="1:24" s="197" customFormat="1" ht="14.45" customHeight="1" x14ac:dyDescent="0.25">
      <c r="A84" s="195">
        <v>3</v>
      </c>
      <c r="B84" s="196">
        <f t="shared" si="31"/>
        <v>0</v>
      </c>
      <c r="C84" s="196">
        <f t="shared" si="32"/>
        <v>0</v>
      </c>
      <c r="D84" s="148">
        <f t="shared" si="40"/>
        <v>0</v>
      </c>
      <c r="E84" s="167" t="s">
        <v>623</v>
      </c>
      <c r="F84" s="149">
        <v>3</v>
      </c>
      <c r="G84" s="167" t="s">
        <v>516</v>
      </c>
      <c r="H84" s="167"/>
      <c r="I84" s="167">
        <v>1</v>
      </c>
      <c r="J84" s="167" t="s">
        <v>623</v>
      </c>
      <c r="K84" s="262">
        <v>69</v>
      </c>
      <c r="L84" s="226">
        <f t="shared" si="33"/>
        <v>69</v>
      </c>
      <c r="M84" s="227">
        <v>0.45</v>
      </c>
      <c r="N84" s="238">
        <f t="shared" si="44"/>
        <v>100.05</v>
      </c>
      <c r="O84" s="238">
        <v>91</v>
      </c>
      <c r="P84" s="229">
        <f t="shared" si="45"/>
        <v>100</v>
      </c>
      <c r="Q84" s="238">
        <f t="shared" si="46"/>
        <v>20</v>
      </c>
      <c r="R84" s="238">
        <f t="shared" si="34"/>
        <v>0</v>
      </c>
      <c r="S84" s="238">
        <f t="shared" si="35"/>
        <v>0</v>
      </c>
      <c r="T84" s="238">
        <f t="shared" si="36"/>
        <v>207</v>
      </c>
      <c r="U84" s="238">
        <f t="shared" si="37"/>
        <v>300</v>
      </c>
      <c r="V84" s="238">
        <f t="shared" si="38"/>
        <v>207</v>
      </c>
      <c r="W84" s="238">
        <f t="shared" si="39"/>
        <v>300</v>
      </c>
      <c r="X84" s="239"/>
    </row>
    <row r="85" spans="1:24" s="197" customFormat="1" ht="14.45" customHeight="1" x14ac:dyDescent="0.25">
      <c r="A85" s="195">
        <v>3</v>
      </c>
      <c r="B85" s="196">
        <f t="shared" si="31"/>
        <v>0</v>
      </c>
      <c r="C85" s="196">
        <f t="shared" si="32"/>
        <v>0</v>
      </c>
      <c r="D85" s="148">
        <f t="shared" si="40"/>
        <v>0</v>
      </c>
      <c r="E85" s="167" t="s">
        <v>623</v>
      </c>
      <c r="F85" s="149">
        <v>3</v>
      </c>
      <c r="G85" s="167" t="s">
        <v>180</v>
      </c>
      <c r="H85" s="167"/>
      <c r="I85" s="167">
        <v>1</v>
      </c>
      <c r="J85" s="167" t="s">
        <v>623</v>
      </c>
      <c r="K85" s="262">
        <v>95</v>
      </c>
      <c r="L85" s="226">
        <f t="shared" si="33"/>
        <v>95</v>
      </c>
      <c r="M85" s="227">
        <v>0.7</v>
      </c>
      <c r="N85" s="238">
        <f t="shared" si="44"/>
        <v>161.5</v>
      </c>
      <c r="O85" s="238">
        <v>131</v>
      </c>
      <c r="P85" s="229">
        <f t="shared" si="45"/>
        <v>162</v>
      </c>
      <c r="Q85" s="238">
        <f t="shared" si="46"/>
        <v>32.4</v>
      </c>
      <c r="R85" s="238">
        <f t="shared" si="34"/>
        <v>0</v>
      </c>
      <c r="S85" s="238">
        <f t="shared" si="35"/>
        <v>0</v>
      </c>
      <c r="T85" s="238">
        <f t="shared" si="36"/>
        <v>285</v>
      </c>
      <c r="U85" s="238">
        <f t="shared" si="37"/>
        <v>486</v>
      </c>
      <c r="V85" s="238">
        <f t="shared" si="38"/>
        <v>285</v>
      </c>
      <c r="W85" s="238">
        <f t="shared" si="39"/>
        <v>486</v>
      </c>
      <c r="X85" s="239"/>
    </row>
    <row r="86" spans="1:24" s="3" customFormat="1" ht="14.45" customHeight="1" x14ac:dyDescent="0.25">
      <c r="A86" s="168"/>
      <c r="B86" s="147">
        <f t="shared" si="31"/>
        <v>0</v>
      </c>
      <c r="C86" s="147">
        <f t="shared" si="32"/>
        <v>0</v>
      </c>
      <c r="D86" s="148">
        <f t="shared" si="40"/>
        <v>0</v>
      </c>
      <c r="E86" s="44" t="s">
        <v>623</v>
      </c>
      <c r="F86" s="149">
        <v>0</v>
      </c>
      <c r="G86" s="150" t="s">
        <v>240</v>
      </c>
      <c r="H86" s="154"/>
      <c r="I86" s="44">
        <v>1</v>
      </c>
      <c r="J86" s="44" t="s">
        <v>623</v>
      </c>
      <c r="K86" s="262">
        <v>0</v>
      </c>
      <c r="L86" s="226">
        <f t="shared" si="33"/>
        <v>0</v>
      </c>
      <c r="M86" s="227">
        <v>1</v>
      </c>
      <c r="N86" s="234">
        <f t="shared" si="44"/>
        <v>0</v>
      </c>
      <c r="O86" s="234">
        <v>0</v>
      </c>
      <c r="P86" s="235">
        <f t="shared" si="45"/>
        <v>0</v>
      </c>
      <c r="Q86" s="228">
        <f t="shared" si="46"/>
        <v>0</v>
      </c>
      <c r="R86" s="228">
        <f t="shared" si="34"/>
        <v>0</v>
      </c>
      <c r="S86" s="228">
        <f t="shared" si="35"/>
        <v>0</v>
      </c>
      <c r="T86" s="228">
        <f t="shared" si="36"/>
        <v>0</v>
      </c>
      <c r="U86" s="228">
        <f t="shared" si="37"/>
        <v>0</v>
      </c>
      <c r="V86" s="228">
        <f t="shared" si="38"/>
        <v>0</v>
      </c>
      <c r="W86" s="228">
        <f t="shared" si="39"/>
        <v>0</v>
      </c>
      <c r="X86" s="236"/>
    </row>
    <row r="87" spans="1:24" s="11" customFormat="1" ht="14.45" customHeight="1" x14ac:dyDescent="0.25">
      <c r="A87" s="146">
        <v>0</v>
      </c>
      <c r="B87" s="147">
        <f t="shared" si="31"/>
        <v>0</v>
      </c>
      <c r="C87" s="147">
        <f t="shared" si="32"/>
        <v>0</v>
      </c>
      <c r="D87" s="148">
        <f t="shared" si="40"/>
        <v>0</v>
      </c>
      <c r="E87" s="44" t="s">
        <v>623</v>
      </c>
      <c r="F87" s="149">
        <v>0</v>
      </c>
      <c r="G87" s="167" t="s">
        <v>181</v>
      </c>
      <c r="H87" s="42" t="s">
        <v>552</v>
      </c>
      <c r="I87" s="44">
        <v>1</v>
      </c>
      <c r="J87" s="44" t="s">
        <v>623</v>
      </c>
      <c r="K87" s="262">
        <v>0</v>
      </c>
      <c r="L87" s="226">
        <f t="shared" si="33"/>
        <v>0</v>
      </c>
      <c r="M87" s="227">
        <v>1</v>
      </c>
      <c r="N87" s="228">
        <f t="shared" si="44"/>
        <v>0</v>
      </c>
      <c r="O87" s="228">
        <v>20</v>
      </c>
      <c r="P87" s="229">
        <f t="shared" si="45"/>
        <v>0</v>
      </c>
      <c r="Q87" s="228">
        <f t="shared" si="46"/>
        <v>0</v>
      </c>
      <c r="R87" s="228">
        <f t="shared" si="34"/>
        <v>0</v>
      </c>
      <c r="S87" s="228">
        <f t="shared" si="35"/>
        <v>0</v>
      </c>
      <c r="T87" s="228">
        <f t="shared" si="36"/>
        <v>0</v>
      </c>
      <c r="U87" s="228">
        <f t="shared" si="37"/>
        <v>0</v>
      </c>
      <c r="V87" s="228">
        <f t="shared" si="38"/>
        <v>0</v>
      </c>
      <c r="W87" s="228">
        <f t="shared" si="39"/>
        <v>0</v>
      </c>
      <c r="X87" s="230"/>
    </row>
    <row r="88" spans="1:24" s="11" customFormat="1" ht="14.45" customHeight="1" x14ac:dyDescent="0.25">
      <c r="A88" s="146">
        <v>0</v>
      </c>
      <c r="B88" s="147">
        <f t="shared" si="31"/>
        <v>0</v>
      </c>
      <c r="C88" s="147">
        <f t="shared" si="32"/>
        <v>0</v>
      </c>
      <c r="D88" s="148">
        <f t="shared" si="40"/>
        <v>0</v>
      </c>
      <c r="E88" s="44" t="s">
        <v>623</v>
      </c>
      <c r="F88" s="149">
        <v>0</v>
      </c>
      <c r="G88" s="167" t="s">
        <v>671</v>
      </c>
      <c r="H88" s="56" t="s">
        <v>553</v>
      </c>
      <c r="I88" s="44">
        <v>1</v>
      </c>
      <c r="J88" s="44" t="s">
        <v>623</v>
      </c>
      <c r="K88" s="262">
        <v>0</v>
      </c>
      <c r="L88" s="226">
        <f t="shared" si="33"/>
        <v>0</v>
      </c>
      <c r="M88" s="227">
        <v>1</v>
      </c>
      <c r="N88" s="228">
        <f t="shared" si="44"/>
        <v>0</v>
      </c>
      <c r="O88" s="228">
        <v>22</v>
      </c>
      <c r="P88" s="229">
        <f t="shared" si="45"/>
        <v>0</v>
      </c>
      <c r="Q88" s="228">
        <f t="shared" si="46"/>
        <v>0</v>
      </c>
      <c r="R88" s="228">
        <f t="shared" si="34"/>
        <v>0</v>
      </c>
      <c r="S88" s="228">
        <f t="shared" si="35"/>
        <v>0</v>
      </c>
      <c r="T88" s="228">
        <f t="shared" si="36"/>
        <v>0</v>
      </c>
      <c r="U88" s="228">
        <f t="shared" si="37"/>
        <v>0</v>
      </c>
      <c r="V88" s="228">
        <f t="shared" si="38"/>
        <v>0</v>
      </c>
      <c r="W88" s="228">
        <f t="shared" si="39"/>
        <v>0</v>
      </c>
      <c r="X88" s="230"/>
    </row>
    <row r="89" spans="1:24" s="11" customFormat="1" ht="14.45" customHeight="1" x14ac:dyDescent="0.25">
      <c r="A89" s="146">
        <v>0</v>
      </c>
      <c r="B89" s="147">
        <f t="shared" si="31"/>
        <v>0</v>
      </c>
      <c r="C89" s="147">
        <f t="shared" si="32"/>
        <v>0</v>
      </c>
      <c r="D89" s="148">
        <f t="shared" si="40"/>
        <v>0</v>
      </c>
      <c r="E89" s="44" t="s">
        <v>623</v>
      </c>
      <c r="F89" s="149">
        <v>0</v>
      </c>
      <c r="G89" s="167" t="s">
        <v>672</v>
      </c>
      <c r="H89" s="56" t="s">
        <v>554</v>
      </c>
      <c r="I89" s="44">
        <v>1</v>
      </c>
      <c r="J89" s="44" t="s">
        <v>623</v>
      </c>
      <c r="K89" s="262">
        <v>0</v>
      </c>
      <c r="L89" s="226">
        <f t="shared" si="33"/>
        <v>0</v>
      </c>
      <c r="M89" s="227">
        <v>1</v>
      </c>
      <c r="N89" s="228">
        <f t="shared" si="44"/>
        <v>0</v>
      </c>
      <c r="O89" s="228">
        <v>25</v>
      </c>
      <c r="P89" s="229">
        <f t="shared" si="45"/>
        <v>0</v>
      </c>
      <c r="Q89" s="228">
        <f t="shared" si="46"/>
        <v>0</v>
      </c>
      <c r="R89" s="228">
        <f t="shared" si="34"/>
        <v>0</v>
      </c>
      <c r="S89" s="228">
        <f t="shared" si="35"/>
        <v>0</v>
      </c>
      <c r="T89" s="228">
        <f t="shared" si="36"/>
        <v>0</v>
      </c>
      <c r="U89" s="228">
        <f t="shared" si="37"/>
        <v>0</v>
      </c>
      <c r="V89" s="228">
        <f t="shared" si="38"/>
        <v>0</v>
      </c>
      <c r="W89" s="228">
        <f t="shared" si="39"/>
        <v>0</v>
      </c>
      <c r="X89" s="230"/>
    </row>
    <row r="90" spans="1:24" s="11" customFormat="1" ht="14.45" customHeight="1" x14ac:dyDescent="0.25">
      <c r="A90" s="146">
        <v>10</v>
      </c>
      <c r="B90" s="147">
        <f t="shared" si="31"/>
        <v>0</v>
      </c>
      <c r="C90" s="147">
        <f t="shared" si="32"/>
        <v>0</v>
      </c>
      <c r="D90" s="148">
        <f t="shared" si="40"/>
        <v>0</v>
      </c>
      <c r="E90" s="44" t="s">
        <v>623</v>
      </c>
      <c r="F90" s="149">
        <v>10</v>
      </c>
      <c r="G90" s="167" t="s">
        <v>181</v>
      </c>
      <c r="H90" s="46" t="s">
        <v>182</v>
      </c>
      <c r="I90" s="44">
        <v>1</v>
      </c>
      <c r="J90" s="44" t="s">
        <v>623</v>
      </c>
      <c r="K90" s="262">
        <v>27.5</v>
      </c>
      <c r="L90" s="226">
        <f t="shared" si="33"/>
        <v>27.5</v>
      </c>
      <c r="M90" s="227">
        <v>1</v>
      </c>
      <c r="N90" s="228">
        <f t="shared" si="44"/>
        <v>55</v>
      </c>
      <c r="O90" s="228">
        <v>30</v>
      </c>
      <c r="P90" s="229">
        <f t="shared" si="45"/>
        <v>55</v>
      </c>
      <c r="Q90" s="228">
        <f t="shared" si="46"/>
        <v>11</v>
      </c>
      <c r="R90" s="228">
        <f t="shared" si="34"/>
        <v>0</v>
      </c>
      <c r="S90" s="228">
        <f t="shared" si="35"/>
        <v>0</v>
      </c>
      <c r="T90" s="228">
        <f t="shared" si="36"/>
        <v>275</v>
      </c>
      <c r="U90" s="228">
        <f t="shared" si="37"/>
        <v>550</v>
      </c>
      <c r="V90" s="228">
        <f t="shared" si="38"/>
        <v>275</v>
      </c>
      <c r="W90" s="228">
        <f t="shared" si="39"/>
        <v>550</v>
      </c>
      <c r="X90" s="230"/>
    </row>
    <row r="91" spans="1:24" s="11" customFormat="1" ht="14.45" customHeight="1" x14ac:dyDescent="0.25">
      <c r="A91" s="146">
        <v>20</v>
      </c>
      <c r="B91" s="147">
        <f t="shared" si="31"/>
        <v>0</v>
      </c>
      <c r="C91" s="147">
        <f t="shared" si="32"/>
        <v>0</v>
      </c>
      <c r="D91" s="148">
        <f t="shared" si="40"/>
        <v>0</v>
      </c>
      <c r="E91" s="44" t="s">
        <v>623</v>
      </c>
      <c r="F91" s="149">
        <v>20</v>
      </c>
      <c r="G91" s="167" t="s">
        <v>273</v>
      </c>
      <c r="H91" s="46" t="s">
        <v>182</v>
      </c>
      <c r="I91" s="44">
        <v>1</v>
      </c>
      <c r="J91" s="44" t="s">
        <v>623</v>
      </c>
      <c r="K91" s="262">
        <v>22.6</v>
      </c>
      <c r="L91" s="226">
        <f t="shared" si="33"/>
        <v>22.6</v>
      </c>
      <c r="M91" s="227">
        <v>1</v>
      </c>
      <c r="N91" s="228">
        <f t="shared" si="44"/>
        <v>45.2</v>
      </c>
      <c r="O91" s="228">
        <v>35</v>
      </c>
      <c r="P91" s="229">
        <f t="shared" si="45"/>
        <v>45</v>
      </c>
      <c r="Q91" s="228">
        <f t="shared" si="46"/>
        <v>9</v>
      </c>
      <c r="R91" s="228">
        <f t="shared" si="34"/>
        <v>0</v>
      </c>
      <c r="S91" s="228">
        <f t="shared" si="35"/>
        <v>0</v>
      </c>
      <c r="T91" s="228">
        <f t="shared" si="36"/>
        <v>452</v>
      </c>
      <c r="U91" s="228">
        <f t="shared" si="37"/>
        <v>900</v>
      </c>
      <c r="V91" s="228">
        <f t="shared" si="38"/>
        <v>452</v>
      </c>
      <c r="W91" s="228">
        <f t="shared" si="39"/>
        <v>900</v>
      </c>
      <c r="X91" s="230"/>
    </row>
    <row r="92" spans="1:24" s="11" customFormat="1" ht="14.45" customHeight="1" x14ac:dyDescent="0.25">
      <c r="A92" s="146">
        <v>20</v>
      </c>
      <c r="B92" s="147">
        <f t="shared" si="31"/>
        <v>0</v>
      </c>
      <c r="C92" s="147">
        <f t="shared" si="32"/>
        <v>0</v>
      </c>
      <c r="D92" s="148">
        <f t="shared" si="40"/>
        <v>0</v>
      </c>
      <c r="E92" s="44" t="s">
        <v>623</v>
      </c>
      <c r="F92" s="149">
        <v>20</v>
      </c>
      <c r="G92" s="167" t="s">
        <v>272</v>
      </c>
      <c r="H92" s="46" t="s">
        <v>182</v>
      </c>
      <c r="I92" s="44">
        <v>1</v>
      </c>
      <c r="J92" s="44" t="s">
        <v>623</v>
      </c>
      <c r="K92" s="262">
        <v>25.8</v>
      </c>
      <c r="L92" s="226">
        <f t="shared" si="33"/>
        <v>25.8</v>
      </c>
      <c r="M92" s="227">
        <v>1</v>
      </c>
      <c r="N92" s="228">
        <f t="shared" si="44"/>
        <v>51.6</v>
      </c>
      <c r="O92" s="228">
        <v>40</v>
      </c>
      <c r="P92" s="229">
        <f t="shared" si="45"/>
        <v>52</v>
      </c>
      <c r="Q92" s="228">
        <f t="shared" si="46"/>
        <v>10.4</v>
      </c>
      <c r="R92" s="228">
        <f t="shared" si="34"/>
        <v>0</v>
      </c>
      <c r="S92" s="228">
        <f t="shared" si="35"/>
        <v>0</v>
      </c>
      <c r="T92" s="228">
        <f t="shared" si="36"/>
        <v>516</v>
      </c>
      <c r="U92" s="228">
        <f t="shared" si="37"/>
        <v>1040</v>
      </c>
      <c r="V92" s="228">
        <f t="shared" si="38"/>
        <v>516</v>
      </c>
      <c r="W92" s="228">
        <f t="shared" si="39"/>
        <v>1040</v>
      </c>
      <c r="X92" s="230"/>
    </row>
    <row r="93" spans="1:24" s="11" customFormat="1" ht="14.45" customHeight="1" x14ac:dyDescent="0.25">
      <c r="A93" s="146">
        <v>3</v>
      </c>
      <c r="B93" s="147">
        <f t="shared" si="31"/>
        <v>0</v>
      </c>
      <c r="C93" s="147">
        <f t="shared" si="32"/>
        <v>0</v>
      </c>
      <c r="D93" s="148">
        <f t="shared" si="40"/>
        <v>0</v>
      </c>
      <c r="E93" s="44" t="s">
        <v>623</v>
      </c>
      <c r="F93" s="149">
        <v>3</v>
      </c>
      <c r="G93" s="167" t="s">
        <v>183</v>
      </c>
      <c r="H93" s="46" t="s">
        <v>555</v>
      </c>
      <c r="I93" s="44">
        <v>1</v>
      </c>
      <c r="J93" s="44" t="s">
        <v>623</v>
      </c>
      <c r="K93" s="262">
        <v>30</v>
      </c>
      <c r="L93" s="226">
        <f t="shared" si="33"/>
        <v>30</v>
      </c>
      <c r="M93" s="227">
        <v>1</v>
      </c>
      <c r="N93" s="228">
        <f t="shared" si="44"/>
        <v>60</v>
      </c>
      <c r="O93" s="228">
        <v>70</v>
      </c>
      <c r="P93" s="229">
        <f t="shared" si="45"/>
        <v>60</v>
      </c>
      <c r="Q93" s="228">
        <f t="shared" si="46"/>
        <v>12</v>
      </c>
      <c r="R93" s="228">
        <f t="shared" si="34"/>
        <v>0</v>
      </c>
      <c r="S93" s="228">
        <f t="shared" si="35"/>
        <v>0</v>
      </c>
      <c r="T93" s="228">
        <f t="shared" si="36"/>
        <v>90</v>
      </c>
      <c r="U93" s="228">
        <f t="shared" si="37"/>
        <v>180</v>
      </c>
      <c r="V93" s="228">
        <f t="shared" si="38"/>
        <v>90</v>
      </c>
      <c r="W93" s="228">
        <f t="shared" si="39"/>
        <v>180</v>
      </c>
      <c r="X93" s="230"/>
    </row>
    <row r="94" spans="1:24" s="11" customFormat="1" ht="14.45" customHeight="1" x14ac:dyDescent="0.25">
      <c r="A94" s="146">
        <v>20</v>
      </c>
      <c r="B94" s="147">
        <f t="shared" si="31"/>
        <v>20</v>
      </c>
      <c r="C94" s="147">
        <f t="shared" si="32"/>
        <v>20</v>
      </c>
      <c r="D94" s="148">
        <f t="shared" si="40"/>
        <v>20</v>
      </c>
      <c r="E94" s="44" t="s">
        <v>623</v>
      </c>
      <c r="F94" s="149">
        <v>0</v>
      </c>
      <c r="G94" s="167" t="s">
        <v>673</v>
      </c>
      <c r="H94" s="46" t="s">
        <v>45</v>
      </c>
      <c r="I94" s="44">
        <v>1</v>
      </c>
      <c r="J94" s="44" t="s">
        <v>623</v>
      </c>
      <c r="K94" s="262">
        <v>0</v>
      </c>
      <c r="L94" s="226">
        <f t="shared" si="33"/>
        <v>0</v>
      </c>
      <c r="M94" s="227">
        <v>1</v>
      </c>
      <c r="N94" s="228">
        <f t="shared" si="44"/>
        <v>0</v>
      </c>
      <c r="O94" s="228">
        <v>25</v>
      </c>
      <c r="P94" s="229">
        <f t="shared" si="45"/>
        <v>0</v>
      </c>
      <c r="Q94" s="228">
        <f t="shared" si="46"/>
        <v>0</v>
      </c>
      <c r="R94" s="228">
        <f t="shared" si="34"/>
        <v>0</v>
      </c>
      <c r="S94" s="228">
        <f t="shared" si="35"/>
        <v>0</v>
      </c>
      <c r="T94" s="228">
        <f t="shared" si="36"/>
        <v>0</v>
      </c>
      <c r="U94" s="228">
        <f t="shared" si="37"/>
        <v>0</v>
      </c>
      <c r="V94" s="228">
        <f t="shared" si="38"/>
        <v>0</v>
      </c>
      <c r="W94" s="228">
        <f t="shared" si="39"/>
        <v>0</v>
      </c>
      <c r="X94" s="230"/>
    </row>
    <row r="95" spans="1:24" s="3" customFormat="1" ht="14.45" customHeight="1" x14ac:dyDescent="0.25">
      <c r="A95" s="168"/>
      <c r="B95" s="147">
        <f t="shared" si="31"/>
        <v>0</v>
      </c>
      <c r="C95" s="147">
        <f t="shared" si="32"/>
        <v>0</v>
      </c>
      <c r="D95" s="148">
        <f t="shared" si="40"/>
        <v>0</v>
      </c>
      <c r="E95" s="44" t="s">
        <v>623</v>
      </c>
      <c r="F95" s="149">
        <v>0</v>
      </c>
      <c r="G95" s="150" t="s">
        <v>241</v>
      </c>
      <c r="H95" s="154"/>
      <c r="I95" s="44">
        <v>1</v>
      </c>
      <c r="J95" s="44" t="s">
        <v>623</v>
      </c>
      <c r="K95" s="262">
        <v>0</v>
      </c>
      <c r="L95" s="226">
        <f t="shared" si="33"/>
        <v>0</v>
      </c>
      <c r="M95" s="227">
        <v>1</v>
      </c>
      <c r="N95" s="234">
        <f t="shared" ref="N95:N111" si="47">L95+(L95*M95)</f>
        <v>0</v>
      </c>
      <c r="O95" s="234">
        <v>0</v>
      </c>
      <c r="P95" s="235">
        <f t="shared" ref="P95:P109" si="48">ROUND(N95,0)</f>
        <v>0</v>
      </c>
      <c r="Q95" s="228">
        <f t="shared" ref="Q95:Q111" si="49">P95*20%</f>
        <v>0</v>
      </c>
      <c r="R95" s="228">
        <f t="shared" si="34"/>
        <v>0</v>
      </c>
      <c r="S95" s="228">
        <f t="shared" si="35"/>
        <v>0</v>
      </c>
      <c r="T95" s="228">
        <f t="shared" si="36"/>
        <v>0</v>
      </c>
      <c r="U95" s="228">
        <f t="shared" si="37"/>
        <v>0</v>
      </c>
      <c r="V95" s="228">
        <f t="shared" si="38"/>
        <v>0</v>
      </c>
      <c r="W95" s="228">
        <f t="shared" si="39"/>
        <v>0</v>
      </c>
      <c r="X95" s="236"/>
    </row>
    <row r="96" spans="1:24" s="11" customFormat="1" ht="14.45" customHeight="1" x14ac:dyDescent="0.25">
      <c r="A96" s="146">
        <v>3</v>
      </c>
      <c r="B96" s="147">
        <f t="shared" si="31"/>
        <v>3</v>
      </c>
      <c r="C96" s="147">
        <f t="shared" si="32"/>
        <v>3</v>
      </c>
      <c r="D96" s="148">
        <f t="shared" si="40"/>
        <v>3</v>
      </c>
      <c r="E96" s="44" t="s">
        <v>623</v>
      </c>
      <c r="F96" s="149">
        <v>0</v>
      </c>
      <c r="G96" s="167" t="s">
        <v>184</v>
      </c>
      <c r="H96" s="259" t="s">
        <v>351</v>
      </c>
      <c r="I96" s="44">
        <v>1</v>
      </c>
      <c r="J96" s="44" t="s">
        <v>623</v>
      </c>
      <c r="K96" s="262">
        <v>0</v>
      </c>
      <c r="L96" s="226">
        <f t="shared" si="33"/>
        <v>0</v>
      </c>
      <c r="M96" s="227">
        <v>1</v>
      </c>
      <c r="N96" s="228">
        <f t="shared" si="47"/>
        <v>0</v>
      </c>
      <c r="O96" s="228">
        <v>22</v>
      </c>
      <c r="P96" s="229">
        <f t="shared" si="48"/>
        <v>0</v>
      </c>
      <c r="Q96" s="228">
        <f t="shared" si="49"/>
        <v>0</v>
      </c>
      <c r="R96" s="228">
        <f t="shared" si="34"/>
        <v>0</v>
      </c>
      <c r="S96" s="228">
        <f t="shared" si="35"/>
        <v>0</v>
      </c>
      <c r="T96" s="228">
        <f t="shared" si="36"/>
        <v>0</v>
      </c>
      <c r="U96" s="228">
        <f t="shared" si="37"/>
        <v>0</v>
      </c>
      <c r="V96" s="228">
        <f t="shared" si="38"/>
        <v>0</v>
      </c>
      <c r="W96" s="228">
        <f t="shared" si="39"/>
        <v>0</v>
      </c>
      <c r="X96" s="230"/>
    </row>
    <row r="97" spans="1:24" s="11" customFormat="1" ht="14.45" customHeight="1" x14ac:dyDescent="0.25">
      <c r="A97" s="146">
        <v>6</v>
      </c>
      <c r="B97" s="147">
        <f t="shared" si="31"/>
        <v>0</v>
      </c>
      <c r="C97" s="147">
        <f t="shared" si="32"/>
        <v>0</v>
      </c>
      <c r="D97" s="148">
        <f t="shared" si="40"/>
        <v>0</v>
      </c>
      <c r="E97" s="44" t="s">
        <v>623</v>
      </c>
      <c r="F97" s="149">
        <v>6</v>
      </c>
      <c r="G97" s="167" t="s">
        <v>185</v>
      </c>
      <c r="H97" s="259" t="s">
        <v>351</v>
      </c>
      <c r="I97" s="44">
        <v>1</v>
      </c>
      <c r="J97" s="44" t="s">
        <v>623</v>
      </c>
      <c r="K97" s="262">
        <v>19.8</v>
      </c>
      <c r="L97" s="226">
        <f t="shared" si="33"/>
        <v>19.8</v>
      </c>
      <c r="M97" s="227">
        <v>1</v>
      </c>
      <c r="N97" s="228">
        <f t="shared" si="47"/>
        <v>39.6</v>
      </c>
      <c r="O97" s="228">
        <v>32</v>
      </c>
      <c r="P97" s="229">
        <f t="shared" si="48"/>
        <v>40</v>
      </c>
      <c r="Q97" s="228">
        <f t="shared" si="49"/>
        <v>8</v>
      </c>
      <c r="R97" s="228">
        <f t="shared" si="34"/>
        <v>0</v>
      </c>
      <c r="S97" s="228">
        <f t="shared" si="35"/>
        <v>0</v>
      </c>
      <c r="T97" s="228">
        <f t="shared" si="36"/>
        <v>118.80000000000001</v>
      </c>
      <c r="U97" s="228">
        <f t="shared" si="37"/>
        <v>240</v>
      </c>
      <c r="V97" s="228">
        <f t="shared" si="38"/>
        <v>118.80000000000001</v>
      </c>
      <c r="W97" s="228">
        <f t="shared" si="39"/>
        <v>240</v>
      </c>
      <c r="X97" s="230"/>
    </row>
    <row r="98" spans="1:24" s="11" customFormat="1" ht="14.45" customHeight="1" x14ac:dyDescent="0.25">
      <c r="A98" s="146">
        <v>6</v>
      </c>
      <c r="B98" s="147">
        <f t="shared" ref="B98:B125" si="50">MAX(0,A98-F98)</f>
        <v>6</v>
      </c>
      <c r="C98" s="147">
        <f t="shared" ref="C98:C125" si="51">B98/I98</f>
        <v>6</v>
      </c>
      <c r="D98" s="148">
        <f t="shared" si="40"/>
        <v>6</v>
      </c>
      <c r="E98" s="44" t="s">
        <v>623</v>
      </c>
      <c r="F98" s="149">
        <v>0</v>
      </c>
      <c r="G98" s="167" t="s">
        <v>541</v>
      </c>
      <c r="H98" s="46" t="s">
        <v>186</v>
      </c>
      <c r="I98" s="44">
        <v>1</v>
      </c>
      <c r="J98" s="44" t="s">
        <v>623</v>
      </c>
      <c r="K98" s="262">
        <v>0</v>
      </c>
      <c r="L98" s="226">
        <f t="shared" ref="L98:L123" si="52">K98/I98</f>
        <v>0</v>
      </c>
      <c r="M98" s="227">
        <v>1</v>
      </c>
      <c r="N98" s="228">
        <f t="shared" si="47"/>
        <v>0</v>
      </c>
      <c r="O98" s="228">
        <v>48</v>
      </c>
      <c r="P98" s="229">
        <f t="shared" si="48"/>
        <v>0</v>
      </c>
      <c r="Q98" s="228">
        <f t="shared" si="49"/>
        <v>0</v>
      </c>
      <c r="R98" s="228">
        <f t="shared" ref="R98:R123" si="53">D98*(L98*I98)</f>
        <v>0</v>
      </c>
      <c r="S98" s="228">
        <f t="shared" ref="S98:S123" si="54">D98*(P98*I98)</f>
        <v>0</v>
      </c>
      <c r="T98" s="228">
        <f t="shared" ref="T98:T123" si="55">F98*L98</f>
        <v>0</v>
      </c>
      <c r="U98" s="228">
        <f t="shared" ref="U98:U123" si="56">F98*P98</f>
        <v>0</v>
      </c>
      <c r="V98" s="228">
        <f t="shared" ref="V98:V123" si="57">A98*L98</f>
        <v>0</v>
      </c>
      <c r="W98" s="228">
        <f t="shared" ref="W98:W123" si="58">A98*P98</f>
        <v>0</v>
      </c>
      <c r="X98" s="230"/>
    </row>
    <row r="99" spans="1:24" s="11" customFormat="1" ht="14.45" customHeight="1" x14ac:dyDescent="0.25">
      <c r="A99" s="146">
        <v>20</v>
      </c>
      <c r="B99" s="147">
        <f t="shared" si="50"/>
        <v>20</v>
      </c>
      <c r="C99" s="147">
        <f t="shared" si="51"/>
        <v>0.2</v>
      </c>
      <c r="D99" s="148">
        <f t="shared" si="40"/>
        <v>0</v>
      </c>
      <c r="E99" s="44" t="s">
        <v>623</v>
      </c>
      <c r="F99" s="149">
        <v>0</v>
      </c>
      <c r="G99" s="167" t="s">
        <v>542</v>
      </c>
      <c r="H99" s="46" t="s">
        <v>698</v>
      </c>
      <c r="I99" s="44">
        <v>100</v>
      </c>
      <c r="J99" s="44" t="s">
        <v>623</v>
      </c>
      <c r="K99" s="262">
        <v>0</v>
      </c>
      <c r="L99" s="226">
        <f t="shared" si="52"/>
        <v>0</v>
      </c>
      <c r="M99" s="227">
        <v>1</v>
      </c>
      <c r="N99" s="228">
        <f t="shared" si="47"/>
        <v>0</v>
      </c>
      <c r="O99" s="228">
        <v>54</v>
      </c>
      <c r="P99" s="229">
        <f t="shared" si="48"/>
        <v>0</v>
      </c>
      <c r="Q99" s="228">
        <f t="shared" si="49"/>
        <v>0</v>
      </c>
      <c r="R99" s="228">
        <f t="shared" si="53"/>
        <v>0</v>
      </c>
      <c r="S99" s="228">
        <f t="shared" si="54"/>
        <v>0</v>
      </c>
      <c r="T99" s="228">
        <f t="shared" si="55"/>
        <v>0</v>
      </c>
      <c r="U99" s="228">
        <f t="shared" si="56"/>
        <v>0</v>
      </c>
      <c r="V99" s="228">
        <f t="shared" si="57"/>
        <v>0</v>
      </c>
      <c r="W99" s="228">
        <f t="shared" si="58"/>
        <v>0</v>
      </c>
      <c r="X99" s="230"/>
    </row>
    <row r="100" spans="1:24" s="11" customFormat="1" ht="14.45" customHeight="1" x14ac:dyDescent="0.25">
      <c r="A100" s="146">
        <v>3</v>
      </c>
      <c r="B100" s="147">
        <f t="shared" si="50"/>
        <v>0</v>
      </c>
      <c r="C100" s="147">
        <f t="shared" si="51"/>
        <v>0</v>
      </c>
      <c r="D100" s="148">
        <f t="shared" si="40"/>
        <v>0</v>
      </c>
      <c r="E100" s="44" t="s">
        <v>623</v>
      </c>
      <c r="F100" s="149">
        <v>3</v>
      </c>
      <c r="G100" s="167" t="s">
        <v>355</v>
      </c>
      <c r="H100" s="46" t="s">
        <v>285</v>
      </c>
      <c r="I100" s="44">
        <v>1</v>
      </c>
      <c r="J100" s="44" t="s">
        <v>623</v>
      </c>
      <c r="K100" s="262">
        <v>11.9</v>
      </c>
      <c r="L100" s="226">
        <f t="shared" si="52"/>
        <v>11.9</v>
      </c>
      <c r="M100" s="227">
        <v>1</v>
      </c>
      <c r="N100" s="228">
        <f t="shared" si="47"/>
        <v>23.8</v>
      </c>
      <c r="O100" s="228">
        <v>26</v>
      </c>
      <c r="P100" s="229">
        <f t="shared" si="48"/>
        <v>24</v>
      </c>
      <c r="Q100" s="228">
        <f t="shared" si="49"/>
        <v>4.8000000000000007</v>
      </c>
      <c r="R100" s="228">
        <f t="shared" si="53"/>
        <v>0</v>
      </c>
      <c r="S100" s="228">
        <f t="shared" si="54"/>
        <v>0</v>
      </c>
      <c r="T100" s="228">
        <f t="shared" si="55"/>
        <v>35.700000000000003</v>
      </c>
      <c r="U100" s="228">
        <f t="shared" si="56"/>
        <v>72</v>
      </c>
      <c r="V100" s="228">
        <f t="shared" si="57"/>
        <v>35.700000000000003</v>
      </c>
      <c r="W100" s="228">
        <f t="shared" si="58"/>
        <v>72</v>
      </c>
      <c r="X100" s="230"/>
    </row>
    <row r="101" spans="1:24" s="11" customFormat="1" ht="14.45" customHeight="1" x14ac:dyDescent="0.25">
      <c r="A101" s="146">
        <v>3</v>
      </c>
      <c r="B101" s="147">
        <f t="shared" si="50"/>
        <v>0</v>
      </c>
      <c r="C101" s="147">
        <f t="shared" si="51"/>
        <v>0</v>
      </c>
      <c r="D101" s="148">
        <f t="shared" si="40"/>
        <v>0</v>
      </c>
      <c r="E101" s="44" t="s">
        <v>623</v>
      </c>
      <c r="F101" s="149">
        <v>3</v>
      </c>
      <c r="G101" s="167" t="s">
        <v>187</v>
      </c>
      <c r="H101" s="46" t="s">
        <v>188</v>
      </c>
      <c r="I101" s="44">
        <v>1</v>
      </c>
      <c r="J101" s="44" t="s">
        <v>623</v>
      </c>
      <c r="K101" s="262">
        <v>12.25</v>
      </c>
      <c r="L101" s="226">
        <f t="shared" si="52"/>
        <v>12.25</v>
      </c>
      <c r="M101" s="227">
        <v>1</v>
      </c>
      <c r="N101" s="228">
        <f t="shared" si="47"/>
        <v>24.5</v>
      </c>
      <c r="O101" s="228">
        <v>25</v>
      </c>
      <c r="P101" s="229">
        <f t="shared" si="48"/>
        <v>25</v>
      </c>
      <c r="Q101" s="228">
        <f t="shared" si="49"/>
        <v>5</v>
      </c>
      <c r="R101" s="228">
        <f t="shared" si="53"/>
        <v>0</v>
      </c>
      <c r="S101" s="228">
        <f t="shared" si="54"/>
        <v>0</v>
      </c>
      <c r="T101" s="228">
        <f t="shared" si="55"/>
        <v>36.75</v>
      </c>
      <c r="U101" s="228">
        <f t="shared" si="56"/>
        <v>75</v>
      </c>
      <c r="V101" s="228">
        <f t="shared" si="57"/>
        <v>36.75</v>
      </c>
      <c r="W101" s="228">
        <f t="shared" si="58"/>
        <v>75</v>
      </c>
      <c r="X101" s="230"/>
    </row>
    <row r="102" spans="1:24" s="11" customFormat="1" ht="14.45" customHeight="1" x14ac:dyDescent="0.25">
      <c r="A102" s="146">
        <v>3</v>
      </c>
      <c r="B102" s="147">
        <f t="shared" si="50"/>
        <v>3</v>
      </c>
      <c r="C102" s="147">
        <f t="shared" si="51"/>
        <v>3</v>
      </c>
      <c r="D102" s="148">
        <f t="shared" si="40"/>
        <v>3</v>
      </c>
      <c r="E102" s="44" t="s">
        <v>623</v>
      </c>
      <c r="F102" s="149">
        <v>0</v>
      </c>
      <c r="G102" s="167" t="s">
        <v>242</v>
      </c>
      <c r="H102" s="50" t="s">
        <v>556</v>
      </c>
      <c r="I102" s="44">
        <v>1</v>
      </c>
      <c r="J102" s="44" t="s">
        <v>623</v>
      </c>
      <c r="K102" s="262">
        <v>0</v>
      </c>
      <c r="L102" s="226">
        <f t="shared" si="52"/>
        <v>0</v>
      </c>
      <c r="M102" s="227">
        <v>1</v>
      </c>
      <c r="N102" s="228">
        <f t="shared" si="47"/>
        <v>0</v>
      </c>
      <c r="O102" s="228">
        <v>22</v>
      </c>
      <c r="P102" s="229">
        <f t="shared" si="48"/>
        <v>0</v>
      </c>
      <c r="Q102" s="228">
        <f t="shared" si="49"/>
        <v>0</v>
      </c>
      <c r="R102" s="228">
        <f t="shared" si="53"/>
        <v>0</v>
      </c>
      <c r="S102" s="228">
        <f t="shared" si="54"/>
        <v>0</v>
      </c>
      <c r="T102" s="228">
        <f t="shared" si="55"/>
        <v>0</v>
      </c>
      <c r="U102" s="228">
        <f t="shared" si="56"/>
        <v>0</v>
      </c>
      <c r="V102" s="228">
        <f t="shared" si="57"/>
        <v>0</v>
      </c>
      <c r="W102" s="228">
        <f t="shared" si="58"/>
        <v>0</v>
      </c>
      <c r="X102" s="230"/>
    </row>
    <row r="103" spans="1:24" s="51" customFormat="1" ht="14.45" customHeight="1" x14ac:dyDescent="0.25">
      <c r="A103" s="255">
        <v>0</v>
      </c>
      <c r="B103" s="165">
        <f t="shared" si="50"/>
        <v>0</v>
      </c>
      <c r="C103" s="165">
        <f t="shared" si="51"/>
        <v>0</v>
      </c>
      <c r="D103" s="148">
        <f t="shared" si="40"/>
        <v>0</v>
      </c>
      <c r="E103" s="156" t="s">
        <v>623</v>
      </c>
      <c r="F103" s="149">
        <v>0</v>
      </c>
      <c r="G103" s="156" t="s">
        <v>189</v>
      </c>
      <c r="H103" s="256" t="s">
        <v>556</v>
      </c>
      <c r="I103" s="156">
        <v>1</v>
      </c>
      <c r="J103" s="156" t="s">
        <v>623</v>
      </c>
      <c r="K103" s="262">
        <v>0</v>
      </c>
      <c r="L103" s="257">
        <f t="shared" si="52"/>
        <v>0</v>
      </c>
      <c r="M103" s="227">
        <v>1</v>
      </c>
      <c r="N103" s="241">
        <f t="shared" si="47"/>
        <v>0</v>
      </c>
      <c r="O103" s="241">
        <v>26</v>
      </c>
      <c r="P103" s="241">
        <f t="shared" si="48"/>
        <v>0</v>
      </c>
      <c r="Q103" s="241">
        <f t="shared" si="49"/>
        <v>0</v>
      </c>
      <c r="R103" s="241">
        <f t="shared" si="53"/>
        <v>0</v>
      </c>
      <c r="S103" s="241">
        <f t="shared" si="54"/>
        <v>0</v>
      </c>
      <c r="T103" s="241">
        <f t="shared" si="55"/>
        <v>0</v>
      </c>
      <c r="U103" s="241">
        <f t="shared" si="56"/>
        <v>0</v>
      </c>
      <c r="V103" s="241">
        <f t="shared" si="57"/>
        <v>0</v>
      </c>
      <c r="W103" s="241">
        <f t="shared" si="58"/>
        <v>0</v>
      </c>
      <c r="X103" s="237"/>
    </row>
    <row r="104" spans="1:24" s="11" customFormat="1" ht="14.45" customHeight="1" x14ac:dyDescent="0.25">
      <c r="A104" s="146">
        <v>5</v>
      </c>
      <c r="B104" s="147">
        <f t="shared" si="50"/>
        <v>0</v>
      </c>
      <c r="C104" s="147">
        <f t="shared" si="51"/>
        <v>0</v>
      </c>
      <c r="D104" s="148">
        <f t="shared" si="40"/>
        <v>0</v>
      </c>
      <c r="E104" s="44" t="s">
        <v>623</v>
      </c>
      <c r="F104" s="149">
        <v>5</v>
      </c>
      <c r="G104" s="167" t="s">
        <v>190</v>
      </c>
      <c r="H104" s="50" t="s">
        <v>556</v>
      </c>
      <c r="I104" s="44">
        <v>1</v>
      </c>
      <c r="J104" s="44" t="s">
        <v>623</v>
      </c>
      <c r="K104" s="262">
        <v>27</v>
      </c>
      <c r="L104" s="226">
        <f t="shared" si="52"/>
        <v>27</v>
      </c>
      <c r="M104" s="227">
        <v>1</v>
      </c>
      <c r="N104" s="228">
        <f t="shared" si="47"/>
        <v>54</v>
      </c>
      <c r="O104" s="228">
        <v>42</v>
      </c>
      <c r="P104" s="229">
        <f t="shared" si="48"/>
        <v>54</v>
      </c>
      <c r="Q104" s="228">
        <f t="shared" si="49"/>
        <v>10.8</v>
      </c>
      <c r="R104" s="228">
        <f t="shared" si="53"/>
        <v>0</v>
      </c>
      <c r="S104" s="228">
        <f t="shared" si="54"/>
        <v>0</v>
      </c>
      <c r="T104" s="228">
        <f t="shared" si="55"/>
        <v>135</v>
      </c>
      <c r="U104" s="228">
        <f t="shared" si="56"/>
        <v>270</v>
      </c>
      <c r="V104" s="228">
        <f t="shared" si="57"/>
        <v>135</v>
      </c>
      <c r="W104" s="228">
        <f t="shared" si="58"/>
        <v>270</v>
      </c>
      <c r="X104" s="230"/>
    </row>
    <row r="105" spans="1:24" s="11" customFormat="1" ht="14.45" customHeight="1" x14ac:dyDescent="0.25">
      <c r="A105" s="146">
        <v>5</v>
      </c>
      <c r="B105" s="147">
        <f t="shared" si="50"/>
        <v>0</v>
      </c>
      <c r="C105" s="147">
        <f t="shared" si="51"/>
        <v>0</v>
      </c>
      <c r="D105" s="148">
        <f t="shared" si="40"/>
        <v>0</v>
      </c>
      <c r="E105" s="44" t="s">
        <v>623</v>
      </c>
      <c r="F105" s="149">
        <v>5</v>
      </c>
      <c r="G105" s="167" t="s">
        <v>191</v>
      </c>
      <c r="H105" s="46" t="s">
        <v>651</v>
      </c>
      <c r="I105" s="44">
        <v>1</v>
      </c>
      <c r="J105" s="44" t="s">
        <v>623</v>
      </c>
      <c r="K105" s="262">
        <v>16</v>
      </c>
      <c r="L105" s="226">
        <f t="shared" si="52"/>
        <v>16</v>
      </c>
      <c r="M105" s="227">
        <v>1</v>
      </c>
      <c r="N105" s="228">
        <f t="shared" si="47"/>
        <v>32</v>
      </c>
      <c r="O105" s="228">
        <v>33</v>
      </c>
      <c r="P105" s="229">
        <f t="shared" si="48"/>
        <v>32</v>
      </c>
      <c r="Q105" s="228">
        <f t="shared" si="49"/>
        <v>6.4</v>
      </c>
      <c r="R105" s="228">
        <f t="shared" si="53"/>
        <v>0</v>
      </c>
      <c r="S105" s="228">
        <f t="shared" si="54"/>
        <v>0</v>
      </c>
      <c r="T105" s="228">
        <f t="shared" si="55"/>
        <v>80</v>
      </c>
      <c r="U105" s="228">
        <f t="shared" si="56"/>
        <v>160</v>
      </c>
      <c r="V105" s="228">
        <f t="shared" si="57"/>
        <v>80</v>
      </c>
      <c r="W105" s="228">
        <f t="shared" si="58"/>
        <v>160</v>
      </c>
      <c r="X105" s="230"/>
    </row>
    <row r="106" spans="1:24" s="11" customFormat="1" ht="14.45" customHeight="1" x14ac:dyDescent="0.25">
      <c r="A106" s="146">
        <v>5</v>
      </c>
      <c r="B106" s="147">
        <f t="shared" si="50"/>
        <v>0</v>
      </c>
      <c r="C106" s="147">
        <f t="shared" si="51"/>
        <v>0</v>
      </c>
      <c r="D106" s="148">
        <f t="shared" si="40"/>
        <v>0</v>
      </c>
      <c r="E106" s="44" t="s">
        <v>623</v>
      </c>
      <c r="F106" s="149">
        <v>5</v>
      </c>
      <c r="G106" s="167" t="s">
        <v>192</v>
      </c>
      <c r="H106" s="46" t="s">
        <v>651</v>
      </c>
      <c r="I106" s="44">
        <v>1</v>
      </c>
      <c r="J106" s="44" t="s">
        <v>623</v>
      </c>
      <c r="K106" s="262">
        <v>28</v>
      </c>
      <c r="L106" s="226">
        <f t="shared" si="52"/>
        <v>28</v>
      </c>
      <c r="M106" s="227">
        <v>1</v>
      </c>
      <c r="N106" s="228">
        <f t="shared" si="47"/>
        <v>56</v>
      </c>
      <c r="O106" s="228">
        <v>58</v>
      </c>
      <c r="P106" s="229">
        <f t="shared" si="48"/>
        <v>56</v>
      </c>
      <c r="Q106" s="228">
        <f t="shared" si="49"/>
        <v>11.200000000000001</v>
      </c>
      <c r="R106" s="228">
        <f t="shared" si="53"/>
        <v>0</v>
      </c>
      <c r="S106" s="228">
        <f t="shared" si="54"/>
        <v>0</v>
      </c>
      <c r="T106" s="228">
        <f t="shared" si="55"/>
        <v>140</v>
      </c>
      <c r="U106" s="228">
        <f t="shared" si="56"/>
        <v>280</v>
      </c>
      <c r="V106" s="228">
        <f t="shared" si="57"/>
        <v>140</v>
      </c>
      <c r="W106" s="228">
        <f t="shared" si="58"/>
        <v>280</v>
      </c>
      <c r="X106" s="230"/>
    </row>
    <row r="107" spans="1:24" s="11" customFormat="1" ht="14.45" customHeight="1" x14ac:dyDescent="0.25">
      <c r="A107" s="146">
        <v>10</v>
      </c>
      <c r="B107" s="200">
        <f t="shared" si="50"/>
        <v>10</v>
      </c>
      <c r="C107" s="200">
        <f t="shared" si="51"/>
        <v>10</v>
      </c>
      <c r="D107" s="148">
        <f t="shared" si="40"/>
        <v>10</v>
      </c>
      <c r="E107" s="202" t="s">
        <v>623</v>
      </c>
      <c r="F107" s="149">
        <v>0</v>
      </c>
      <c r="G107" s="167" t="s">
        <v>193</v>
      </c>
      <c r="H107" s="46" t="s">
        <v>697</v>
      </c>
      <c r="I107" s="201">
        <v>1</v>
      </c>
      <c r="J107" s="202" t="s">
        <v>623</v>
      </c>
      <c r="K107" s="262">
        <v>0</v>
      </c>
      <c r="L107" s="226">
        <f t="shared" si="52"/>
        <v>0</v>
      </c>
      <c r="M107" s="227">
        <v>1</v>
      </c>
      <c r="N107" s="228">
        <f>L107+(L107*M107)</f>
        <v>0</v>
      </c>
      <c r="O107" s="228">
        <v>87</v>
      </c>
      <c r="P107" s="229">
        <f>ROUND(N107,0)</f>
        <v>0</v>
      </c>
      <c r="Q107" s="228">
        <f>P107*20%</f>
        <v>0</v>
      </c>
      <c r="R107" s="228">
        <f t="shared" si="53"/>
        <v>0</v>
      </c>
      <c r="S107" s="228">
        <f t="shared" si="54"/>
        <v>0</v>
      </c>
      <c r="T107" s="228">
        <f t="shared" si="55"/>
        <v>0</v>
      </c>
      <c r="U107" s="228">
        <f t="shared" si="56"/>
        <v>0</v>
      </c>
      <c r="V107" s="228">
        <f t="shared" si="57"/>
        <v>0</v>
      </c>
      <c r="W107" s="228">
        <f t="shared" si="58"/>
        <v>0</v>
      </c>
      <c r="X107" s="230"/>
    </row>
    <row r="108" spans="1:24" s="11" customFormat="1" ht="14.45" customHeight="1" x14ac:dyDescent="0.25">
      <c r="A108" s="146">
        <v>20</v>
      </c>
      <c r="B108" s="147">
        <f t="shared" si="50"/>
        <v>0</v>
      </c>
      <c r="C108" s="147">
        <f t="shared" si="51"/>
        <v>0</v>
      </c>
      <c r="D108" s="148">
        <f t="shared" si="40"/>
        <v>0</v>
      </c>
      <c r="E108" s="44" t="s">
        <v>623</v>
      </c>
      <c r="F108" s="149">
        <v>20</v>
      </c>
      <c r="G108" s="167" t="s">
        <v>193</v>
      </c>
      <c r="H108" s="46" t="s">
        <v>194</v>
      </c>
      <c r="I108" s="44">
        <v>1</v>
      </c>
      <c r="J108" s="44" t="s">
        <v>623</v>
      </c>
      <c r="K108" s="262">
        <v>49</v>
      </c>
      <c r="L108" s="226">
        <f t="shared" si="52"/>
        <v>49</v>
      </c>
      <c r="M108" s="227">
        <v>1</v>
      </c>
      <c r="N108" s="228">
        <f t="shared" si="47"/>
        <v>98</v>
      </c>
      <c r="O108" s="228">
        <v>94</v>
      </c>
      <c r="P108" s="229">
        <f t="shared" si="48"/>
        <v>98</v>
      </c>
      <c r="Q108" s="228">
        <f t="shared" si="49"/>
        <v>19.600000000000001</v>
      </c>
      <c r="R108" s="228">
        <f t="shared" si="53"/>
        <v>0</v>
      </c>
      <c r="S108" s="228">
        <f t="shared" si="54"/>
        <v>0</v>
      </c>
      <c r="T108" s="228">
        <f t="shared" si="55"/>
        <v>980</v>
      </c>
      <c r="U108" s="228">
        <f t="shared" si="56"/>
        <v>1960</v>
      </c>
      <c r="V108" s="228">
        <f t="shared" si="57"/>
        <v>980</v>
      </c>
      <c r="W108" s="228">
        <f t="shared" si="58"/>
        <v>1960</v>
      </c>
      <c r="X108" s="230"/>
    </row>
    <row r="109" spans="1:24" s="11" customFormat="1" ht="14.45" customHeight="1" x14ac:dyDescent="0.25">
      <c r="A109" s="146">
        <v>10</v>
      </c>
      <c r="B109" s="147">
        <f t="shared" si="50"/>
        <v>10</v>
      </c>
      <c r="C109" s="147">
        <f t="shared" si="51"/>
        <v>10</v>
      </c>
      <c r="D109" s="148">
        <f t="shared" si="40"/>
        <v>10</v>
      </c>
      <c r="E109" s="44" t="s">
        <v>623</v>
      </c>
      <c r="F109" s="149">
        <v>0</v>
      </c>
      <c r="G109" s="167" t="s">
        <v>544</v>
      </c>
      <c r="H109" s="46" t="s">
        <v>194</v>
      </c>
      <c r="I109" s="44">
        <v>1</v>
      </c>
      <c r="J109" s="44" t="s">
        <v>623</v>
      </c>
      <c r="K109" s="262">
        <v>0</v>
      </c>
      <c r="L109" s="226">
        <f t="shared" si="52"/>
        <v>0</v>
      </c>
      <c r="M109" s="227">
        <v>1</v>
      </c>
      <c r="N109" s="228">
        <f t="shared" si="47"/>
        <v>0</v>
      </c>
      <c r="O109" s="228">
        <v>162</v>
      </c>
      <c r="P109" s="229">
        <f t="shared" si="48"/>
        <v>0</v>
      </c>
      <c r="Q109" s="228">
        <f t="shared" si="49"/>
        <v>0</v>
      </c>
      <c r="R109" s="228">
        <f t="shared" si="53"/>
        <v>0</v>
      </c>
      <c r="S109" s="228">
        <f t="shared" si="54"/>
        <v>0</v>
      </c>
      <c r="T109" s="228">
        <f t="shared" si="55"/>
        <v>0</v>
      </c>
      <c r="U109" s="228">
        <f t="shared" si="56"/>
        <v>0</v>
      </c>
      <c r="V109" s="228">
        <f t="shared" si="57"/>
        <v>0</v>
      </c>
      <c r="W109" s="228">
        <f t="shared" si="58"/>
        <v>0</v>
      </c>
      <c r="X109" s="230"/>
    </row>
    <row r="110" spans="1:24" s="11" customFormat="1" ht="14.45" customHeight="1" x14ac:dyDescent="0.25">
      <c r="A110" s="146">
        <v>3</v>
      </c>
      <c r="B110" s="147">
        <f t="shared" si="50"/>
        <v>0</v>
      </c>
      <c r="C110" s="147">
        <f t="shared" si="51"/>
        <v>0</v>
      </c>
      <c r="D110" s="148">
        <f t="shared" si="40"/>
        <v>0</v>
      </c>
      <c r="E110" s="44" t="s">
        <v>623</v>
      </c>
      <c r="F110" s="149">
        <v>3</v>
      </c>
      <c r="G110" s="167" t="s">
        <v>195</v>
      </c>
      <c r="H110" s="46" t="s">
        <v>262</v>
      </c>
      <c r="I110" s="44">
        <v>1</v>
      </c>
      <c r="J110" s="44" t="s">
        <v>623</v>
      </c>
      <c r="K110" s="262">
        <v>16.149999999999999</v>
      </c>
      <c r="L110" s="226">
        <f t="shared" si="52"/>
        <v>16.149999999999999</v>
      </c>
      <c r="M110" s="227">
        <v>1</v>
      </c>
      <c r="N110" s="228">
        <f t="shared" si="47"/>
        <v>32.299999999999997</v>
      </c>
      <c r="O110" s="228">
        <v>40</v>
      </c>
      <c r="P110" s="229">
        <f t="shared" ref="P110:P115" si="59">ROUND(N110,0)</f>
        <v>32</v>
      </c>
      <c r="Q110" s="228">
        <f t="shared" si="49"/>
        <v>6.4</v>
      </c>
      <c r="R110" s="228">
        <f t="shared" si="53"/>
        <v>0</v>
      </c>
      <c r="S110" s="228">
        <f t="shared" si="54"/>
        <v>0</v>
      </c>
      <c r="T110" s="228">
        <f t="shared" si="55"/>
        <v>48.449999999999996</v>
      </c>
      <c r="U110" s="228">
        <f t="shared" si="56"/>
        <v>96</v>
      </c>
      <c r="V110" s="228">
        <f t="shared" si="57"/>
        <v>48.449999999999996</v>
      </c>
      <c r="W110" s="228">
        <f t="shared" si="58"/>
        <v>96</v>
      </c>
      <c r="X110" s="230"/>
    </row>
    <row r="111" spans="1:24" s="11" customFormat="1" ht="14.45" customHeight="1" x14ac:dyDescent="0.25">
      <c r="A111" s="146">
        <v>3</v>
      </c>
      <c r="B111" s="147">
        <f t="shared" si="50"/>
        <v>0</v>
      </c>
      <c r="C111" s="147">
        <f t="shared" si="51"/>
        <v>0</v>
      </c>
      <c r="D111" s="148">
        <f t="shared" si="40"/>
        <v>0</v>
      </c>
      <c r="E111" s="44" t="s">
        <v>623</v>
      </c>
      <c r="F111" s="149">
        <v>3</v>
      </c>
      <c r="G111" s="167" t="s">
        <v>196</v>
      </c>
      <c r="H111" s="46" t="s">
        <v>286</v>
      </c>
      <c r="I111" s="44">
        <v>1</v>
      </c>
      <c r="J111" s="44" t="s">
        <v>623</v>
      </c>
      <c r="K111" s="262">
        <v>19</v>
      </c>
      <c r="L111" s="226">
        <f t="shared" si="52"/>
        <v>19</v>
      </c>
      <c r="M111" s="227">
        <v>1</v>
      </c>
      <c r="N111" s="228">
        <f t="shared" si="47"/>
        <v>38</v>
      </c>
      <c r="O111" s="228">
        <v>42</v>
      </c>
      <c r="P111" s="229">
        <f t="shared" si="59"/>
        <v>38</v>
      </c>
      <c r="Q111" s="228">
        <f t="shared" si="49"/>
        <v>7.6000000000000005</v>
      </c>
      <c r="R111" s="228">
        <f t="shared" si="53"/>
        <v>0</v>
      </c>
      <c r="S111" s="228">
        <f t="shared" si="54"/>
        <v>0</v>
      </c>
      <c r="T111" s="228">
        <f t="shared" si="55"/>
        <v>57</v>
      </c>
      <c r="U111" s="228">
        <f t="shared" si="56"/>
        <v>114</v>
      </c>
      <c r="V111" s="228">
        <f t="shared" si="57"/>
        <v>57</v>
      </c>
      <c r="W111" s="228">
        <f t="shared" si="58"/>
        <v>114</v>
      </c>
      <c r="X111" s="230"/>
    </row>
    <row r="112" spans="1:24" s="11" customFormat="1" ht="14.45" customHeight="1" x14ac:dyDescent="0.25">
      <c r="A112" s="146">
        <v>2</v>
      </c>
      <c r="B112" s="147">
        <f t="shared" si="50"/>
        <v>0</v>
      </c>
      <c r="C112" s="147">
        <f t="shared" si="51"/>
        <v>0</v>
      </c>
      <c r="D112" s="148">
        <f t="shared" si="40"/>
        <v>0</v>
      </c>
      <c r="E112" s="44" t="s">
        <v>623</v>
      </c>
      <c r="F112" s="149">
        <v>2</v>
      </c>
      <c r="G112" s="167" t="s">
        <v>365</v>
      </c>
      <c r="H112" s="46"/>
      <c r="I112" s="44">
        <v>1</v>
      </c>
      <c r="J112" s="44" t="s">
        <v>623</v>
      </c>
      <c r="K112" s="262">
        <v>55</v>
      </c>
      <c r="L112" s="226">
        <f t="shared" si="52"/>
        <v>55</v>
      </c>
      <c r="M112" s="227">
        <v>1</v>
      </c>
      <c r="N112" s="228">
        <f>L112+(L112*M112)</f>
        <v>110</v>
      </c>
      <c r="O112" s="228">
        <v>66</v>
      </c>
      <c r="P112" s="229">
        <f t="shared" si="59"/>
        <v>110</v>
      </c>
      <c r="Q112" s="228">
        <f>P112*20%</f>
        <v>22</v>
      </c>
      <c r="R112" s="228">
        <f t="shared" si="53"/>
        <v>0</v>
      </c>
      <c r="S112" s="228">
        <f t="shared" si="54"/>
        <v>0</v>
      </c>
      <c r="T112" s="228">
        <f t="shared" si="55"/>
        <v>110</v>
      </c>
      <c r="U112" s="228">
        <f t="shared" si="56"/>
        <v>220</v>
      </c>
      <c r="V112" s="228">
        <f t="shared" si="57"/>
        <v>110</v>
      </c>
      <c r="W112" s="228">
        <f t="shared" si="58"/>
        <v>220</v>
      </c>
      <c r="X112" s="230"/>
    </row>
    <row r="113" spans="1:34" s="11" customFormat="1" ht="14.45" customHeight="1" x14ac:dyDescent="0.25">
      <c r="A113" s="146">
        <v>0</v>
      </c>
      <c r="B113" s="147">
        <f t="shared" si="50"/>
        <v>0</v>
      </c>
      <c r="C113" s="147">
        <f t="shared" si="51"/>
        <v>0</v>
      </c>
      <c r="D113" s="148">
        <f t="shared" si="40"/>
        <v>0</v>
      </c>
      <c r="E113" s="44" t="s">
        <v>623</v>
      </c>
      <c r="F113" s="149">
        <v>0</v>
      </c>
      <c r="G113" s="150" t="s">
        <v>640</v>
      </c>
      <c r="H113" s="164"/>
      <c r="I113" s="44">
        <v>1</v>
      </c>
      <c r="J113" s="44" t="s">
        <v>623</v>
      </c>
      <c r="K113" s="262">
        <v>0</v>
      </c>
      <c r="L113" s="226">
        <f t="shared" si="52"/>
        <v>0</v>
      </c>
      <c r="M113" s="227"/>
      <c r="N113" s="228">
        <f>L113+(L113*M113)</f>
        <v>0</v>
      </c>
      <c r="O113" s="228">
        <v>0</v>
      </c>
      <c r="P113" s="229">
        <f t="shared" si="59"/>
        <v>0</v>
      </c>
      <c r="Q113" s="228">
        <f>P113*20%</f>
        <v>0</v>
      </c>
      <c r="R113" s="228">
        <f t="shared" si="53"/>
        <v>0</v>
      </c>
      <c r="S113" s="228">
        <f t="shared" si="54"/>
        <v>0</v>
      </c>
      <c r="T113" s="228">
        <f t="shared" si="55"/>
        <v>0</v>
      </c>
      <c r="U113" s="228">
        <f t="shared" si="56"/>
        <v>0</v>
      </c>
      <c r="V113" s="228">
        <f t="shared" si="57"/>
        <v>0</v>
      </c>
      <c r="W113" s="228">
        <f t="shared" si="58"/>
        <v>0</v>
      </c>
      <c r="X113" s="230"/>
    </row>
    <row r="114" spans="1:34" s="11" customFormat="1" ht="14.45" customHeight="1" x14ac:dyDescent="0.25">
      <c r="A114" s="146">
        <v>0</v>
      </c>
      <c r="B114" s="147">
        <f t="shared" si="50"/>
        <v>0</v>
      </c>
      <c r="C114" s="147">
        <f t="shared" si="51"/>
        <v>0</v>
      </c>
      <c r="D114" s="148">
        <f t="shared" si="40"/>
        <v>0</v>
      </c>
      <c r="E114" s="44" t="s">
        <v>623</v>
      </c>
      <c r="F114" s="149">
        <v>0</v>
      </c>
      <c r="G114" s="169"/>
      <c r="H114" s="164"/>
      <c r="I114" s="44">
        <v>1</v>
      </c>
      <c r="J114" s="44" t="s">
        <v>623</v>
      </c>
      <c r="K114" s="262">
        <v>0</v>
      </c>
      <c r="L114" s="226">
        <f t="shared" si="52"/>
        <v>0</v>
      </c>
      <c r="M114" s="227"/>
      <c r="N114" s="228">
        <f>L114+(L114*M114)</f>
        <v>0</v>
      </c>
      <c r="O114" s="228">
        <v>0</v>
      </c>
      <c r="P114" s="229">
        <f t="shared" si="59"/>
        <v>0</v>
      </c>
      <c r="Q114" s="228">
        <f>P114*20%</f>
        <v>0</v>
      </c>
      <c r="R114" s="228">
        <f t="shared" si="53"/>
        <v>0</v>
      </c>
      <c r="S114" s="228">
        <f t="shared" si="54"/>
        <v>0</v>
      </c>
      <c r="T114" s="228">
        <f t="shared" si="55"/>
        <v>0</v>
      </c>
      <c r="U114" s="228">
        <f t="shared" si="56"/>
        <v>0</v>
      </c>
      <c r="V114" s="228">
        <f t="shared" si="57"/>
        <v>0</v>
      </c>
      <c r="W114" s="228">
        <f t="shared" si="58"/>
        <v>0</v>
      </c>
      <c r="X114" s="230"/>
    </row>
    <row r="115" spans="1:34" s="11" customFormat="1" ht="14.45" customHeight="1" x14ac:dyDescent="0.25">
      <c r="A115" s="146">
        <v>0</v>
      </c>
      <c r="B115" s="147">
        <f t="shared" si="50"/>
        <v>0</v>
      </c>
      <c r="C115" s="147">
        <f t="shared" si="51"/>
        <v>0</v>
      </c>
      <c r="D115" s="148">
        <f t="shared" si="40"/>
        <v>0</v>
      </c>
      <c r="E115" s="44" t="s">
        <v>623</v>
      </c>
      <c r="F115" s="149">
        <v>0</v>
      </c>
      <c r="G115" s="169"/>
      <c r="H115" s="164"/>
      <c r="I115" s="44">
        <v>1</v>
      </c>
      <c r="J115" s="44" t="s">
        <v>623</v>
      </c>
      <c r="K115" s="262">
        <v>0</v>
      </c>
      <c r="L115" s="226">
        <f t="shared" si="52"/>
        <v>0</v>
      </c>
      <c r="M115" s="227"/>
      <c r="N115" s="228">
        <f>L115+(L115*M115)</f>
        <v>0</v>
      </c>
      <c r="O115" s="228">
        <v>0</v>
      </c>
      <c r="P115" s="229">
        <f t="shared" si="59"/>
        <v>0</v>
      </c>
      <c r="Q115" s="228">
        <f>P115*20%</f>
        <v>0</v>
      </c>
      <c r="R115" s="228">
        <f t="shared" si="53"/>
        <v>0</v>
      </c>
      <c r="S115" s="228">
        <f t="shared" si="54"/>
        <v>0</v>
      </c>
      <c r="T115" s="228">
        <f t="shared" si="55"/>
        <v>0</v>
      </c>
      <c r="U115" s="228">
        <f t="shared" si="56"/>
        <v>0</v>
      </c>
      <c r="V115" s="228">
        <f t="shared" si="57"/>
        <v>0</v>
      </c>
      <c r="W115" s="228">
        <f t="shared" si="58"/>
        <v>0</v>
      </c>
      <c r="X115" s="230"/>
    </row>
    <row r="116" spans="1:34" s="11" customFormat="1" ht="14.45" customHeight="1" x14ac:dyDescent="0.25">
      <c r="A116" s="146">
        <v>0</v>
      </c>
      <c r="B116" s="147">
        <f t="shared" si="50"/>
        <v>0</v>
      </c>
      <c r="C116" s="147">
        <f t="shared" si="51"/>
        <v>0</v>
      </c>
      <c r="D116" s="148">
        <f t="shared" si="40"/>
        <v>0</v>
      </c>
      <c r="E116" s="44" t="s">
        <v>623</v>
      </c>
      <c r="F116" s="149">
        <v>0</v>
      </c>
      <c r="G116" s="169"/>
      <c r="H116" s="164"/>
      <c r="I116" s="44">
        <v>1</v>
      </c>
      <c r="J116" s="44" t="s">
        <v>623</v>
      </c>
      <c r="K116" s="262">
        <v>0</v>
      </c>
      <c r="L116" s="226">
        <f t="shared" si="52"/>
        <v>0</v>
      </c>
      <c r="M116" s="227"/>
      <c r="N116" s="228">
        <f t="shared" ref="N116:N122" si="60">L116+(L116*M116)</f>
        <v>0</v>
      </c>
      <c r="O116" s="228">
        <v>0</v>
      </c>
      <c r="P116" s="229">
        <f t="shared" ref="P116:P122" si="61">ROUND(N116,0)</f>
        <v>0</v>
      </c>
      <c r="Q116" s="228">
        <f t="shared" ref="Q116:Q122" si="62">P116*20%</f>
        <v>0</v>
      </c>
      <c r="R116" s="228">
        <f t="shared" si="53"/>
        <v>0</v>
      </c>
      <c r="S116" s="228">
        <f t="shared" si="54"/>
        <v>0</v>
      </c>
      <c r="T116" s="228">
        <f t="shared" si="55"/>
        <v>0</v>
      </c>
      <c r="U116" s="228">
        <f t="shared" si="56"/>
        <v>0</v>
      </c>
      <c r="V116" s="228">
        <f t="shared" si="57"/>
        <v>0</v>
      </c>
      <c r="W116" s="228">
        <f t="shared" si="58"/>
        <v>0</v>
      </c>
      <c r="X116" s="230"/>
    </row>
    <row r="117" spans="1:34" s="11" customFormat="1" ht="14.45" customHeight="1" x14ac:dyDescent="0.25">
      <c r="A117" s="146">
        <v>0</v>
      </c>
      <c r="B117" s="147">
        <f t="shared" si="50"/>
        <v>0</v>
      </c>
      <c r="C117" s="147">
        <f t="shared" si="51"/>
        <v>0</v>
      </c>
      <c r="D117" s="148">
        <f t="shared" si="40"/>
        <v>0</v>
      </c>
      <c r="E117" s="44" t="s">
        <v>623</v>
      </c>
      <c r="F117" s="149">
        <v>0</v>
      </c>
      <c r="G117" s="169"/>
      <c r="H117" s="164"/>
      <c r="I117" s="44">
        <v>1</v>
      </c>
      <c r="J117" s="44" t="s">
        <v>623</v>
      </c>
      <c r="K117" s="262">
        <v>0</v>
      </c>
      <c r="L117" s="226">
        <f t="shared" si="52"/>
        <v>0</v>
      </c>
      <c r="M117" s="227"/>
      <c r="N117" s="228">
        <f t="shared" si="60"/>
        <v>0</v>
      </c>
      <c r="O117" s="228">
        <v>0</v>
      </c>
      <c r="P117" s="229">
        <f t="shared" si="61"/>
        <v>0</v>
      </c>
      <c r="Q117" s="228">
        <f t="shared" si="62"/>
        <v>0</v>
      </c>
      <c r="R117" s="228">
        <f t="shared" si="53"/>
        <v>0</v>
      </c>
      <c r="S117" s="228">
        <f t="shared" si="54"/>
        <v>0</v>
      </c>
      <c r="T117" s="228">
        <f t="shared" si="55"/>
        <v>0</v>
      </c>
      <c r="U117" s="228">
        <f t="shared" si="56"/>
        <v>0</v>
      </c>
      <c r="V117" s="228">
        <f t="shared" si="57"/>
        <v>0</v>
      </c>
      <c r="W117" s="228">
        <f t="shared" si="58"/>
        <v>0</v>
      </c>
      <c r="X117" s="230"/>
    </row>
    <row r="118" spans="1:34" s="11" customFormat="1" ht="14.45" customHeight="1" x14ac:dyDescent="0.25">
      <c r="A118" s="146">
        <v>0</v>
      </c>
      <c r="B118" s="147">
        <f t="shared" si="50"/>
        <v>0</v>
      </c>
      <c r="C118" s="147">
        <f t="shared" si="51"/>
        <v>0</v>
      </c>
      <c r="D118" s="148">
        <f t="shared" si="40"/>
        <v>0</v>
      </c>
      <c r="E118" s="44" t="s">
        <v>623</v>
      </c>
      <c r="F118" s="149">
        <v>0</v>
      </c>
      <c r="G118" s="169"/>
      <c r="H118" s="164"/>
      <c r="I118" s="44">
        <v>1</v>
      </c>
      <c r="J118" s="44" t="s">
        <v>623</v>
      </c>
      <c r="K118" s="262">
        <v>0</v>
      </c>
      <c r="L118" s="226">
        <f t="shared" si="52"/>
        <v>0</v>
      </c>
      <c r="M118" s="227"/>
      <c r="N118" s="228">
        <f t="shared" si="60"/>
        <v>0</v>
      </c>
      <c r="O118" s="228">
        <v>0</v>
      </c>
      <c r="P118" s="229">
        <f t="shared" si="61"/>
        <v>0</v>
      </c>
      <c r="Q118" s="228">
        <f t="shared" si="62"/>
        <v>0</v>
      </c>
      <c r="R118" s="228">
        <f t="shared" si="53"/>
        <v>0</v>
      </c>
      <c r="S118" s="228">
        <f t="shared" si="54"/>
        <v>0</v>
      </c>
      <c r="T118" s="228">
        <f t="shared" si="55"/>
        <v>0</v>
      </c>
      <c r="U118" s="228">
        <f t="shared" si="56"/>
        <v>0</v>
      </c>
      <c r="V118" s="228">
        <f t="shared" si="57"/>
        <v>0</v>
      </c>
      <c r="W118" s="228">
        <f t="shared" si="58"/>
        <v>0</v>
      </c>
      <c r="X118" s="230"/>
    </row>
    <row r="119" spans="1:34" s="11" customFormat="1" ht="14.45" customHeight="1" x14ac:dyDescent="0.25">
      <c r="A119" s="146">
        <v>0</v>
      </c>
      <c r="B119" s="147">
        <f t="shared" si="50"/>
        <v>0</v>
      </c>
      <c r="C119" s="147">
        <f t="shared" si="51"/>
        <v>0</v>
      </c>
      <c r="D119" s="148">
        <f t="shared" si="40"/>
        <v>0</v>
      </c>
      <c r="E119" s="44" t="s">
        <v>623</v>
      </c>
      <c r="F119" s="149">
        <v>0</v>
      </c>
      <c r="G119" s="169"/>
      <c r="H119" s="164"/>
      <c r="I119" s="44">
        <v>1</v>
      </c>
      <c r="J119" s="44" t="s">
        <v>623</v>
      </c>
      <c r="K119" s="262">
        <v>0</v>
      </c>
      <c r="L119" s="226">
        <f t="shared" si="52"/>
        <v>0</v>
      </c>
      <c r="M119" s="227"/>
      <c r="N119" s="228">
        <f t="shared" si="60"/>
        <v>0</v>
      </c>
      <c r="O119" s="228">
        <v>0</v>
      </c>
      <c r="P119" s="229">
        <f t="shared" si="61"/>
        <v>0</v>
      </c>
      <c r="Q119" s="228">
        <f t="shared" si="62"/>
        <v>0</v>
      </c>
      <c r="R119" s="228">
        <f t="shared" si="53"/>
        <v>0</v>
      </c>
      <c r="S119" s="228">
        <f t="shared" si="54"/>
        <v>0</v>
      </c>
      <c r="T119" s="228">
        <f t="shared" si="55"/>
        <v>0</v>
      </c>
      <c r="U119" s="228">
        <f t="shared" si="56"/>
        <v>0</v>
      </c>
      <c r="V119" s="228">
        <f t="shared" si="57"/>
        <v>0</v>
      </c>
      <c r="W119" s="228">
        <f t="shared" si="58"/>
        <v>0</v>
      </c>
      <c r="X119" s="230"/>
    </row>
    <row r="120" spans="1:34" s="11" customFormat="1" ht="14.45" customHeight="1" x14ac:dyDescent="0.25">
      <c r="A120" s="146">
        <v>0</v>
      </c>
      <c r="B120" s="147">
        <f t="shared" si="50"/>
        <v>0</v>
      </c>
      <c r="C120" s="147">
        <f t="shared" si="51"/>
        <v>0</v>
      </c>
      <c r="D120" s="148">
        <f t="shared" si="40"/>
        <v>0</v>
      </c>
      <c r="E120" s="44" t="s">
        <v>623</v>
      </c>
      <c r="F120" s="149">
        <v>0</v>
      </c>
      <c r="G120" s="169"/>
      <c r="H120" s="164"/>
      <c r="I120" s="44">
        <v>1</v>
      </c>
      <c r="J120" s="44" t="s">
        <v>623</v>
      </c>
      <c r="K120" s="262">
        <v>0</v>
      </c>
      <c r="L120" s="226">
        <f t="shared" si="52"/>
        <v>0</v>
      </c>
      <c r="M120" s="227"/>
      <c r="N120" s="228">
        <f t="shared" si="60"/>
        <v>0</v>
      </c>
      <c r="O120" s="228">
        <v>0</v>
      </c>
      <c r="P120" s="229">
        <f t="shared" si="61"/>
        <v>0</v>
      </c>
      <c r="Q120" s="228">
        <f t="shared" si="62"/>
        <v>0</v>
      </c>
      <c r="R120" s="228">
        <f t="shared" si="53"/>
        <v>0</v>
      </c>
      <c r="S120" s="228">
        <f t="shared" si="54"/>
        <v>0</v>
      </c>
      <c r="T120" s="228">
        <f t="shared" si="55"/>
        <v>0</v>
      </c>
      <c r="U120" s="228">
        <f t="shared" si="56"/>
        <v>0</v>
      </c>
      <c r="V120" s="228">
        <f t="shared" si="57"/>
        <v>0</v>
      </c>
      <c r="W120" s="228">
        <f t="shared" si="58"/>
        <v>0</v>
      </c>
      <c r="X120" s="230"/>
    </row>
    <row r="121" spans="1:34" s="11" customFormat="1" ht="14.45" customHeight="1" x14ac:dyDescent="0.25">
      <c r="A121" s="146">
        <v>0</v>
      </c>
      <c r="B121" s="147">
        <f t="shared" si="50"/>
        <v>0</v>
      </c>
      <c r="C121" s="147">
        <f t="shared" si="51"/>
        <v>0</v>
      </c>
      <c r="D121" s="148">
        <f>ROUND(C121,0)</f>
        <v>0</v>
      </c>
      <c r="E121" s="44" t="s">
        <v>623</v>
      </c>
      <c r="F121" s="149">
        <v>0</v>
      </c>
      <c r="G121" s="169"/>
      <c r="H121" s="164"/>
      <c r="I121" s="44">
        <v>1</v>
      </c>
      <c r="J121" s="44" t="s">
        <v>623</v>
      </c>
      <c r="K121" s="262">
        <v>0</v>
      </c>
      <c r="L121" s="226">
        <f t="shared" si="52"/>
        <v>0</v>
      </c>
      <c r="M121" s="227"/>
      <c r="N121" s="228">
        <f t="shared" si="60"/>
        <v>0</v>
      </c>
      <c r="O121" s="228">
        <v>0</v>
      </c>
      <c r="P121" s="229">
        <f t="shared" si="61"/>
        <v>0</v>
      </c>
      <c r="Q121" s="228">
        <f t="shared" si="62"/>
        <v>0</v>
      </c>
      <c r="R121" s="228">
        <f t="shared" si="53"/>
        <v>0</v>
      </c>
      <c r="S121" s="228">
        <f t="shared" si="54"/>
        <v>0</v>
      </c>
      <c r="T121" s="228">
        <f t="shared" si="55"/>
        <v>0</v>
      </c>
      <c r="U121" s="228">
        <f t="shared" si="56"/>
        <v>0</v>
      </c>
      <c r="V121" s="228">
        <f t="shared" si="57"/>
        <v>0</v>
      </c>
      <c r="W121" s="228">
        <f t="shared" si="58"/>
        <v>0</v>
      </c>
      <c r="X121" s="230"/>
    </row>
    <row r="122" spans="1:34" s="11" customFormat="1" ht="14.45" customHeight="1" x14ac:dyDescent="0.25">
      <c r="A122" s="146">
        <v>0</v>
      </c>
      <c r="B122" s="147">
        <f t="shared" si="50"/>
        <v>0</v>
      </c>
      <c r="C122" s="147">
        <f t="shared" si="51"/>
        <v>0</v>
      </c>
      <c r="D122" s="148">
        <f>ROUND(C122,0)</f>
        <v>0</v>
      </c>
      <c r="E122" s="44" t="s">
        <v>623</v>
      </c>
      <c r="F122" s="149">
        <v>0</v>
      </c>
      <c r="G122" s="187"/>
      <c r="H122" s="164"/>
      <c r="I122" s="44">
        <v>1</v>
      </c>
      <c r="J122" s="44" t="s">
        <v>623</v>
      </c>
      <c r="K122" s="262">
        <v>0</v>
      </c>
      <c r="L122" s="226">
        <f t="shared" si="52"/>
        <v>0</v>
      </c>
      <c r="M122" s="227"/>
      <c r="N122" s="228">
        <f t="shared" si="60"/>
        <v>0</v>
      </c>
      <c r="O122" s="228">
        <v>0</v>
      </c>
      <c r="P122" s="229">
        <f t="shared" si="61"/>
        <v>0</v>
      </c>
      <c r="Q122" s="228">
        <f t="shared" si="62"/>
        <v>0</v>
      </c>
      <c r="R122" s="228">
        <f t="shared" si="53"/>
        <v>0</v>
      </c>
      <c r="S122" s="228">
        <f t="shared" si="54"/>
        <v>0</v>
      </c>
      <c r="T122" s="228">
        <f t="shared" si="55"/>
        <v>0</v>
      </c>
      <c r="U122" s="228">
        <f t="shared" si="56"/>
        <v>0</v>
      </c>
      <c r="V122" s="228">
        <f t="shared" si="57"/>
        <v>0</v>
      </c>
      <c r="W122" s="228">
        <f t="shared" si="58"/>
        <v>0</v>
      </c>
      <c r="X122" s="230"/>
    </row>
    <row r="123" spans="1:34" s="11" customFormat="1" ht="14.45" customHeight="1" thickBot="1" x14ac:dyDescent="0.3">
      <c r="A123" s="146">
        <v>0</v>
      </c>
      <c r="B123" s="147">
        <f t="shared" si="50"/>
        <v>0</v>
      </c>
      <c r="C123" s="147">
        <f t="shared" si="51"/>
        <v>0</v>
      </c>
      <c r="D123" s="148">
        <f>ROUND(C123,0)</f>
        <v>0</v>
      </c>
      <c r="E123" s="44" t="s">
        <v>623</v>
      </c>
      <c r="F123" s="149">
        <v>0</v>
      </c>
      <c r="G123" s="170"/>
      <c r="H123" s="171"/>
      <c r="I123" s="44">
        <v>1</v>
      </c>
      <c r="J123" s="44" t="s">
        <v>623</v>
      </c>
      <c r="K123" s="263">
        <v>0</v>
      </c>
      <c r="L123" s="191">
        <f t="shared" si="52"/>
        <v>0</v>
      </c>
      <c r="M123" s="172"/>
      <c r="N123" s="173">
        <f>L123+(L123*M123)</f>
        <v>0</v>
      </c>
      <c r="O123" s="173">
        <v>0</v>
      </c>
      <c r="P123" s="174">
        <f>ROUND(N123,0)</f>
        <v>0</v>
      </c>
      <c r="Q123" s="173">
        <f>P123*20%</f>
        <v>0</v>
      </c>
      <c r="R123" s="173">
        <f t="shared" si="53"/>
        <v>0</v>
      </c>
      <c r="S123" s="173">
        <f t="shared" si="54"/>
        <v>0</v>
      </c>
      <c r="T123" s="173">
        <f t="shared" si="55"/>
        <v>0</v>
      </c>
      <c r="U123" s="173">
        <f t="shared" si="56"/>
        <v>0</v>
      </c>
      <c r="V123" s="173">
        <f t="shared" si="57"/>
        <v>0</v>
      </c>
      <c r="W123" s="173">
        <f t="shared" si="58"/>
        <v>0</v>
      </c>
    </row>
    <row r="124" spans="1:34" s="11" customFormat="1" ht="15" customHeight="1" thickBot="1" x14ac:dyDescent="0.3">
      <c r="A124" s="146">
        <v>0</v>
      </c>
      <c r="B124" s="147">
        <f t="shared" si="50"/>
        <v>0</v>
      </c>
      <c r="C124" s="147">
        <f t="shared" si="51"/>
        <v>0</v>
      </c>
      <c r="D124" s="148">
        <f>ROUND(C124,0)</f>
        <v>0</v>
      </c>
      <c r="E124" s="148"/>
      <c r="F124" s="149">
        <v>0</v>
      </c>
      <c r="G124" s="158">
        <v>44243</v>
      </c>
      <c r="H124" s="159"/>
      <c r="I124" s="166">
        <v>1</v>
      </c>
      <c r="J124" s="166"/>
      <c r="K124" s="175">
        <v>0</v>
      </c>
      <c r="L124" s="192">
        <v>0</v>
      </c>
      <c r="M124" s="176"/>
      <c r="N124" s="177">
        <f>L124+(L124*M124)</f>
        <v>0</v>
      </c>
      <c r="O124" s="177"/>
      <c r="P124" s="178"/>
      <c r="Q124" s="175">
        <f>P124*20%</f>
        <v>0</v>
      </c>
      <c r="R124" s="179">
        <f t="shared" ref="R124:W124" si="63">SUM(R3:R123)</f>
        <v>0</v>
      </c>
      <c r="S124" s="179">
        <f t="shared" si="63"/>
        <v>0</v>
      </c>
      <c r="T124" s="179">
        <f t="shared" si="63"/>
        <v>12116.08</v>
      </c>
      <c r="U124" s="179">
        <f t="shared" si="63"/>
        <v>23276</v>
      </c>
      <c r="V124" s="179">
        <f t="shared" si="63"/>
        <v>12116.08</v>
      </c>
      <c r="W124" s="179">
        <f t="shared" si="63"/>
        <v>23276</v>
      </c>
    </row>
    <row r="125" spans="1:34" ht="14.45" customHeight="1" thickBot="1" x14ac:dyDescent="0.3">
      <c r="A125" s="146">
        <v>0</v>
      </c>
      <c r="B125" s="147">
        <f t="shared" si="50"/>
        <v>0</v>
      </c>
      <c r="C125" s="147">
        <f t="shared" si="51"/>
        <v>0</v>
      </c>
      <c r="D125" s="148">
        <f>ROUND(C125,0)</f>
        <v>0</v>
      </c>
      <c r="E125" s="148"/>
      <c r="F125" s="149">
        <v>0</v>
      </c>
      <c r="G125" s="160"/>
      <c r="H125" s="161"/>
      <c r="I125" s="180">
        <v>1</v>
      </c>
      <c r="J125" s="180"/>
      <c r="K125" s="185">
        <v>0</v>
      </c>
      <c r="L125" s="193">
        <v>0</v>
      </c>
      <c r="M125" s="182"/>
      <c r="N125" s="183">
        <f>L125+(L125*M125)</f>
        <v>0</v>
      </c>
      <c r="O125" s="183"/>
      <c r="P125" s="184"/>
      <c r="Q125" s="185">
        <f>P125*20%</f>
        <v>0</v>
      </c>
      <c r="R125" s="181">
        <f>D125*(L125*I125)</f>
        <v>0</v>
      </c>
      <c r="S125" s="186" t="e">
        <f>100%-(R124/S124)</f>
        <v>#DIV/0!</v>
      </c>
      <c r="T125" s="186"/>
      <c r="U125" s="186">
        <f>100%-(T124/U124)</f>
        <v>0.47946038838288363</v>
      </c>
      <c r="V125" s="186"/>
      <c r="W125" s="186">
        <f>100%-(V124/W124)</f>
        <v>0.47946038838288363</v>
      </c>
      <c r="AA125"/>
      <c r="AB125"/>
      <c r="AC125"/>
      <c r="AD125"/>
      <c r="AE125"/>
      <c r="AF125"/>
      <c r="AG125"/>
      <c r="AH125"/>
    </row>
  </sheetData>
  <pageMargins left="1" right="1" top="1" bottom="1" header="0.5" footer="0.5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EFAA-AE9E-4483-8574-0DEAC9A0DC08}">
  <dimension ref="A1:W293"/>
  <sheetViews>
    <sheetView topLeftCell="G40" zoomScale="86" zoomScaleNormal="86" workbookViewId="0">
      <selection activeCell="Q1" sqref="Q1:W1048576"/>
    </sheetView>
  </sheetViews>
  <sheetFormatPr defaultRowHeight="15" x14ac:dyDescent="0.25"/>
  <cols>
    <col min="1" max="6" width="9.140625" hidden="1" customWidth="1"/>
    <col min="7" max="7" width="27.7109375" customWidth="1"/>
    <col min="8" max="8" width="11" hidden="1" customWidth="1"/>
    <col min="9" max="9" width="9.28515625" hidden="1" customWidth="1"/>
    <col min="10" max="10" width="9.140625" hidden="1" customWidth="1"/>
    <col min="11" max="11" width="12.85546875" hidden="1" customWidth="1"/>
    <col min="12" max="12" width="10.5703125" hidden="1" customWidth="1"/>
    <col min="13" max="13" width="11.85546875" hidden="1" customWidth="1"/>
    <col min="14" max="14" width="15.28515625" hidden="1" customWidth="1"/>
    <col min="15" max="15" width="20.42578125" hidden="1" customWidth="1"/>
    <col min="17" max="23" width="9.140625" hidden="1" customWidth="1"/>
  </cols>
  <sheetData>
    <row r="1" spans="1:23" ht="27" x14ac:dyDescent="0.25">
      <c r="A1" s="277" t="s">
        <v>215</v>
      </c>
      <c r="B1" s="277" t="s">
        <v>539</v>
      </c>
      <c r="C1" s="277" t="s">
        <v>540</v>
      </c>
      <c r="D1" s="278" t="s">
        <v>622</v>
      </c>
      <c r="E1" s="279" t="s">
        <v>660</v>
      </c>
      <c r="F1" s="277" t="s">
        <v>621</v>
      </c>
      <c r="G1" s="279" t="s">
        <v>0</v>
      </c>
      <c r="H1" s="278" t="s">
        <v>1</v>
      </c>
      <c r="I1" s="280" t="s">
        <v>527</v>
      </c>
      <c r="J1" s="279" t="s">
        <v>567</v>
      </c>
      <c r="K1" s="281" t="s">
        <v>557</v>
      </c>
      <c r="L1" s="281" t="s">
        <v>559</v>
      </c>
      <c r="M1" s="282" t="s">
        <v>560</v>
      </c>
      <c r="N1" s="281" t="s">
        <v>561</v>
      </c>
      <c r="O1" s="281" t="s">
        <v>629</v>
      </c>
      <c r="P1" s="281" t="s">
        <v>790</v>
      </c>
      <c r="Q1" s="281" t="s">
        <v>750</v>
      </c>
      <c r="R1" s="279" t="s">
        <v>562</v>
      </c>
      <c r="S1" s="279" t="s">
        <v>563</v>
      </c>
      <c r="T1" s="279" t="s">
        <v>565</v>
      </c>
      <c r="U1" s="283" t="s">
        <v>566</v>
      </c>
      <c r="V1" s="284" t="s">
        <v>564</v>
      </c>
      <c r="W1" s="284" t="s">
        <v>569</v>
      </c>
    </row>
    <row r="2" spans="1:23" ht="24.75" customHeight="1" x14ac:dyDescent="0.25">
      <c r="A2" s="285">
        <v>200</v>
      </c>
      <c r="B2" s="59">
        <f t="shared" ref="B2" si="0">MAX(0,A2-F2)</f>
        <v>0</v>
      </c>
      <c r="C2" s="59">
        <f t="shared" ref="C2" si="1">B2/I2</f>
        <v>0</v>
      </c>
      <c r="D2" s="275">
        <f t="shared" ref="D2" si="2">ROUND(C2,0)</f>
        <v>0</v>
      </c>
      <c r="E2" s="74" t="s">
        <v>532</v>
      </c>
      <c r="F2" s="61">
        <v>200</v>
      </c>
      <c r="G2" s="74" t="s">
        <v>792</v>
      </c>
      <c r="H2" s="23" t="s">
        <v>910</v>
      </c>
      <c r="I2" s="73">
        <v>100</v>
      </c>
      <c r="J2" s="74" t="s">
        <v>532</v>
      </c>
      <c r="K2" s="65">
        <v>798.4</v>
      </c>
      <c r="L2" s="65">
        <f>K2/I2</f>
        <v>7.984</v>
      </c>
      <c r="M2" s="66">
        <v>0.05</v>
      </c>
      <c r="N2" s="67">
        <v>4</v>
      </c>
      <c r="O2" s="67">
        <v>11.75</v>
      </c>
      <c r="P2" s="68">
        <v>8.5</v>
      </c>
      <c r="Q2" s="67">
        <f t="shared" ref="Q2:Q21" si="3">P2*20%</f>
        <v>1.7000000000000002</v>
      </c>
      <c r="R2" s="75">
        <f t="shared" ref="R2:R21" si="4">(D2*I2)*L2</f>
        <v>0</v>
      </c>
      <c r="S2" s="75">
        <f t="shared" ref="S2:S21" si="5">(D2*I2)*P2</f>
        <v>0</v>
      </c>
      <c r="T2" s="75">
        <f t="shared" ref="T2:T21" si="6">F2*L2</f>
        <v>1596.8</v>
      </c>
      <c r="U2" s="70">
        <f t="shared" ref="U2:U21" si="7">F2*P2</f>
        <v>1700</v>
      </c>
      <c r="V2" s="75">
        <f t="shared" ref="V2:V21" si="8">A2*L2</f>
        <v>1596.8</v>
      </c>
      <c r="W2" s="70">
        <f t="shared" ref="W2:W21" si="9">A2*P2</f>
        <v>1700</v>
      </c>
    </row>
    <row r="3" spans="1:23" ht="22.5" customHeight="1" x14ac:dyDescent="0.25">
      <c r="A3" s="285">
        <v>100</v>
      </c>
      <c r="B3" s="59">
        <f t="shared" ref="B3:B49" si="10">MAX(0,A3-F3)</f>
        <v>0</v>
      </c>
      <c r="C3" s="59">
        <f t="shared" ref="C3:C49" si="11">B3/I3</f>
        <v>0</v>
      </c>
      <c r="D3" s="275">
        <f t="shared" ref="D3:D49" si="12">ROUND(C3,0)</f>
        <v>0</v>
      </c>
      <c r="E3" s="74" t="s">
        <v>532</v>
      </c>
      <c r="F3" s="61">
        <v>100</v>
      </c>
      <c r="G3" s="74" t="s">
        <v>793</v>
      </c>
      <c r="H3" s="23" t="s">
        <v>910</v>
      </c>
      <c r="I3" s="73">
        <v>100</v>
      </c>
      <c r="J3" s="74" t="s">
        <v>532</v>
      </c>
      <c r="K3" s="65">
        <v>738.33</v>
      </c>
      <c r="L3" s="65">
        <f t="shared" ref="L3:L49" si="13">K3/I3</f>
        <v>7.3833000000000002</v>
      </c>
      <c r="M3" s="66">
        <v>0.05</v>
      </c>
      <c r="N3" s="67">
        <f t="shared" ref="N3:N49" si="14">L3+(L3*M3)</f>
        <v>7.7524649999999999</v>
      </c>
      <c r="O3" s="67">
        <v>12.75</v>
      </c>
      <c r="P3" s="68">
        <f>ROUND(N3*4,0)/4</f>
        <v>7.75</v>
      </c>
      <c r="Q3" s="67">
        <f t="shared" si="3"/>
        <v>1.55</v>
      </c>
      <c r="R3" s="75">
        <f t="shared" si="4"/>
        <v>0</v>
      </c>
      <c r="S3" s="75">
        <f t="shared" si="5"/>
        <v>0</v>
      </c>
      <c r="T3" s="75">
        <f t="shared" si="6"/>
        <v>738.33</v>
      </c>
      <c r="U3" s="70">
        <f t="shared" si="7"/>
        <v>775</v>
      </c>
      <c r="V3" s="75">
        <f t="shared" si="8"/>
        <v>738.33</v>
      </c>
      <c r="W3" s="70">
        <f t="shared" si="9"/>
        <v>775</v>
      </c>
    </row>
    <row r="4" spans="1:23" x14ac:dyDescent="0.25">
      <c r="A4" s="285">
        <v>200</v>
      </c>
      <c r="B4" s="59">
        <f t="shared" si="10"/>
        <v>0</v>
      </c>
      <c r="C4" s="59">
        <f t="shared" si="11"/>
        <v>0</v>
      </c>
      <c r="D4" s="275">
        <f t="shared" si="12"/>
        <v>0</v>
      </c>
      <c r="E4" s="74" t="s">
        <v>532</v>
      </c>
      <c r="F4" s="61">
        <v>200</v>
      </c>
      <c r="G4" s="74" t="s">
        <v>794</v>
      </c>
      <c r="H4" s="23" t="s">
        <v>910</v>
      </c>
      <c r="I4" s="73">
        <v>5</v>
      </c>
      <c r="J4" s="74" t="s">
        <v>532</v>
      </c>
      <c r="K4" s="65">
        <v>38.07</v>
      </c>
      <c r="L4" s="65">
        <f t="shared" si="13"/>
        <v>7.6139999999999999</v>
      </c>
      <c r="M4" s="66">
        <v>0.05</v>
      </c>
      <c r="N4" s="67">
        <f t="shared" si="14"/>
        <v>7.9946999999999999</v>
      </c>
      <c r="O4" s="67">
        <v>13.75</v>
      </c>
      <c r="P4" s="68">
        <f t="shared" ref="P4:P49" si="15">ROUND(N4*4,0)/4</f>
        <v>8</v>
      </c>
      <c r="Q4" s="67">
        <f t="shared" si="3"/>
        <v>1.6</v>
      </c>
      <c r="R4" s="75">
        <f t="shared" si="4"/>
        <v>0</v>
      </c>
      <c r="S4" s="75">
        <f t="shared" si="5"/>
        <v>0</v>
      </c>
      <c r="T4" s="75">
        <f t="shared" si="6"/>
        <v>1522.8</v>
      </c>
      <c r="U4" s="70">
        <f t="shared" si="7"/>
        <v>1600</v>
      </c>
      <c r="V4" s="75">
        <f t="shared" si="8"/>
        <v>1522.8</v>
      </c>
      <c r="W4" s="70">
        <f t="shared" si="9"/>
        <v>1600</v>
      </c>
    </row>
    <row r="5" spans="1:23" ht="28.5" customHeight="1" x14ac:dyDescent="0.25">
      <c r="A5" s="285">
        <v>120</v>
      </c>
      <c r="B5" s="59">
        <f t="shared" si="10"/>
        <v>0</v>
      </c>
      <c r="C5" s="59">
        <f t="shared" si="11"/>
        <v>0</v>
      </c>
      <c r="D5" s="275">
        <f t="shared" si="12"/>
        <v>0</v>
      </c>
      <c r="E5" s="74" t="s">
        <v>532</v>
      </c>
      <c r="F5" s="61">
        <v>120</v>
      </c>
      <c r="G5" s="74" t="s">
        <v>795</v>
      </c>
      <c r="H5" s="23" t="s">
        <v>910</v>
      </c>
      <c r="I5" s="73">
        <v>60</v>
      </c>
      <c r="J5" s="74" t="s">
        <v>532</v>
      </c>
      <c r="K5" s="65">
        <v>380.89</v>
      </c>
      <c r="L5" s="65">
        <f t="shared" si="13"/>
        <v>6.3481666666666667</v>
      </c>
      <c r="M5" s="66">
        <v>0.05</v>
      </c>
      <c r="N5" s="67">
        <f t="shared" si="14"/>
        <v>6.6655750000000005</v>
      </c>
      <c r="O5" s="67">
        <v>14.75</v>
      </c>
      <c r="P5" s="68">
        <f t="shared" si="15"/>
        <v>6.75</v>
      </c>
      <c r="Q5" s="67">
        <f t="shared" si="3"/>
        <v>1.35</v>
      </c>
      <c r="R5" s="75">
        <f t="shared" si="4"/>
        <v>0</v>
      </c>
      <c r="S5" s="75">
        <f t="shared" si="5"/>
        <v>0</v>
      </c>
      <c r="T5" s="75">
        <f t="shared" si="6"/>
        <v>761.78</v>
      </c>
      <c r="U5" s="70">
        <f t="shared" si="7"/>
        <v>810</v>
      </c>
      <c r="V5" s="75">
        <f t="shared" si="8"/>
        <v>761.78</v>
      </c>
      <c r="W5" s="70">
        <f t="shared" si="9"/>
        <v>810</v>
      </c>
    </row>
    <row r="6" spans="1:23" ht="24" x14ac:dyDescent="0.25">
      <c r="A6" s="285">
        <v>1200</v>
      </c>
      <c r="B6" s="59">
        <f t="shared" si="10"/>
        <v>0</v>
      </c>
      <c r="C6" s="59">
        <f t="shared" si="11"/>
        <v>0</v>
      </c>
      <c r="D6" s="275">
        <f t="shared" si="12"/>
        <v>0</v>
      </c>
      <c r="E6" s="74" t="s">
        <v>532</v>
      </c>
      <c r="F6" s="61">
        <v>1200</v>
      </c>
      <c r="G6" s="74" t="s">
        <v>796</v>
      </c>
      <c r="H6" s="23" t="s">
        <v>910</v>
      </c>
      <c r="I6" s="73">
        <v>10</v>
      </c>
      <c r="J6" s="74" t="s">
        <v>532</v>
      </c>
      <c r="K6" s="65">
        <v>66.84</v>
      </c>
      <c r="L6" s="65">
        <f t="shared" si="13"/>
        <v>6.6840000000000002</v>
      </c>
      <c r="M6" s="66">
        <v>0.05</v>
      </c>
      <c r="N6" s="67">
        <f t="shared" si="14"/>
        <v>7.0182000000000002</v>
      </c>
      <c r="O6" s="67">
        <v>15.75</v>
      </c>
      <c r="P6" s="68">
        <f t="shared" si="15"/>
        <v>7</v>
      </c>
      <c r="Q6" s="67">
        <f t="shared" si="3"/>
        <v>1.4000000000000001</v>
      </c>
      <c r="R6" s="75">
        <f t="shared" si="4"/>
        <v>0</v>
      </c>
      <c r="S6" s="75">
        <f t="shared" si="5"/>
        <v>0</v>
      </c>
      <c r="T6" s="75">
        <f t="shared" si="6"/>
        <v>8020.8</v>
      </c>
      <c r="U6" s="70">
        <f t="shared" si="7"/>
        <v>8400</v>
      </c>
      <c r="V6" s="75">
        <f t="shared" si="8"/>
        <v>8020.8</v>
      </c>
      <c r="W6" s="70">
        <f t="shared" si="9"/>
        <v>8400</v>
      </c>
    </row>
    <row r="7" spans="1:23" x14ac:dyDescent="0.25">
      <c r="A7" s="285">
        <v>10</v>
      </c>
      <c r="B7" s="59">
        <f t="shared" si="10"/>
        <v>0</v>
      </c>
      <c r="C7" s="59">
        <f t="shared" si="11"/>
        <v>0</v>
      </c>
      <c r="D7" s="275">
        <f t="shared" si="12"/>
        <v>0</v>
      </c>
      <c r="E7" s="74" t="s">
        <v>532</v>
      </c>
      <c r="F7" s="61">
        <v>10</v>
      </c>
      <c r="G7" s="74" t="s">
        <v>797</v>
      </c>
      <c r="H7" s="23" t="s">
        <v>910</v>
      </c>
      <c r="I7" s="73">
        <v>1</v>
      </c>
      <c r="J7" s="74" t="s">
        <v>532</v>
      </c>
      <c r="K7" s="65">
        <v>3.04</v>
      </c>
      <c r="L7" s="65">
        <f t="shared" si="13"/>
        <v>3.04</v>
      </c>
      <c r="M7" s="66">
        <v>0.05</v>
      </c>
      <c r="N7" s="67">
        <f t="shared" si="14"/>
        <v>3.1920000000000002</v>
      </c>
      <c r="O7" s="67">
        <v>16.75</v>
      </c>
      <c r="P7" s="68">
        <f t="shared" si="15"/>
        <v>3.25</v>
      </c>
      <c r="Q7" s="67">
        <f t="shared" si="3"/>
        <v>0.65</v>
      </c>
      <c r="R7" s="75">
        <f t="shared" si="4"/>
        <v>0</v>
      </c>
      <c r="S7" s="75">
        <f t="shared" si="5"/>
        <v>0</v>
      </c>
      <c r="T7" s="75">
        <f t="shared" si="6"/>
        <v>30.4</v>
      </c>
      <c r="U7" s="70">
        <f t="shared" si="7"/>
        <v>32.5</v>
      </c>
      <c r="V7" s="75">
        <f t="shared" si="8"/>
        <v>30.4</v>
      </c>
      <c r="W7" s="70">
        <f t="shared" si="9"/>
        <v>32.5</v>
      </c>
    </row>
    <row r="8" spans="1:23" x14ac:dyDescent="0.25">
      <c r="A8" s="285">
        <v>100</v>
      </c>
      <c r="B8" s="59">
        <f t="shared" si="10"/>
        <v>0</v>
      </c>
      <c r="C8" s="59">
        <f t="shared" si="11"/>
        <v>0</v>
      </c>
      <c r="D8" s="275">
        <f t="shared" si="12"/>
        <v>0</v>
      </c>
      <c r="E8" s="74" t="s">
        <v>532</v>
      </c>
      <c r="F8" s="61">
        <v>100</v>
      </c>
      <c r="G8" s="74" t="s">
        <v>798</v>
      </c>
      <c r="H8" s="23" t="s">
        <v>910</v>
      </c>
      <c r="I8" s="73">
        <v>1</v>
      </c>
      <c r="J8" s="74" t="s">
        <v>532</v>
      </c>
      <c r="K8" s="65">
        <v>3.04</v>
      </c>
      <c r="L8" s="65">
        <f t="shared" si="13"/>
        <v>3.04</v>
      </c>
      <c r="M8" s="66">
        <v>0.05</v>
      </c>
      <c r="N8" s="67">
        <f t="shared" si="14"/>
        <v>3.1920000000000002</v>
      </c>
      <c r="O8" s="67">
        <v>17.75</v>
      </c>
      <c r="P8" s="68">
        <f t="shared" si="15"/>
        <v>3.25</v>
      </c>
      <c r="Q8" s="67">
        <f t="shared" si="3"/>
        <v>0.65</v>
      </c>
      <c r="R8" s="75">
        <f t="shared" si="4"/>
        <v>0</v>
      </c>
      <c r="S8" s="75">
        <f t="shared" si="5"/>
        <v>0</v>
      </c>
      <c r="T8" s="75">
        <f t="shared" si="6"/>
        <v>304</v>
      </c>
      <c r="U8" s="70">
        <f t="shared" si="7"/>
        <v>325</v>
      </c>
      <c r="V8" s="75">
        <f t="shared" si="8"/>
        <v>304</v>
      </c>
      <c r="W8" s="70">
        <f t="shared" si="9"/>
        <v>325</v>
      </c>
    </row>
    <row r="9" spans="1:23" ht="24" x14ac:dyDescent="0.25">
      <c r="A9" s="285">
        <v>30</v>
      </c>
      <c r="B9" s="59">
        <f t="shared" si="10"/>
        <v>0</v>
      </c>
      <c r="C9" s="59">
        <f t="shared" si="11"/>
        <v>0</v>
      </c>
      <c r="D9" s="275">
        <f t="shared" si="12"/>
        <v>0</v>
      </c>
      <c r="E9" s="74" t="s">
        <v>532</v>
      </c>
      <c r="F9" s="61">
        <v>30</v>
      </c>
      <c r="G9" s="74" t="s">
        <v>799</v>
      </c>
      <c r="H9" s="23" t="s">
        <v>910</v>
      </c>
      <c r="I9" s="73">
        <v>30</v>
      </c>
      <c r="J9" s="74" t="s">
        <v>532</v>
      </c>
      <c r="K9" s="65">
        <v>185.25</v>
      </c>
      <c r="L9" s="65">
        <f t="shared" si="13"/>
        <v>6.1749999999999998</v>
      </c>
      <c r="M9" s="66">
        <v>0.05</v>
      </c>
      <c r="N9" s="67">
        <f t="shared" si="14"/>
        <v>6.4837499999999997</v>
      </c>
      <c r="O9" s="67">
        <v>18.75</v>
      </c>
      <c r="P9" s="68">
        <f t="shared" si="15"/>
        <v>6.5</v>
      </c>
      <c r="Q9" s="67">
        <f t="shared" si="3"/>
        <v>1.3</v>
      </c>
      <c r="R9" s="75">
        <f t="shared" si="4"/>
        <v>0</v>
      </c>
      <c r="S9" s="75">
        <f t="shared" si="5"/>
        <v>0</v>
      </c>
      <c r="T9" s="75">
        <f t="shared" si="6"/>
        <v>185.25</v>
      </c>
      <c r="U9" s="70">
        <f t="shared" si="7"/>
        <v>195</v>
      </c>
      <c r="V9" s="75">
        <f t="shared" si="8"/>
        <v>185.25</v>
      </c>
      <c r="W9" s="70">
        <f t="shared" si="9"/>
        <v>195</v>
      </c>
    </row>
    <row r="10" spans="1:23" x14ac:dyDescent="0.25">
      <c r="A10" s="285">
        <v>8</v>
      </c>
      <c r="B10" s="59">
        <f t="shared" si="10"/>
        <v>0</v>
      </c>
      <c r="C10" s="59">
        <f t="shared" si="11"/>
        <v>0</v>
      </c>
      <c r="D10" s="275">
        <f t="shared" si="12"/>
        <v>0</v>
      </c>
      <c r="E10" s="74" t="s">
        <v>532</v>
      </c>
      <c r="F10" s="61">
        <v>8</v>
      </c>
      <c r="G10" s="74" t="s">
        <v>800</v>
      </c>
      <c r="H10" s="23" t="s">
        <v>910</v>
      </c>
      <c r="I10" s="73">
        <v>1</v>
      </c>
      <c r="J10" s="74" t="s">
        <v>532</v>
      </c>
      <c r="K10" s="65">
        <v>156.27000000000001</v>
      </c>
      <c r="L10" s="65">
        <f t="shared" si="13"/>
        <v>156.27000000000001</v>
      </c>
      <c r="M10" s="66">
        <v>0.05</v>
      </c>
      <c r="N10" s="67">
        <f t="shared" si="14"/>
        <v>164.08350000000002</v>
      </c>
      <c r="O10" s="67">
        <v>19.75</v>
      </c>
      <c r="P10" s="68">
        <f t="shared" si="15"/>
        <v>164</v>
      </c>
      <c r="Q10" s="67">
        <f t="shared" si="3"/>
        <v>32.800000000000004</v>
      </c>
      <c r="R10" s="75">
        <f t="shared" si="4"/>
        <v>0</v>
      </c>
      <c r="S10" s="75">
        <f t="shared" si="5"/>
        <v>0</v>
      </c>
      <c r="T10" s="75">
        <f t="shared" si="6"/>
        <v>1250.1600000000001</v>
      </c>
      <c r="U10" s="70">
        <f t="shared" si="7"/>
        <v>1312</v>
      </c>
      <c r="V10" s="75">
        <f t="shared" si="8"/>
        <v>1250.1600000000001</v>
      </c>
      <c r="W10" s="70">
        <f t="shared" si="9"/>
        <v>1312</v>
      </c>
    </row>
    <row r="11" spans="1:23" x14ac:dyDescent="0.25">
      <c r="A11" s="285">
        <v>8</v>
      </c>
      <c r="B11" s="59">
        <f t="shared" si="10"/>
        <v>0</v>
      </c>
      <c r="C11" s="59">
        <f t="shared" si="11"/>
        <v>0</v>
      </c>
      <c r="D11" s="275">
        <f t="shared" si="12"/>
        <v>0</v>
      </c>
      <c r="E11" s="74" t="s">
        <v>532</v>
      </c>
      <c r="F11" s="61">
        <v>8</v>
      </c>
      <c r="G11" s="74" t="s">
        <v>801</v>
      </c>
      <c r="H11" s="23" t="s">
        <v>910</v>
      </c>
      <c r="I11" s="73">
        <v>1</v>
      </c>
      <c r="J11" s="74" t="s">
        <v>532</v>
      </c>
      <c r="K11" s="65">
        <v>93.52</v>
      </c>
      <c r="L11" s="65">
        <f t="shared" si="13"/>
        <v>93.52</v>
      </c>
      <c r="M11" s="66">
        <v>0.05</v>
      </c>
      <c r="N11" s="67">
        <f t="shared" si="14"/>
        <v>98.195999999999998</v>
      </c>
      <c r="O11" s="67">
        <v>20.75</v>
      </c>
      <c r="P11" s="68">
        <f t="shared" si="15"/>
        <v>98.25</v>
      </c>
      <c r="Q11" s="67">
        <f t="shared" si="3"/>
        <v>19.650000000000002</v>
      </c>
      <c r="R11" s="75">
        <f t="shared" si="4"/>
        <v>0</v>
      </c>
      <c r="S11" s="75">
        <f t="shared" si="5"/>
        <v>0</v>
      </c>
      <c r="T11" s="75">
        <f t="shared" si="6"/>
        <v>748.16</v>
      </c>
      <c r="U11" s="70">
        <f t="shared" si="7"/>
        <v>786</v>
      </c>
      <c r="V11" s="75">
        <f t="shared" si="8"/>
        <v>748.16</v>
      </c>
      <c r="W11" s="70">
        <f t="shared" si="9"/>
        <v>786</v>
      </c>
    </row>
    <row r="12" spans="1:23" x14ac:dyDescent="0.25">
      <c r="A12" s="285">
        <v>6</v>
      </c>
      <c r="B12" s="59">
        <f t="shared" si="10"/>
        <v>0</v>
      </c>
      <c r="C12" s="59">
        <f t="shared" si="11"/>
        <v>0</v>
      </c>
      <c r="D12" s="275">
        <f t="shared" si="12"/>
        <v>0</v>
      </c>
      <c r="E12" s="74" t="s">
        <v>532</v>
      </c>
      <c r="F12" s="61">
        <v>6</v>
      </c>
      <c r="G12" s="74" t="s">
        <v>802</v>
      </c>
      <c r="H12" s="23" t="s">
        <v>910</v>
      </c>
      <c r="I12" s="73">
        <v>1</v>
      </c>
      <c r="J12" s="74" t="s">
        <v>532</v>
      </c>
      <c r="K12" s="65">
        <v>54.17</v>
      </c>
      <c r="L12" s="65">
        <f t="shared" si="13"/>
        <v>54.17</v>
      </c>
      <c r="M12" s="66">
        <v>0.05</v>
      </c>
      <c r="N12" s="67">
        <f t="shared" si="14"/>
        <v>56.878500000000003</v>
      </c>
      <c r="O12" s="67">
        <v>21.75</v>
      </c>
      <c r="P12" s="68">
        <f t="shared" si="15"/>
        <v>57</v>
      </c>
      <c r="Q12" s="67">
        <f t="shared" si="3"/>
        <v>11.4</v>
      </c>
      <c r="R12" s="75">
        <f t="shared" si="4"/>
        <v>0</v>
      </c>
      <c r="S12" s="75">
        <f t="shared" si="5"/>
        <v>0</v>
      </c>
      <c r="T12" s="75">
        <f t="shared" si="6"/>
        <v>325.02</v>
      </c>
      <c r="U12" s="70">
        <f t="shared" si="7"/>
        <v>342</v>
      </c>
      <c r="V12" s="75">
        <f t="shared" si="8"/>
        <v>325.02</v>
      </c>
      <c r="W12" s="70">
        <f t="shared" si="9"/>
        <v>342</v>
      </c>
    </row>
    <row r="13" spans="1:23" ht="26.25" customHeight="1" x14ac:dyDescent="0.25">
      <c r="A13" s="285">
        <v>6</v>
      </c>
      <c r="B13" s="59">
        <f t="shared" si="10"/>
        <v>0</v>
      </c>
      <c r="C13" s="59">
        <f t="shared" si="11"/>
        <v>0</v>
      </c>
      <c r="D13" s="275">
        <f t="shared" si="12"/>
        <v>0</v>
      </c>
      <c r="E13" s="74" t="s">
        <v>532</v>
      </c>
      <c r="F13" s="61">
        <v>6</v>
      </c>
      <c r="G13" s="74" t="s">
        <v>803</v>
      </c>
      <c r="H13" s="23" t="s">
        <v>910</v>
      </c>
      <c r="I13" s="73">
        <v>1</v>
      </c>
      <c r="J13" s="74" t="s">
        <v>532</v>
      </c>
      <c r="K13" s="65">
        <v>16.364999999999998</v>
      </c>
      <c r="L13" s="65">
        <f t="shared" si="13"/>
        <v>16.364999999999998</v>
      </c>
      <c r="M13" s="66">
        <v>0.05</v>
      </c>
      <c r="N13" s="67">
        <f t="shared" si="14"/>
        <v>17.183249999999997</v>
      </c>
      <c r="O13" s="67">
        <v>22.75</v>
      </c>
      <c r="P13" s="68">
        <f t="shared" si="15"/>
        <v>17.25</v>
      </c>
      <c r="Q13" s="67">
        <f t="shared" si="3"/>
        <v>3.45</v>
      </c>
      <c r="R13" s="75">
        <f t="shared" si="4"/>
        <v>0</v>
      </c>
      <c r="S13" s="75">
        <f t="shared" si="5"/>
        <v>0</v>
      </c>
      <c r="T13" s="75">
        <f t="shared" si="6"/>
        <v>98.19</v>
      </c>
      <c r="U13" s="70">
        <f t="shared" si="7"/>
        <v>103.5</v>
      </c>
      <c r="V13" s="75">
        <f t="shared" si="8"/>
        <v>98.19</v>
      </c>
      <c r="W13" s="70">
        <f t="shared" si="9"/>
        <v>103.5</v>
      </c>
    </row>
    <row r="14" spans="1:23" x14ac:dyDescent="0.25">
      <c r="A14" s="285">
        <v>300</v>
      </c>
      <c r="B14" s="59">
        <f t="shared" si="10"/>
        <v>0</v>
      </c>
      <c r="C14" s="59">
        <f t="shared" si="11"/>
        <v>0</v>
      </c>
      <c r="D14" s="275">
        <f t="shared" si="12"/>
        <v>0</v>
      </c>
      <c r="E14" s="74" t="s">
        <v>532</v>
      </c>
      <c r="F14" s="61">
        <v>300</v>
      </c>
      <c r="G14" s="74" t="s">
        <v>804</v>
      </c>
      <c r="H14" s="23" t="s">
        <v>910</v>
      </c>
      <c r="I14" s="73">
        <v>100</v>
      </c>
      <c r="J14" s="74" t="s">
        <v>532</v>
      </c>
      <c r="K14" s="65">
        <v>691.96</v>
      </c>
      <c r="L14" s="65">
        <f t="shared" si="13"/>
        <v>6.9196</v>
      </c>
      <c r="M14" s="66">
        <v>0.05</v>
      </c>
      <c r="N14" s="67">
        <f t="shared" si="14"/>
        <v>7.2655799999999999</v>
      </c>
      <c r="O14" s="67">
        <v>23.75</v>
      </c>
      <c r="P14" s="68">
        <f t="shared" si="15"/>
        <v>7.25</v>
      </c>
      <c r="Q14" s="67">
        <f t="shared" si="3"/>
        <v>1.4500000000000002</v>
      </c>
      <c r="R14" s="75">
        <f t="shared" si="4"/>
        <v>0</v>
      </c>
      <c r="S14" s="75">
        <f t="shared" si="5"/>
        <v>0</v>
      </c>
      <c r="T14" s="75">
        <f t="shared" si="6"/>
        <v>2075.88</v>
      </c>
      <c r="U14" s="70">
        <f t="shared" si="7"/>
        <v>2175</v>
      </c>
      <c r="V14" s="75">
        <f t="shared" si="8"/>
        <v>2075.88</v>
      </c>
      <c r="W14" s="70">
        <f t="shared" si="9"/>
        <v>2175</v>
      </c>
    </row>
    <row r="15" spans="1:23" x14ac:dyDescent="0.25">
      <c r="A15" s="285">
        <v>1000</v>
      </c>
      <c r="B15" s="59">
        <f t="shared" si="10"/>
        <v>0</v>
      </c>
      <c r="C15" s="59">
        <f t="shared" si="11"/>
        <v>0</v>
      </c>
      <c r="D15" s="275">
        <f t="shared" si="12"/>
        <v>0</v>
      </c>
      <c r="E15" s="74" t="s">
        <v>532</v>
      </c>
      <c r="F15" s="61">
        <v>1000</v>
      </c>
      <c r="G15" s="74" t="s">
        <v>805</v>
      </c>
      <c r="H15" s="23" t="s">
        <v>910</v>
      </c>
      <c r="I15" s="73">
        <v>500</v>
      </c>
      <c r="J15" s="74" t="s">
        <v>532</v>
      </c>
      <c r="K15" s="65">
        <v>1730</v>
      </c>
      <c r="L15" s="65">
        <f t="shared" si="13"/>
        <v>3.46</v>
      </c>
      <c r="M15" s="66">
        <v>0.05</v>
      </c>
      <c r="N15" s="67">
        <f t="shared" si="14"/>
        <v>3.633</v>
      </c>
      <c r="O15" s="67">
        <v>24.75</v>
      </c>
      <c r="P15" s="68">
        <f t="shared" si="15"/>
        <v>3.75</v>
      </c>
      <c r="Q15" s="67">
        <f t="shared" si="3"/>
        <v>0.75</v>
      </c>
      <c r="R15" s="75">
        <f t="shared" si="4"/>
        <v>0</v>
      </c>
      <c r="S15" s="75">
        <f t="shared" si="5"/>
        <v>0</v>
      </c>
      <c r="T15" s="75">
        <f t="shared" si="6"/>
        <v>3460</v>
      </c>
      <c r="U15" s="70">
        <f t="shared" si="7"/>
        <v>3750</v>
      </c>
      <c r="V15" s="75">
        <f t="shared" si="8"/>
        <v>3460</v>
      </c>
      <c r="W15" s="70">
        <f t="shared" si="9"/>
        <v>3750</v>
      </c>
    </row>
    <row r="16" spans="1:23" x14ac:dyDescent="0.25">
      <c r="A16" s="285">
        <v>60</v>
      </c>
      <c r="B16" s="59">
        <f t="shared" si="10"/>
        <v>0</v>
      </c>
      <c r="C16" s="59">
        <f t="shared" si="11"/>
        <v>0</v>
      </c>
      <c r="D16" s="275">
        <f t="shared" si="12"/>
        <v>0</v>
      </c>
      <c r="E16" s="74" t="s">
        <v>532</v>
      </c>
      <c r="F16" s="61">
        <v>60</v>
      </c>
      <c r="G16" s="74" t="s">
        <v>806</v>
      </c>
      <c r="H16" s="23" t="s">
        <v>910</v>
      </c>
      <c r="I16" s="73">
        <v>20</v>
      </c>
      <c r="J16" s="74" t="s">
        <v>532</v>
      </c>
      <c r="K16" s="65">
        <v>636.12</v>
      </c>
      <c r="L16" s="65">
        <f t="shared" si="13"/>
        <v>31.806000000000001</v>
      </c>
      <c r="M16" s="66">
        <v>0.05</v>
      </c>
      <c r="N16" s="67">
        <f t="shared" si="14"/>
        <v>33.396300000000004</v>
      </c>
      <c r="O16" s="67">
        <v>25.75</v>
      </c>
      <c r="P16" s="68">
        <f t="shared" si="15"/>
        <v>33.5</v>
      </c>
      <c r="Q16" s="67">
        <f t="shared" si="3"/>
        <v>6.7</v>
      </c>
      <c r="R16" s="75">
        <f t="shared" si="4"/>
        <v>0</v>
      </c>
      <c r="S16" s="75">
        <f t="shared" si="5"/>
        <v>0</v>
      </c>
      <c r="T16" s="75">
        <f t="shared" si="6"/>
        <v>1908.3600000000001</v>
      </c>
      <c r="U16" s="70">
        <f t="shared" si="7"/>
        <v>2010</v>
      </c>
      <c r="V16" s="75">
        <f t="shared" si="8"/>
        <v>1908.3600000000001</v>
      </c>
      <c r="W16" s="70">
        <f t="shared" si="9"/>
        <v>2010</v>
      </c>
    </row>
    <row r="17" spans="1:23" x14ac:dyDescent="0.25">
      <c r="A17" s="285">
        <v>2</v>
      </c>
      <c r="B17" s="59">
        <f t="shared" si="10"/>
        <v>0</v>
      </c>
      <c r="C17" s="59">
        <f t="shared" si="11"/>
        <v>0</v>
      </c>
      <c r="D17" s="275">
        <f t="shared" si="12"/>
        <v>0</v>
      </c>
      <c r="E17" s="74" t="s">
        <v>532</v>
      </c>
      <c r="F17" s="61">
        <v>2</v>
      </c>
      <c r="G17" s="74" t="s">
        <v>807</v>
      </c>
      <c r="H17" s="23" t="s">
        <v>910</v>
      </c>
      <c r="I17" s="73">
        <v>1</v>
      </c>
      <c r="J17" s="74" t="s">
        <v>532</v>
      </c>
      <c r="K17" s="65">
        <v>154.04</v>
      </c>
      <c r="L17" s="65">
        <f t="shared" si="13"/>
        <v>154.04</v>
      </c>
      <c r="M17" s="66">
        <v>0.05</v>
      </c>
      <c r="N17" s="67">
        <f t="shared" si="14"/>
        <v>161.74199999999999</v>
      </c>
      <c r="O17" s="67">
        <v>26.75</v>
      </c>
      <c r="P17" s="68">
        <f t="shared" si="15"/>
        <v>161.75</v>
      </c>
      <c r="Q17" s="67">
        <f t="shared" si="3"/>
        <v>32.35</v>
      </c>
      <c r="R17" s="75">
        <f t="shared" si="4"/>
        <v>0</v>
      </c>
      <c r="S17" s="75">
        <f t="shared" si="5"/>
        <v>0</v>
      </c>
      <c r="T17" s="75">
        <f t="shared" si="6"/>
        <v>308.08</v>
      </c>
      <c r="U17" s="70">
        <f t="shared" si="7"/>
        <v>323.5</v>
      </c>
      <c r="V17" s="75">
        <f t="shared" si="8"/>
        <v>308.08</v>
      </c>
      <c r="W17" s="70">
        <f t="shared" si="9"/>
        <v>323.5</v>
      </c>
    </row>
    <row r="18" spans="1:23" ht="25.5" customHeight="1" x14ac:dyDescent="0.25">
      <c r="A18" s="285">
        <v>2</v>
      </c>
      <c r="B18" s="59">
        <f t="shared" si="10"/>
        <v>0</v>
      </c>
      <c r="C18" s="59">
        <f t="shared" si="11"/>
        <v>0</v>
      </c>
      <c r="D18" s="275">
        <f t="shared" si="12"/>
        <v>0</v>
      </c>
      <c r="E18" s="74" t="s">
        <v>532</v>
      </c>
      <c r="F18" s="61">
        <v>2</v>
      </c>
      <c r="G18" s="74" t="s">
        <v>808</v>
      </c>
      <c r="H18" s="23" t="s">
        <v>910</v>
      </c>
      <c r="I18" s="73">
        <v>1</v>
      </c>
      <c r="J18" s="74" t="s">
        <v>532</v>
      </c>
      <c r="K18" s="65">
        <v>230.75</v>
      </c>
      <c r="L18" s="65">
        <f t="shared" si="13"/>
        <v>230.75</v>
      </c>
      <c r="M18" s="66">
        <v>0.05</v>
      </c>
      <c r="N18" s="67">
        <f t="shared" si="14"/>
        <v>242.28749999999999</v>
      </c>
      <c r="O18" s="67">
        <v>27.75</v>
      </c>
      <c r="P18" s="68">
        <f t="shared" si="15"/>
        <v>242.25</v>
      </c>
      <c r="Q18" s="67">
        <f t="shared" si="3"/>
        <v>48.45</v>
      </c>
      <c r="R18" s="75">
        <f t="shared" si="4"/>
        <v>0</v>
      </c>
      <c r="S18" s="75">
        <f t="shared" si="5"/>
        <v>0</v>
      </c>
      <c r="T18" s="75">
        <f t="shared" si="6"/>
        <v>461.5</v>
      </c>
      <c r="U18" s="70">
        <f t="shared" si="7"/>
        <v>484.5</v>
      </c>
      <c r="V18" s="75">
        <f t="shared" si="8"/>
        <v>461.5</v>
      </c>
      <c r="W18" s="70">
        <f t="shared" si="9"/>
        <v>484.5</v>
      </c>
    </row>
    <row r="19" spans="1:23" x14ac:dyDescent="0.25">
      <c r="A19" s="285">
        <v>3</v>
      </c>
      <c r="B19" s="59">
        <f t="shared" si="10"/>
        <v>0</v>
      </c>
      <c r="C19" s="59">
        <f t="shared" si="11"/>
        <v>0</v>
      </c>
      <c r="D19" s="275">
        <f t="shared" si="12"/>
        <v>0</v>
      </c>
      <c r="E19" s="74" t="s">
        <v>532</v>
      </c>
      <c r="F19" s="61">
        <v>3</v>
      </c>
      <c r="G19" s="74" t="s">
        <v>809</v>
      </c>
      <c r="H19" s="23" t="s">
        <v>910</v>
      </c>
      <c r="I19" s="73">
        <v>1</v>
      </c>
      <c r="J19" s="74" t="s">
        <v>532</v>
      </c>
      <c r="K19" s="65">
        <v>138.33000000000001</v>
      </c>
      <c r="L19" s="65">
        <f t="shared" si="13"/>
        <v>138.33000000000001</v>
      </c>
      <c r="M19" s="66">
        <v>0.05</v>
      </c>
      <c r="N19" s="67">
        <f t="shared" si="14"/>
        <v>145.24650000000003</v>
      </c>
      <c r="O19" s="67">
        <v>28.75</v>
      </c>
      <c r="P19" s="68">
        <f t="shared" si="15"/>
        <v>145.25</v>
      </c>
      <c r="Q19" s="67">
        <f t="shared" si="3"/>
        <v>29.05</v>
      </c>
      <c r="R19" s="75">
        <f t="shared" si="4"/>
        <v>0</v>
      </c>
      <c r="S19" s="75">
        <f t="shared" si="5"/>
        <v>0</v>
      </c>
      <c r="T19" s="75">
        <f t="shared" si="6"/>
        <v>414.99</v>
      </c>
      <c r="U19" s="70">
        <f t="shared" si="7"/>
        <v>435.75</v>
      </c>
      <c r="V19" s="75">
        <f t="shared" si="8"/>
        <v>414.99</v>
      </c>
      <c r="W19" s="70">
        <f t="shared" si="9"/>
        <v>435.75</v>
      </c>
    </row>
    <row r="20" spans="1:23" x14ac:dyDescent="0.25">
      <c r="A20" s="285">
        <v>2</v>
      </c>
      <c r="B20" s="59">
        <f t="shared" si="10"/>
        <v>0</v>
      </c>
      <c r="C20" s="59">
        <f t="shared" si="11"/>
        <v>0</v>
      </c>
      <c r="D20" s="275">
        <f t="shared" si="12"/>
        <v>0</v>
      </c>
      <c r="E20" s="74" t="s">
        <v>532</v>
      </c>
      <c r="F20" s="61">
        <v>2</v>
      </c>
      <c r="G20" s="74" t="s">
        <v>810</v>
      </c>
      <c r="H20" s="23" t="s">
        <v>910</v>
      </c>
      <c r="I20" s="73">
        <v>1</v>
      </c>
      <c r="J20" s="74" t="s">
        <v>532</v>
      </c>
      <c r="K20" s="65">
        <v>103.32</v>
      </c>
      <c r="L20" s="65">
        <f t="shared" si="13"/>
        <v>103.32</v>
      </c>
      <c r="M20" s="66">
        <v>0.05</v>
      </c>
      <c r="N20" s="67">
        <f t="shared" si="14"/>
        <v>108.48599999999999</v>
      </c>
      <c r="O20" s="67">
        <v>29.75</v>
      </c>
      <c r="P20" s="68">
        <f t="shared" si="15"/>
        <v>108.5</v>
      </c>
      <c r="Q20" s="67">
        <f t="shared" si="3"/>
        <v>21.700000000000003</v>
      </c>
      <c r="R20" s="75">
        <f t="shared" si="4"/>
        <v>0</v>
      </c>
      <c r="S20" s="75">
        <f t="shared" si="5"/>
        <v>0</v>
      </c>
      <c r="T20" s="75">
        <f t="shared" si="6"/>
        <v>206.64</v>
      </c>
      <c r="U20" s="70">
        <f t="shared" si="7"/>
        <v>217</v>
      </c>
      <c r="V20" s="75">
        <f t="shared" si="8"/>
        <v>206.64</v>
      </c>
      <c r="W20" s="70">
        <f t="shared" si="9"/>
        <v>217</v>
      </c>
    </row>
    <row r="21" spans="1:23" x14ac:dyDescent="0.25">
      <c r="A21" s="285">
        <v>60</v>
      </c>
      <c r="B21" s="59">
        <f t="shared" si="10"/>
        <v>0</v>
      </c>
      <c r="C21" s="59">
        <f t="shared" si="11"/>
        <v>0</v>
      </c>
      <c r="D21" s="275">
        <f t="shared" si="12"/>
        <v>0</v>
      </c>
      <c r="E21" s="74" t="s">
        <v>532</v>
      </c>
      <c r="F21" s="61">
        <v>60</v>
      </c>
      <c r="G21" s="74" t="s">
        <v>811</v>
      </c>
      <c r="H21" s="23" t="s">
        <v>910</v>
      </c>
      <c r="I21" s="73">
        <v>30</v>
      </c>
      <c r="J21" s="74" t="s">
        <v>532</v>
      </c>
      <c r="K21" s="65">
        <v>138.27000000000001</v>
      </c>
      <c r="L21" s="65">
        <f t="shared" si="13"/>
        <v>4.609</v>
      </c>
      <c r="M21" s="66">
        <v>0.05</v>
      </c>
      <c r="N21" s="67">
        <f t="shared" si="14"/>
        <v>4.8394500000000003</v>
      </c>
      <c r="O21" s="67">
        <v>30.75</v>
      </c>
      <c r="P21" s="68">
        <f t="shared" si="15"/>
        <v>4.75</v>
      </c>
      <c r="Q21" s="67">
        <f t="shared" si="3"/>
        <v>0.95000000000000007</v>
      </c>
      <c r="R21" s="75">
        <f t="shared" si="4"/>
        <v>0</v>
      </c>
      <c r="S21" s="75">
        <f t="shared" si="5"/>
        <v>0</v>
      </c>
      <c r="T21" s="75">
        <f t="shared" si="6"/>
        <v>276.54000000000002</v>
      </c>
      <c r="U21" s="70">
        <f t="shared" si="7"/>
        <v>285</v>
      </c>
      <c r="V21" s="75">
        <f t="shared" si="8"/>
        <v>276.54000000000002</v>
      </c>
      <c r="W21" s="70">
        <f t="shared" si="9"/>
        <v>285</v>
      </c>
    </row>
    <row r="22" spans="1:23" x14ac:dyDescent="0.25">
      <c r="A22" s="285">
        <v>6</v>
      </c>
      <c r="B22" s="59">
        <f t="shared" ref="B22" si="16">MAX(0,A22-F22)</f>
        <v>0</v>
      </c>
      <c r="C22" s="59">
        <f t="shared" ref="C22" si="17">B22/I22</f>
        <v>0</v>
      </c>
      <c r="D22" s="275">
        <f t="shared" ref="D22" si="18">ROUND(C22,0)</f>
        <v>0</v>
      </c>
      <c r="E22" s="74" t="s">
        <v>532</v>
      </c>
      <c r="F22" s="61">
        <v>6</v>
      </c>
      <c r="G22" s="74" t="s">
        <v>812</v>
      </c>
      <c r="H22" s="23" t="s">
        <v>910</v>
      </c>
      <c r="I22" s="73">
        <v>1</v>
      </c>
      <c r="J22" s="74" t="s">
        <v>532</v>
      </c>
      <c r="K22" s="65">
        <v>66.7</v>
      </c>
      <c r="L22" s="65">
        <f t="shared" ref="L22" si="19">K22/I22</f>
        <v>66.7</v>
      </c>
      <c r="M22" s="66">
        <v>0.05</v>
      </c>
      <c r="N22" s="67">
        <f t="shared" ref="N22" si="20">L22+(L22*M22)</f>
        <v>70.034999999999997</v>
      </c>
      <c r="O22" s="67">
        <v>32.75</v>
      </c>
      <c r="P22" s="68">
        <f t="shared" ref="P22" si="21">ROUND(N22*4,0)/4</f>
        <v>70</v>
      </c>
      <c r="Q22" s="67" t="e">
        <f>#REF!*20%</f>
        <v>#REF!</v>
      </c>
      <c r="R22" s="75" t="e">
        <f>(#REF!*#REF!)*#REF!</f>
        <v>#REF!</v>
      </c>
      <c r="S22" s="75" t="e">
        <f>(#REF!*#REF!)*#REF!</f>
        <v>#REF!</v>
      </c>
      <c r="T22" s="75" t="e">
        <f>#REF!*#REF!</f>
        <v>#REF!</v>
      </c>
      <c r="U22" s="70" t="e">
        <f>#REF!*#REF!</f>
        <v>#REF!</v>
      </c>
      <c r="V22" s="75" t="e">
        <f>#REF!*#REF!</f>
        <v>#REF!</v>
      </c>
      <c r="W22" s="70" t="e">
        <f>#REF!*#REF!</f>
        <v>#REF!</v>
      </c>
    </row>
    <row r="23" spans="1:23" x14ac:dyDescent="0.25">
      <c r="A23" s="285">
        <v>6</v>
      </c>
      <c r="B23" s="59">
        <f t="shared" si="10"/>
        <v>0</v>
      </c>
      <c r="C23" s="59">
        <f t="shared" si="11"/>
        <v>0</v>
      </c>
      <c r="D23" s="275">
        <f t="shared" si="12"/>
        <v>0</v>
      </c>
      <c r="E23" s="74" t="s">
        <v>532</v>
      </c>
      <c r="F23" s="61">
        <v>6</v>
      </c>
      <c r="G23" s="74" t="s">
        <v>813</v>
      </c>
      <c r="H23" s="23" t="s">
        <v>910</v>
      </c>
      <c r="I23" s="73">
        <v>1</v>
      </c>
      <c r="J23" s="74" t="s">
        <v>532</v>
      </c>
      <c r="K23" s="65">
        <v>120.08</v>
      </c>
      <c r="L23" s="65">
        <f t="shared" si="13"/>
        <v>120.08</v>
      </c>
      <c r="M23" s="66">
        <v>0.05</v>
      </c>
      <c r="N23" s="67">
        <f t="shared" si="14"/>
        <v>126.084</v>
      </c>
      <c r="O23" s="67">
        <v>32.75</v>
      </c>
      <c r="P23" s="68">
        <f t="shared" si="15"/>
        <v>126</v>
      </c>
      <c r="Q23" s="67"/>
      <c r="R23" s="75"/>
      <c r="S23" s="75"/>
      <c r="T23" s="75"/>
      <c r="U23" s="70"/>
      <c r="V23" s="75"/>
      <c r="W23" s="70"/>
    </row>
    <row r="24" spans="1:23" ht="27.75" customHeight="1" x14ac:dyDescent="0.25">
      <c r="A24" s="285">
        <v>200</v>
      </c>
      <c r="B24" s="59">
        <f t="shared" ref="B24" si="22">MAX(0,A24-F24)</f>
        <v>0</v>
      </c>
      <c r="C24" s="59">
        <f t="shared" ref="C24" si="23">B24/I24</f>
        <v>0</v>
      </c>
      <c r="D24" s="275">
        <f t="shared" ref="D24" si="24">ROUND(C24,0)</f>
        <v>0</v>
      </c>
      <c r="E24" s="74" t="s">
        <v>532</v>
      </c>
      <c r="F24" s="61">
        <v>200</v>
      </c>
      <c r="G24" s="74" t="s">
        <v>911</v>
      </c>
      <c r="H24" s="23" t="s">
        <v>910</v>
      </c>
      <c r="I24" s="73">
        <v>1</v>
      </c>
      <c r="J24" s="74" t="s">
        <v>532</v>
      </c>
      <c r="K24" s="65">
        <v>549.47</v>
      </c>
      <c r="L24" s="65">
        <f t="shared" ref="L24" si="25">K24/I24</f>
        <v>549.47</v>
      </c>
      <c r="M24" s="66">
        <v>0.05</v>
      </c>
      <c r="N24" s="67">
        <f t="shared" ref="N24" si="26">L24+(L24*M24)</f>
        <v>576.94350000000009</v>
      </c>
      <c r="O24" s="67">
        <v>33.75</v>
      </c>
      <c r="P24" s="68">
        <f t="shared" ref="P24" si="27">ROUND(N24*4,0)/4</f>
        <v>577</v>
      </c>
      <c r="Q24" s="67"/>
      <c r="R24" s="75"/>
      <c r="S24" s="75"/>
      <c r="T24" s="75"/>
      <c r="U24" s="70"/>
      <c r="V24" s="75"/>
      <c r="W24" s="70"/>
    </row>
    <row r="25" spans="1:23" x14ac:dyDescent="0.25">
      <c r="A25" s="285">
        <v>6</v>
      </c>
      <c r="B25" s="59">
        <f t="shared" si="10"/>
        <v>0</v>
      </c>
      <c r="C25" s="59">
        <f t="shared" si="11"/>
        <v>0</v>
      </c>
      <c r="D25" s="275">
        <f t="shared" si="12"/>
        <v>0</v>
      </c>
      <c r="E25" s="74" t="s">
        <v>532</v>
      </c>
      <c r="F25" s="61">
        <v>6</v>
      </c>
      <c r="G25" s="74" t="s">
        <v>814</v>
      </c>
      <c r="H25" s="23" t="s">
        <v>910</v>
      </c>
      <c r="I25" s="73">
        <v>1</v>
      </c>
      <c r="J25" s="74" t="s">
        <v>532</v>
      </c>
      <c r="K25" s="65">
        <v>135.63</v>
      </c>
      <c r="L25" s="65">
        <f t="shared" si="13"/>
        <v>135.63</v>
      </c>
      <c r="M25" s="66">
        <v>0.05</v>
      </c>
      <c r="N25" s="67">
        <f t="shared" si="14"/>
        <v>142.41149999999999</v>
      </c>
      <c r="O25" s="67">
        <v>33.75</v>
      </c>
      <c r="P25" s="68">
        <f t="shared" si="15"/>
        <v>142.5</v>
      </c>
      <c r="Q25" s="67">
        <f>P23*20%</f>
        <v>25.200000000000003</v>
      </c>
      <c r="R25" s="75">
        <f>(D23*I23)*L23</f>
        <v>0</v>
      </c>
      <c r="S25" s="75">
        <f>(D23*I23)*P23</f>
        <v>0</v>
      </c>
      <c r="T25" s="75">
        <f>F23*L23</f>
        <v>720.48</v>
      </c>
      <c r="U25" s="70">
        <f>F23*P23</f>
        <v>756</v>
      </c>
      <c r="V25" s="75">
        <f>A23*L23</f>
        <v>720.48</v>
      </c>
      <c r="W25" s="70">
        <f>A23*P23</f>
        <v>756</v>
      </c>
    </row>
    <row r="26" spans="1:23" x14ac:dyDescent="0.25">
      <c r="A26" s="285">
        <v>6</v>
      </c>
      <c r="B26" s="59">
        <f t="shared" si="10"/>
        <v>0</v>
      </c>
      <c r="C26" s="59">
        <f t="shared" si="11"/>
        <v>0</v>
      </c>
      <c r="D26" s="275">
        <f t="shared" si="12"/>
        <v>0</v>
      </c>
      <c r="E26" s="74" t="s">
        <v>532</v>
      </c>
      <c r="F26" s="61">
        <v>6</v>
      </c>
      <c r="G26" s="74" t="s">
        <v>815</v>
      </c>
      <c r="H26" s="23" t="s">
        <v>910</v>
      </c>
      <c r="I26" s="73">
        <v>1</v>
      </c>
      <c r="J26" s="74" t="s">
        <v>532</v>
      </c>
      <c r="K26" s="65">
        <v>72.08</v>
      </c>
      <c r="L26" s="65">
        <f t="shared" si="13"/>
        <v>72.08</v>
      </c>
      <c r="M26" s="66">
        <v>0.05</v>
      </c>
      <c r="N26" s="67">
        <f t="shared" si="14"/>
        <v>75.683999999999997</v>
      </c>
      <c r="O26" s="67">
        <v>34.75</v>
      </c>
      <c r="P26" s="68">
        <f t="shared" si="15"/>
        <v>75.75</v>
      </c>
      <c r="Q26" s="67">
        <f>P25*20%</f>
        <v>28.5</v>
      </c>
      <c r="R26" s="75">
        <f>(D25*I25)*L25</f>
        <v>0</v>
      </c>
      <c r="S26" s="75">
        <f>(D25*I25)*P25</f>
        <v>0</v>
      </c>
      <c r="T26" s="75">
        <f>F25*L25</f>
        <v>813.78</v>
      </c>
      <c r="U26" s="70">
        <f>F25*P25</f>
        <v>855</v>
      </c>
      <c r="V26" s="75">
        <f>A25*L25</f>
        <v>813.78</v>
      </c>
      <c r="W26" s="70">
        <f>A25*P25</f>
        <v>855</v>
      </c>
    </row>
    <row r="27" spans="1:23" x14ac:dyDescent="0.25">
      <c r="A27" s="285">
        <v>6</v>
      </c>
      <c r="B27" s="59">
        <f t="shared" si="10"/>
        <v>0</v>
      </c>
      <c r="C27" s="59">
        <f t="shared" si="11"/>
        <v>0</v>
      </c>
      <c r="D27" s="275">
        <f t="shared" si="12"/>
        <v>0</v>
      </c>
      <c r="E27" s="74" t="s">
        <v>532</v>
      </c>
      <c r="F27" s="61">
        <v>6</v>
      </c>
      <c r="G27" s="74" t="s">
        <v>816</v>
      </c>
      <c r="H27" s="23" t="s">
        <v>910</v>
      </c>
      <c r="I27" s="73">
        <v>1</v>
      </c>
      <c r="J27" s="74" t="s">
        <v>532</v>
      </c>
      <c r="K27" s="65">
        <v>112.62</v>
      </c>
      <c r="L27" s="65">
        <f t="shared" si="13"/>
        <v>112.62</v>
      </c>
      <c r="M27" s="66">
        <v>0.05</v>
      </c>
      <c r="N27" s="67">
        <f t="shared" si="14"/>
        <v>118.251</v>
      </c>
      <c r="O27" s="67">
        <v>35.75</v>
      </c>
      <c r="P27" s="68">
        <f t="shared" si="15"/>
        <v>118.25</v>
      </c>
      <c r="Q27" s="67">
        <f>P26*20%</f>
        <v>15.15</v>
      </c>
      <c r="R27" s="75">
        <f>(D26*I26)*L26</f>
        <v>0</v>
      </c>
      <c r="S27" s="75">
        <f>(D26*I26)*P26</f>
        <v>0</v>
      </c>
      <c r="T27" s="75">
        <f>F26*L26</f>
        <v>432.48</v>
      </c>
      <c r="U27" s="70">
        <f>F26*P26</f>
        <v>454.5</v>
      </c>
      <c r="V27" s="75">
        <f>A26*L26</f>
        <v>432.48</v>
      </c>
      <c r="W27" s="70">
        <f>A26*P26</f>
        <v>454.5</v>
      </c>
    </row>
    <row r="28" spans="1:23" x14ac:dyDescent="0.25">
      <c r="A28" s="285">
        <v>4</v>
      </c>
      <c r="B28" s="59">
        <f t="shared" si="10"/>
        <v>0</v>
      </c>
      <c r="C28" s="59">
        <f t="shared" si="11"/>
        <v>0</v>
      </c>
      <c r="D28" s="275">
        <f t="shared" si="12"/>
        <v>0</v>
      </c>
      <c r="E28" s="74" t="s">
        <v>532</v>
      </c>
      <c r="F28" s="61">
        <v>4</v>
      </c>
      <c r="G28" s="74" t="s">
        <v>817</v>
      </c>
      <c r="H28" s="23" t="s">
        <v>910</v>
      </c>
      <c r="I28" s="73">
        <v>1</v>
      </c>
      <c r="J28" s="74" t="s">
        <v>532</v>
      </c>
      <c r="K28" s="65">
        <v>210.86</v>
      </c>
      <c r="L28" s="65">
        <f t="shared" si="13"/>
        <v>210.86</v>
      </c>
      <c r="M28" s="66">
        <v>0.05</v>
      </c>
      <c r="N28" s="67">
        <f t="shared" si="14"/>
        <v>221.40300000000002</v>
      </c>
      <c r="O28" s="67">
        <v>36.75</v>
      </c>
      <c r="P28" s="68">
        <f t="shared" si="15"/>
        <v>221.5</v>
      </c>
      <c r="Q28" s="67">
        <f>P27*20%</f>
        <v>23.650000000000002</v>
      </c>
      <c r="R28" s="75">
        <f>(D27*I27)*L27</f>
        <v>0</v>
      </c>
      <c r="S28" s="75">
        <f>(D27*I27)*P27</f>
        <v>0</v>
      </c>
      <c r="T28" s="75">
        <f>F27*L27</f>
        <v>675.72</v>
      </c>
      <c r="U28" s="70">
        <f>F27*P27</f>
        <v>709.5</v>
      </c>
      <c r="V28" s="75">
        <f>A27*L27</f>
        <v>675.72</v>
      </c>
      <c r="W28" s="70">
        <f>A27*P27</f>
        <v>709.5</v>
      </c>
    </row>
    <row r="29" spans="1:23" x14ac:dyDescent="0.25">
      <c r="A29" s="285">
        <v>2</v>
      </c>
      <c r="B29" s="59">
        <f t="shared" si="10"/>
        <v>0</v>
      </c>
      <c r="C29" s="59">
        <f t="shared" si="11"/>
        <v>0</v>
      </c>
      <c r="D29" s="275">
        <f t="shared" si="12"/>
        <v>0</v>
      </c>
      <c r="E29" s="74" t="s">
        <v>532</v>
      </c>
      <c r="F29" s="61">
        <v>2</v>
      </c>
      <c r="G29" s="74" t="s">
        <v>818</v>
      </c>
      <c r="H29" s="23" t="s">
        <v>910</v>
      </c>
      <c r="I29" s="73">
        <v>1</v>
      </c>
      <c r="J29" s="74" t="s">
        <v>532</v>
      </c>
      <c r="K29" s="65">
        <v>381.55</v>
      </c>
      <c r="L29" s="65">
        <f t="shared" si="13"/>
        <v>381.55</v>
      </c>
      <c r="M29" s="66">
        <v>0.05</v>
      </c>
      <c r="N29" s="67">
        <f t="shared" si="14"/>
        <v>400.6275</v>
      </c>
      <c r="O29" s="67">
        <v>37.75</v>
      </c>
      <c r="P29" s="68">
        <f t="shared" si="15"/>
        <v>400.75</v>
      </c>
      <c r="Q29" s="67">
        <f>P28*20%</f>
        <v>44.300000000000004</v>
      </c>
      <c r="R29" s="75">
        <f>(D28*I28)*L28</f>
        <v>0</v>
      </c>
      <c r="S29" s="75">
        <f>(D28*I28)*P28</f>
        <v>0</v>
      </c>
      <c r="T29" s="75">
        <f>F28*L28</f>
        <v>843.44</v>
      </c>
      <c r="U29" s="70">
        <f>F28*P28</f>
        <v>886</v>
      </c>
      <c r="V29" s="75">
        <f>A28*L28</f>
        <v>843.44</v>
      </c>
      <c r="W29" s="70">
        <f>A28*P28</f>
        <v>886</v>
      </c>
    </row>
    <row r="30" spans="1:23" x14ac:dyDescent="0.25">
      <c r="A30" s="285">
        <v>6</v>
      </c>
      <c r="B30" s="59">
        <f t="shared" ref="B30" si="28">MAX(0,A30-F30)</f>
        <v>0</v>
      </c>
      <c r="C30" s="59">
        <f t="shared" ref="C30" si="29">B30/I30</f>
        <v>0</v>
      </c>
      <c r="D30" s="275">
        <f t="shared" ref="D30" si="30">ROUND(C30,0)</f>
        <v>0</v>
      </c>
      <c r="E30" s="74" t="s">
        <v>532</v>
      </c>
      <c r="F30" s="61">
        <v>6</v>
      </c>
      <c r="G30" s="74" t="s">
        <v>912</v>
      </c>
      <c r="H30" s="23" t="s">
        <v>910</v>
      </c>
      <c r="I30" s="73">
        <v>1</v>
      </c>
      <c r="J30" s="74" t="s">
        <v>532</v>
      </c>
      <c r="K30" s="65">
        <v>61.12</v>
      </c>
      <c r="L30" s="65">
        <f t="shared" ref="L30" si="31">K30/I30</f>
        <v>61.12</v>
      </c>
      <c r="M30" s="66">
        <v>0.05</v>
      </c>
      <c r="N30" s="67">
        <f t="shared" ref="N30" si="32">L30+(L30*M30)</f>
        <v>64.176000000000002</v>
      </c>
      <c r="O30" s="67">
        <v>38.75</v>
      </c>
      <c r="P30" s="68">
        <f t="shared" ref="P30" si="33">ROUND(N30*4,0)/4</f>
        <v>64.25</v>
      </c>
      <c r="Q30" s="67"/>
      <c r="R30" s="75"/>
      <c r="S30" s="75"/>
      <c r="T30" s="75"/>
      <c r="U30" s="70"/>
      <c r="V30" s="75"/>
      <c r="W30" s="70"/>
    </row>
    <row r="31" spans="1:23" x14ac:dyDescent="0.25">
      <c r="A31" s="285">
        <v>3</v>
      </c>
      <c r="B31" s="59">
        <f t="shared" si="10"/>
        <v>0</v>
      </c>
      <c r="C31" s="59">
        <f t="shared" si="11"/>
        <v>0</v>
      </c>
      <c r="D31" s="275">
        <f t="shared" si="12"/>
        <v>0</v>
      </c>
      <c r="E31" s="74" t="s">
        <v>532</v>
      </c>
      <c r="F31" s="61">
        <v>3</v>
      </c>
      <c r="G31" s="74" t="s">
        <v>819</v>
      </c>
      <c r="H31" s="23" t="s">
        <v>910</v>
      </c>
      <c r="I31" s="73">
        <v>1</v>
      </c>
      <c r="J31" s="74" t="s">
        <v>532</v>
      </c>
      <c r="K31" s="65">
        <v>79.56</v>
      </c>
      <c r="L31" s="65">
        <f t="shared" si="13"/>
        <v>79.56</v>
      </c>
      <c r="M31" s="66">
        <v>0.05</v>
      </c>
      <c r="N31" s="67">
        <f t="shared" si="14"/>
        <v>83.537999999999997</v>
      </c>
      <c r="O31" s="67">
        <v>38.75</v>
      </c>
      <c r="P31" s="68">
        <f t="shared" si="15"/>
        <v>83.5</v>
      </c>
      <c r="Q31" s="67">
        <f>P29*20%</f>
        <v>80.150000000000006</v>
      </c>
      <c r="R31" s="75">
        <f>(D29*I29)*L29</f>
        <v>0</v>
      </c>
      <c r="S31" s="75">
        <f>(D29*I29)*P29</f>
        <v>0</v>
      </c>
      <c r="T31" s="75">
        <f>F29*L29</f>
        <v>763.1</v>
      </c>
      <c r="U31" s="70">
        <f>F29*P29</f>
        <v>801.5</v>
      </c>
      <c r="V31" s="75">
        <f>A29*L29</f>
        <v>763.1</v>
      </c>
      <c r="W31" s="70">
        <f>A29*P29</f>
        <v>801.5</v>
      </c>
    </row>
    <row r="32" spans="1:23" x14ac:dyDescent="0.25">
      <c r="A32" s="285">
        <v>3</v>
      </c>
      <c r="B32" s="59">
        <f t="shared" si="10"/>
        <v>0</v>
      </c>
      <c r="C32" s="59">
        <f t="shared" si="11"/>
        <v>0</v>
      </c>
      <c r="D32" s="275">
        <f t="shared" si="12"/>
        <v>0</v>
      </c>
      <c r="E32" s="74" t="s">
        <v>532</v>
      </c>
      <c r="F32" s="61">
        <v>3</v>
      </c>
      <c r="G32" s="74" t="s">
        <v>820</v>
      </c>
      <c r="H32" s="23" t="s">
        <v>910</v>
      </c>
      <c r="I32" s="73">
        <v>1</v>
      </c>
      <c r="J32" s="74" t="s">
        <v>532</v>
      </c>
      <c r="K32" s="65">
        <v>142.80000000000001</v>
      </c>
      <c r="L32" s="65">
        <f t="shared" si="13"/>
        <v>142.80000000000001</v>
      </c>
      <c r="M32" s="66">
        <v>0.05</v>
      </c>
      <c r="N32" s="67">
        <f t="shared" si="14"/>
        <v>149.94</v>
      </c>
      <c r="O32" s="67">
        <v>39.75</v>
      </c>
      <c r="P32" s="68">
        <f t="shared" si="15"/>
        <v>150</v>
      </c>
      <c r="Q32" s="67">
        <f t="shared" ref="Q32:Q50" si="34">P31*20%</f>
        <v>16.7</v>
      </c>
      <c r="R32" s="75">
        <f t="shared" ref="R32:R50" si="35">(D31*I31)*L31</f>
        <v>0</v>
      </c>
      <c r="S32" s="75">
        <f t="shared" ref="S32:S50" si="36">(D31*I31)*P31</f>
        <v>0</v>
      </c>
      <c r="T32" s="75">
        <f t="shared" ref="T32:T50" si="37">F31*L31</f>
        <v>238.68</v>
      </c>
      <c r="U32" s="70">
        <f t="shared" ref="U32:U50" si="38">F31*P31</f>
        <v>250.5</v>
      </c>
      <c r="V32" s="75">
        <f t="shared" ref="V32:V50" si="39">A31*L31</f>
        <v>238.68</v>
      </c>
      <c r="W32" s="70">
        <f t="shared" ref="W32:W50" si="40">A31*P31</f>
        <v>250.5</v>
      </c>
    </row>
    <row r="33" spans="1:23" x14ac:dyDescent="0.25">
      <c r="A33" s="285">
        <v>3</v>
      </c>
      <c r="B33" s="59">
        <f t="shared" si="10"/>
        <v>0</v>
      </c>
      <c r="C33" s="59">
        <f t="shared" si="11"/>
        <v>0</v>
      </c>
      <c r="D33" s="275">
        <f t="shared" si="12"/>
        <v>0</v>
      </c>
      <c r="E33" s="74" t="s">
        <v>532</v>
      </c>
      <c r="F33" s="61">
        <v>3</v>
      </c>
      <c r="G33" s="74" t="s">
        <v>821</v>
      </c>
      <c r="H33" s="23" t="s">
        <v>910</v>
      </c>
      <c r="I33" s="73">
        <v>1</v>
      </c>
      <c r="J33" s="74" t="s">
        <v>532</v>
      </c>
      <c r="K33" s="65">
        <v>176.46</v>
      </c>
      <c r="L33" s="65">
        <f t="shared" si="13"/>
        <v>176.46</v>
      </c>
      <c r="M33" s="66">
        <v>0.05</v>
      </c>
      <c r="N33" s="67">
        <f t="shared" si="14"/>
        <v>185.28300000000002</v>
      </c>
      <c r="O33" s="67">
        <v>40.75</v>
      </c>
      <c r="P33" s="68">
        <f t="shared" si="15"/>
        <v>185.25</v>
      </c>
      <c r="Q33" s="67">
        <f t="shared" si="34"/>
        <v>30</v>
      </c>
      <c r="R33" s="75">
        <f t="shared" si="35"/>
        <v>0</v>
      </c>
      <c r="S33" s="75">
        <f t="shared" si="36"/>
        <v>0</v>
      </c>
      <c r="T33" s="75">
        <f t="shared" si="37"/>
        <v>428.40000000000003</v>
      </c>
      <c r="U33" s="70">
        <f t="shared" si="38"/>
        <v>450</v>
      </c>
      <c r="V33" s="75">
        <f t="shared" si="39"/>
        <v>428.40000000000003</v>
      </c>
      <c r="W33" s="70">
        <f t="shared" si="40"/>
        <v>450</v>
      </c>
    </row>
    <row r="34" spans="1:23" ht="32.25" customHeight="1" x14ac:dyDescent="0.25">
      <c r="A34" s="285">
        <v>2</v>
      </c>
      <c r="B34" s="59">
        <f t="shared" si="10"/>
        <v>0</v>
      </c>
      <c r="C34" s="59">
        <f t="shared" si="11"/>
        <v>0</v>
      </c>
      <c r="D34" s="275">
        <f t="shared" si="12"/>
        <v>0</v>
      </c>
      <c r="E34" s="74" t="s">
        <v>532</v>
      </c>
      <c r="F34" s="61">
        <v>2</v>
      </c>
      <c r="G34" s="74" t="s">
        <v>822</v>
      </c>
      <c r="H34" s="23" t="s">
        <v>910</v>
      </c>
      <c r="I34" s="73">
        <v>1</v>
      </c>
      <c r="J34" s="74" t="s">
        <v>532</v>
      </c>
      <c r="K34" s="65">
        <v>311.10000000000002</v>
      </c>
      <c r="L34" s="65">
        <f t="shared" si="13"/>
        <v>311.10000000000002</v>
      </c>
      <c r="M34" s="66">
        <v>0.05</v>
      </c>
      <c r="N34" s="67">
        <f t="shared" si="14"/>
        <v>326.65500000000003</v>
      </c>
      <c r="O34" s="67">
        <v>42.75</v>
      </c>
      <c r="P34" s="68">
        <f t="shared" si="15"/>
        <v>326.75</v>
      </c>
      <c r="Q34" s="67">
        <f t="shared" si="34"/>
        <v>37.050000000000004</v>
      </c>
      <c r="R34" s="75">
        <f t="shared" si="35"/>
        <v>0</v>
      </c>
      <c r="S34" s="75">
        <f t="shared" si="36"/>
        <v>0</v>
      </c>
      <c r="T34" s="75">
        <f t="shared" si="37"/>
        <v>529.38</v>
      </c>
      <c r="U34" s="70">
        <f t="shared" si="38"/>
        <v>555.75</v>
      </c>
      <c r="V34" s="75">
        <f t="shared" si="39"/>
        <v>529.38</v>
      </c>
      <c r="W34" s="70">
        <f t="shared" si="40"/>
        <v>555.75</v>
      </c>
    </row>
    <row r="35" spans="1:23" x14ac:dyDescent="0.25">
      <c r="A35" s="285">
        <v>3</v>
      </c>
      <c r="B35" s="59">
        <f t="shared" si="10"/>
        <v>0</v>
      </c>
      <c r="C35" s="59">
        <f t="shared" si="11"/>
        <v>0</v>
      </c>
      <c r="D35" s="275">
        <f t="shared" si="12"/>
        <v>0</v>
      </c>
      <c r="E35" s="74" t="s">
        <v>532</v>
      </c>
      <c r="F35" s="61">
        <v>3</v>
      </c>
      <c r="G35" s="74" t="s">
        <v>823</v>
      </c>
      <c r="H35" s="23" t="s">
        <v>910</v>
      </c>
      <c r="I35" s="73">
        <v>1</v>
      </c>
      <c r="J35" s="74" t="s">
        <v>532</v>
      </c>
      <c r="K35" s="65">
        <v>188.7</v>
      </c>
      <c r="L35" s="65">
        <f t="shared" si="13"/>
        <v>188.7</v>
      </c>
      <c r="M35" s="66">
        <v>0.05</v>
      </c>
      <c r="N35" s="67">
        <f t="shared" si="14"/>
        <v>198.13499999999999</v>
      </c>
      <c r="O35" s="67">
        <v>43.75</v>
      </c>
      <c r="P35" s="68">
        <f t="shared" si="15"/>
        <v>198.25</v>
      </c>
      <c r="Q35" s="67">
        <f t="shared" si="34"/>
        <v>65.350000000000009</v>
      </c>
      <c r="R35" s="75">
        <f t="shared" si="35"/>
        <v>0</v>
      </c>
      <c r="S35" s="75">
        <f t="shared" si="36"/>
        <v>0</v>
      </c>
      <c r="T35" s="75">
        <f t="shared" si="37"/>
        <v>622.20000000000005</v>
      </c>
      <c r="U35" s="70">
        <f t="shared" si="38"/>
        <v>653.5</v>
      </c>
      <c r="V35" s="75">
        <f t="shared" si="39"/>
        <v>622.20000000000005</v>
      </c>
      <c r="W35" s="70">
        <f t="shared" si="40"/>
        <v>653.5</v>
      </c>
    </row>
    <row r="36" spans="1:23" x14ac:dyDescent="0.25">
      <c r="A36" s="285">
        <v>2</v>
      </c>
      <c r="B36" s="59">
        <f t="shared" si="10"/>
        <v>0</v>
      </c>
      <c r="C36" s="59">
        <f t="shared" si="11"/>
        <v>0</v>
      </c>
      <c r="D36" s="275">
        <f t="shared" si="12"/>
        <v>0</v>
      </c>
      <c r="E36" s="74" t="s">
        <v>532</v>
      </c>
      <c r="F36" s="61">
        <v>2</v>
      </c>
      <c r="G36" s="74" t="s">
        <v>824</v>
      </c>
      <c r="H36" s="23" t="s">
        <v>910</v>
      </c>
      <c r="I36" s="73">
        <v>1</v>
      </c>
      <c r="J36" s="74" t="s">
        <v>532</v>
      </c>
      <c r="K36" s="65">
        <v>331.5</v>
      </c>
      <c r="L36" s="65">
        <f t="shared" si="13"/>
        <v>331.5</v>
      </c>
      <c r="M36" s="66">
        <v>0.05</v>
      </c>
      <c r="N36" s="67">
        <f t="shared" si="14"/>
        <v>348.07499999999999</v>
      </c>
      <c r="O36" s="67">
        <v>44.75</v>
      </c>
      <c r="P36" s="68">
        <f t="shared" si="15"/>
        <v>348</v>
      </c>
      <c r="Q36" s="67">
        <f t="shared" si="34"/>
        <v>39.650000000000006</v>
      </c>
      <c r="R36" s="75">
        <f t="shared" si="35"/>
        <v>0</v>
      </c>
      <c r="S36" s="75">
        <f t="shared" si="36"/>
        <v>0</v>
      </c>
      <c r="T36" s="75">
        <f t="shared" si="37"/>
        <v>566.09999999999991</v>
      </c>
      <c r="U36" s="70">
        <f t="shared" si="38"/>
        <v>594.75</v>
      </c>
      <c r="V36" s="75">
        <f t="shared" si="39"/>
        <v>566.09999999999991</v>
      </c>
      <c r="W36" s="70">
        <f t="shared" si="40"/>
        <v>594.75</v>
      </c>
    </row>
    <row r="37" spans="1:23" x14ac:dyDescent="0.25">
      <c r="A37" s="285">
        <v>3</v>
      </c>
      <c r="B37" s="59">
        <f t="shared" si="10"/>
        <v>0</v>
      </c>
      <c r="C37" s="59">
        <f t="shared" si="11"/>
        <v>0</v>
      </c>
      <c r="D37" s="275">
        <f t="shared" si="12"/>
        <v>0</v>
      </c>
      <c r="E37" s="74" t="s">
        <v>532</v>
      </c>
      <c r="F37" s="61">
        <v>3</v>
      </c>
      <c r="G37" s="74" t="s">
        <v>825</v>
      </c>
      <c r="H37" s="23" t="s">
        <v>910</v>
      </c>
      <c r="I37" s="73">
        <v>1</v>
      </c>
      <c r="J37" s="74" t="s">
        <v>532</v>
      </c>
      <c r="K37" s="65">
        <v>158.1</v>
      </c>
      <c r="L37" s="65">
        <f t="shared" si="13"/>
        <v>158.1</v>
      </c>
      <c r="M37" s="66">
        <v>0.05</v>
      </c>
      <c r="N37" s="67">
        <f t="shared" si="14"/>
        <v>166.005</v>
      </c>
      <c r="O37" s="67">
        <v>45.75</v>
      </c>
      <c r="P37" s="68">
        <f t="shared" si="15"/>
        <v>166</v>
      </c>
      <c r="Q37" s="67">
        <f t="shared" si="34"/>
        <v>69.600000000000009</v>
      </c>
      <c r="R37" s="75">
        <f t="shared" si="35"/>
        <v>0</v>
      </c>
      <c r="S37" s="75">
        <f t="shared" si="36"/>
        <v>0</v>
      </c>
      <c r="T37" s="75">
        <f t="shared" si="37"/>
        <v>663</v>
      </c>
      <c r="U37" s="70">
        <f t="shared" si="38"/>
        <v>696</v>
      </c>
      <c r="V37" s="75">
        <f t="shared" si="39"/>
        <v>663</v>
      </c>
      <c r="W37" s="70">
        <f t="shared" si="40"/>
        <v>696</v>
      </c>
    </row>
    <row r="38" spans="1:23" x14ac:dyDescent="0.25">
      <c r="A38" s="285">
        <v>2</v>
      </c>
      <c r="B38" s="59">
        <f t="shared" si="10"/>
        <v>0</v>
      </c>
      <c r="C38" s="59">
        <f t="shared" si="11"/>
        <v>0</v>
      </c>
      <c r="D38" s="275">
        <f t="shared" si="12"/>
        <v>0</v>
      </c>
      <c r="E38" s="74" t="s">
        <v>532</v>
      </c>
      <c r="F38" s="61">
        <v>2</v>
      </c>
      <c r="G38" s="74" t="s">
        <v>826</v>
      </c>
      <c r="H38" s="23" t="s">
        <v>910</v>
      </c>
      <c r="I38" s="73">
        <v>1</v>
      </c>
      <c r="J38" s="74" t="s">
        <v>532</v>
      </c>
      <c r="K38" s="65">
        <v>285.60000000000002</v>
      </c>
      <c r="L38" s="65">
        <f t="shared" si="13"/>
        <v>285.60000000000002</v>
      </c>
      <c r="M38" s="66">
        <v>0.05</v>
      </c>
      <c r="N38" s="67">
        <f t="shared" si="14"/>
        <v>299.88</v>
      </c>
      <c r="O38" s="67">
        <v>46.75</v>
      </c>
      <c r="P38" s="68">
        <f t="shared" si="15"/>
        <v>300</v>
      </c>
      <c r="Q38" s="67">
        <f t="shared" si="34"/>
        <v>33.200000000000003</v>
      </c>
      <c r="R38" s="75">
        <f t="shared" si="35"/>
        <v>0</v>
      </c>
      <c r="S38" s="75">
        <f t="shared" si="36"/>
        <v>0</v>
      </c>
      <c r="T38" s="75">
        <f t="shared" si="37"/>
        <v>474.29999999999995</v>
      </c>
      <c r="U38" s="70">
        <f t="shared" si="38"/>
        <v>498</v>
      </c>
      <c r="V38" s="75">
        <f t="shared" si="39"/>
        <v>474.29999999999995</v>
      </c>
      <c r="W38" s="70">
        <f t="shared" si="40"/>
        <v>498</v>
      </c>
    </row>
    <row r="39" spans="1:23" x14ac:dyDescent="0.25">
      <c r="A39" s="285">
        <v>3</v>
      </c>
      <c r="B39" s="59">
        <f t="shared" si="10"/>
        <v>0</v>
      </c>
      <c r="C39" s="59">
        <f t="shared" si="11"/>
        <v>0</v>
      </c>
      <c r="D39" s="275">
        <f t="shared" si="12"/>
        <v>0</v>
      </c>
      <c r="E39" s="74" t="s">
        <v>532</v>
      </c>
      <c r="F39" s="61">
        <v>3</v>
      </c>
      <c r="G39" s="74" t="s">
        <v>827</v>
      </c>
      <c r="H39" s="23" t="s">
        <v>910</v>
      </c>
      <c r="I39" s="73">
        <v>1</v>
      </c>
      <c r="J39" s="74" t="s">
        <v>532</v>
      </c>
      <c r="K39" s="65">
        <v>163.19999999999999</v>
      </c>
      <c r="L39" s="65">
        <f t="shared" si="13"/>
        <v>163.19999999999999</v>
      </c>
      <c r="M39" s="66">
        <v>0.05</v>
      </c>
      <c r="N39" s="67">
        <f t="shared" si="14"/>
        <v>171.35999999999999</v>
      </c>
      <c r="O39" s="67">
        <v>47.75</v>
      </c>
      <c r="P39" s="68">
        <f t="shared" si="15"/>
        <v>171.25</v>
      </c>
      <c r="Q39" s="67">
        <f t="shared" si="34"/>
        <v>60</v>
      </c>
      <c r="R39" s="75">
        <f t="shared" si="35"/>
        <v>0</v>
      </c>
      <c r="S39" s="75">
        <f t="shared" si="36"/>
        <v>0</v>
      </c>
      <c r="T39" s="75">
        <f t="shared" si="37"/>
        <v>571.20000000000005</v>
      </c>
      <c r="U39" s="70">
        <f t="shared" si="38"/>
        <v>600</v>
      </c>
      <c r="V39" s="75">
        <f t="shared" si="39"/>
        <v>571.20000000000005</v>
      </c>
      <c r="W39" s="70">
        <f t="shared" si="40"/>
        <v>600</v>
      </c>
    </row>
    <row r="40" spans="1:23" x14ac:dyDescent="0.25">
      <c r="A40" s="285">
        <v>2</v>
      </c>
      <c r="B40" s="59">
        <f t="shared" si="10"/>
        <v>0</v>
      </c>
      <c r="C40" s="59">
        <f t="shared" si="11"/>
        <v>0</v>
      </c>
      <c r="D40" s="275">
        <f t="shared" si="12"/>
        <v>0</v>
      </c>
      <c r="E40" s="74" t="s">
        <v>532</v>
      </c>
      <c r="F40" s="61">
        <v>2</v>
      </c>
      <c r="G40" s="74" t="s">
        <v>828</v>
      </c>
      <c r="H40" s="23" t="s">
        <v>910</v>
      </c>
      <c r="I40" s="73">
        <v>1</v>
      </c>
      <c r="J40" s="74" t="s">
        <v>532</v>
      </c>
      <c r="K40" s="65">
        <v>290.7</v>
      </c>
      <c r="L40" s="65">
        <f t="shared" si="13"/>
        <v>290.7</v>
      </c>
      <c r="M40" s="66">
        <v>0.05</v>
      </c>
      <c r="N40" s="67">
        <f t="shared" si="14"/>
        <v>305.23500000000001</v>
      </c>
      <c r="O40" s="67">
        <v>48.75</v>
      </c>
      <c r="P40" s="68">
        <f t="shared" si="15"/>
        <v>305.25</v>
      </c>
      <c r="Q40" s="67">
        <f t="shared" si="34"/>
        <v>34.25</v>
      </c>
      <c r="R40" s="75">
        <f t="shared" si="35"/>
        <v>0</v>
      </c>
      <c r="S40" s="75">
        <f t="shared" si="36"/>
        <v>0</v>
      </c>
      <c r="T40" s="75">
        <f t="shared" si="37"/>
        <v>489.59999999999997</v>
      </c>
      <c r="U40" s="70">
        <f t="shared" si="38"/>
        <v>513.75</v>
      </c>
      <c r="V40" s="75">
        <f t="shared" si="39"/>
        <v>489.59999999999997</v>
      </c>
      <c r="W40" s="70">
        <f t="shared" si="40"/>
        <v>513.75</v>
      </c>
    </row>
    <row r="41" spans="1:23" x14ac:dyDescent="0.25">
      <c r="A41" s="285">
        <v>5</v>
      </c>
      <c r="B41" s="59">
        <f t="shared" si="10"/>
        <v>0</v>
      </c>
      <c r="C41" s="59">
        <f t="shared" si="11"/>
        <v>0</v>
      </c>
      <c r="D41" s="275">
        <f t="shared" si="12"/>
        <v>0</v>
      </c>
      <c r="E41" s="74" t="s">
        <v>532</v>
      </c>
      <c r="F41" s="61">
        <v>5</v>
      </c>
      <c r="G41" s="74" t="s">
        <v>829</v>
      </c>
      <c r="H41" s="23" t="s">
        <v>910</v>
      </c>
      <c r="I41" s="73">
        <v>1</v>
      </c>
      <c r="J41" s="74" t="s">
        <v>532</v>
      </c>
      <c r="K41" s="65">
        <v>130.47</v>
      </c>
      <c r="L41" s="65">
        <f t="shared" si="13"/>
        <v>130.47</v>
      </c>
      <c r="M41" s="66">
        <v>0.05</v>
      </c>
      <c r="N41" s="67">
        <f t="shared" si="14"/>
        <v>136.99350000000001</v>
      </c>
      <c r="O41" s="67">
        <v>49.75</v>
      </c>
      <c r="P41" s="68">
        <f t="shared" si="15"/>
        <v>137</v>
      </c>
      <c r="Q41" s="67">
        <f t="shared" si="34"/>
        <v>61.050000000000004</v>
      </c>
      <c r="R41" s="75">
        <f t="shared" si="35"/>
        <v>0</v>
      </c>
      <c r="S41" s="75">
        <f t="shared" si="36"/>
        <v>0</v>
      </c>
      <c r="T41" s="75">
        <f t="shared" si="37"/>
        <v>581.4</v>
      </c>
      <c r="U41" s="70">
        <f t="shared" si="38"/>
        <v>610.5</v>
      </c>
      <c r="V41" s="75">
        <f t="shared" si="39"/>
        <v>581.4</v>
      </c>
      <c r="W41" s="70">
        <f t="shared" si="40"/>
        <v>610.5</v>
      </c>
    </row>
    <row r="42" spans="1:23" x14ac:dyDescent="0.25">
      <c r="A42" s="285">
        <v>20</v>
      </c>
      <c r="B42" s="59">
        <f t="shared" si="10"/>
        <v>0</v>
      </c>
      <c r="C42" s="59">
        <f t="shared" si="11"/>
        <v>0</v>
      </c>
      <c r="D42" s="275">
        <f t="shared" si="12"/>
        <v>0</v>
      </c>
      <c r="E42" s="74" t="s">
        <v>532</v>
      </c>
      <c r="F42" s="61">
        <v>20</v>
      </c>
      <c r="G42" s="74" t="s">
        <v>830</v>
      </c>
      <c r="H42" s="23" t="s">
        <v>910</v>
      </c>
      <c r="I42" s="73">
        <v>1</v>
      </c>
      <c r="J42" s="74" t="s">
        <v>532</v>
      </c>
      <c r="K42" s="65">
        <v>7.98</v>
      </c>
      <c r="L42" s="65">
        <f t="shared" si="13"/>
        <v>7.98</v>
      </c>
      <c r="M42" s="66">
        <v>0.05</v>
      </c>
      <c r="N42" s="67">
        <f t="shared" si="14"/>
        <v>8.3790000000000013</v>
      </c>
      <c r="O42" s="67">
        <v>50.75</v>
      </c>
      <c r="P42" s="68">
        <f t="shared" si="15"/>
        <v>8.5</v>
      </c>
      <c r="Q42" s="67">
        <f t="shared" si="34"/>
        <v>27.400000000000002</v>
      </c>
      <c r="R42" s="75">
        <f t="shared" si="35"/>
        <v>0</v>
      </c>
      <c r="S42" s="75">
        <f t="shared" si="36"/>
        <v>0</v>
      </c>
      <c r="T42" s="75">
        <f t="shared" si="37"/>
        <v>652.35</v>
      </c>
      <c r="U42" s="70">
        <f t="shared" si="38"/>
        <v>685</v>
      </c>
      <c r="V42" s="75">
        <f t="shared" si="39"/>
        <v>652.35</v>
      </c>
      <c r="W42" s="70">
        <f t="shared" si="40"/>
        <v>685</v>
      </c>
    </row>
    <row r="43" spans="1:23" ht="24" x14ac:dyDescent="0.25">
      <c r="A43" s="285">
        <v>200</v>
      </c>
      <c r="B43" s="59">
        <f t="shared" si="10"/>
        <v>0</v>
      </c>
      <c r="C43" s="59">
        <f t="shared" si="11"/>
        <v>0</v>
      </c>
      <c r="D43" s="275">
        <f t="shared" si="12"/>
        <v>0</v>
      </c>
      <c r="E43" s="74" t="s">
        <v>532</v>
      </c>
      <c r="F43" s="61">
        <v>200</v>
      </c>
      <c r="G43" s="74" t="s">
        <v>831</v>
      </c>
      <c r="H43" s="23" t="s">
        <v>910</v>
      </c>
      <c r="I43" s="73">
        <v>100</v>
      </c>
      <c r="J43" s="74" t="s">
        <v>532</v>
      </c>
      <c r="K43" s="65">
        <v>538.04</v>
      </c>
      <c r="L43" s="65">
        <f t="shared" si="13"/>
        <v>5.3803999999999998</v>
      </c>
      <c r="M43" s="66">
        <v>0.05</v>
      </c>
      <c r="N43" s="67">
        <f t="shared" si="14"/>
        <v>5.6494200000000001</v>
      </c>
      <c r="O43" s="67">
        <v>51.75</v>
      </c>
      <c r="P43" s="68">
        <f t="shared" si="15"/>
        <v>5.75</v>
      </c>
      <c r="Q43" s="67">
        <f t="shared" si="34"/>
        <v>1.7000000000000002</v>
      </c>
      <c r="R43" s="75">
        <f t="shared" si="35"/>
        <v>0</v>
      </c>
      <c r="S43" s="75">
        <f t="shared" si="36"/>
        <v>0</v>
      </c>
      <c r="T43" s="75">
        <f t="shared" si="37"/>
        <v>159.60000000000002</v>
      </c>
      <c r="U43" s="70">
        <f t="shared" si="38"/>
        <v>170</v>
      </c>
      <c r="V43" s="75">
        <f t="shared" si="39"/>
        <v>159.60000000000002</v>
      </c>
      <c r="W43" s="70">
        <f t="shared" si="40"/>
        <v>170</v>
      </c>
    </row>
    <row r="44" spans="1:23" x14ac:dyDescent="0.25">
      <c r="A44" s="285">
        <v>2</v>
      </c>
      <c r="B44" s="59">
        <f t="shared" si="10"/>
        <v>0</v>
      </c>
      <c r="C44" s="59">
        <f t="shared" si="11"/>
        <v>0</v>
      </c>
      <c r="D44" s="275">
        <f t="shared" si="12"/>
        <v>0</v>
      </c>
      <c r="E44" s="74" t="s">
        <v>532</v>
      </c>
      <c r="F44" s="61">
        <v>2</v>
      </c>
      <c r="G44" s="74" t="s">
        <v>832</v>
      </c>
      <c r="H44" s="23" t="s">
        <v>910</v>
      </c>
      <c r="I44" s="73">
        <v>1</v>
      </c>
      <c r="J44" s="74" t="s">
        <v>532</v>
      </c>
      <c r="K44" s="65">
        <v>302</v>
      </c>
      <c r="L44" s="65">
        <f t="shared" si="13"/>
        <v>302</v>
      </c>
      <c r="M44" s="66">
        <v>0.05</v>
      </c>
      <c r="N44" s="67">
        <f t="shared" si="14"/>
        <v>317.10000000000002</v>
      </c>
      <c r="O44" s="67">
        <v>52.75</v>
      </c>
      <c r="P44" s="68">
        <f t="shared" si="15"/>
        <v>317</v>
      </c>
      <c r="Q44" s="67">
        <f t="shared" si="34"/>
        <v>1.1500000000000001</v>
      </c>
      <c r="R44" s="75">
        <f t="shared" si="35"/>
        <v>0</v>
      </c>
      <c r="S44" s="75">
        <f t="shared" si="36"/>
        <v>0</v>
      </c>
      <c r="T44" s="75">
        <f t="shared" si="37"/>
        <v>1076.08</v>
      </c>
      <c r="U44" s="70">
        <f t="shared" si="38"/>
        <v>1150</v>
      </c>
      <c r="V44" s="75">
        <f t="shared" si="39"/>
        <v>1076.08</v>
      </c>
      <c r="W44" s="70">
        <f t="shared" si="40"/>
        <v>1150</v>
      </c>
    </row>
    <row r="45" spans="1:23" x14ac:dyDescent="0.25">
      <c r="A45" s="285">
        <v>2</v>
      </c>
      <c r="B45" s="59">
        <f t="shared" si="10"/>
        <v>0</v>
      </c>
      <c r="C45" s="59">
        <f t="shared" si="11"/>
        <v>0</v>
      </c>
      <c r="D45" s="275">
        <f t="shared" si="12"/>
        <v>0</v>
      </c>
      <c r="E45" s="74" t="s">
        <v>532</v>
      </c>
      <c r="F45" s="61">
        <v>2</v>
      </c>
      <c r="G45" s="74" t="s">
        <v>833</v>
      </c>
      <c r="H45" s="23" t="s">
        <v>910</v>
      </c>
      <c r="I45" s="73">
        <v>1</v>
      </c>
      <c r="J45" s="74" t="s">
        <v>532</v>
      </c>
      <c r="K45" s="65">
        <v>302</v>
      </c>
      <c r="L45" s="65">
        <f t="shared" si="13"/>
        <v>302</v>
      </c>
      <c r="M45" s="66">
        <v>0.05</v>
      </c>
      <c r="N45" s="67">
        <f t="shared" si="14"/>
        <v>317.10000000000002</v>
      </c>
      <c r="O45" s="67">
        <v>53.75</v>
      </c>
      <c r="P45" s="68">
        <f t="shared" si="15"/>
        <v>317</v>
      </c>
      <c r="Q45" s="67">
        <f t="shared" si="34"/>
        <v>63.400000000000006</v>
      </c>
      <c r="R45" s="75">
        <f t="shared" si="35"/>
        <v>0</v>
      </c>
      <c r="S45" s="75">
        <f t="shared" si="36"/>
        <v>0</v>
      </c>
      <c r="T45" s="75">
        <f t="shared" si="37"/>
        <v>604</v>
      </c>
      <c r="U45" s="70">
        <f t="shared" si="38"/>
        <v>634</v>
      </c>
      <c r="V45" s="75">
        <f t="shared" si="39"/>
        <v>604</v>
      </c>
      <c r="W45" s="70">
        <f t="shared" si="40"/>
        <v>634</v>
      </c>
    </row>
    <row r="46" spans="1:23" x14ac:dyDescent="0.25">
      <c r="A46" s="285">
        <v>300</v>
      </c>
      <c r="B46" s="59">
        <f t="shared" si="10"/>
        <v>0</v>
      </c>
      <c r="C46" s="59">
        <f t="shared" si="11"/>
        <v>0</v>
      </c>
      <c r="D46" s="275">
        <f t="shared" si="12"/>
        <v>0</v>
      </c>
      <c r="E46" s="74" t="s">
        <v>532</v>
      </c>
      <c r="F46" s="61">
        <v>300</v>
      </c>
      <c r="G46" s="74" t="s">
        <v>834</v>
      </c>
      <c r="H46" s="23" t="s">
        <v>910</v>
      </c>
      <c r="I46" s="73">
        <v>100</v>
      </c>
      <c r="J46" s="74" t="s">
        <v>532</v>
      </c>
      <c r="K46" s="65">
        <v>701.11</v>
      </c>
      <c r="L46" s="65">
        <f t="shared" si="13"/>
        <v>7.0110999999999999</v>
      </c>
      <c r="M46" s="66">
        <v>0.05</v>
      </c>
      <c r="N46" s="67">
        <f t="shared" si="14"/>
        <v>7.3616549999999998</v>
      </c>
      <c r="O46" s="67">
        <v>54.75</v>
      </c>
      <c r="P46" s="68">
        <f t="shared" si="15"/>
        <v>7.25</v>
      </c>
      <c r="Q46" s="67">
        <f t="shared" si="34"/>
        <v>63.400000000000006</v>
      </c>
      <c r="R46" s="75">
        <f t="shared" si="35"/>
        <v>0</v>
      </c>
      <c r="S46" s="75">
        <f t="shared" si="36"/>
        <v>0</v>
      </c>
      <c r="T46" s="75">
        <f t="shared" si="37"/>
        <v>604</v>
      </c>
      <c r="U46" s="70">
        <f t="shared" si="38"/>
        <v>634</v>
      </c>
      <c r="V46" s="75">
        <f t="shared" si="39"/>
        <v>604</v>
      </c>
      <c r="W46" s="70">
        <f t="shared" si="40"/>
        <v>634</v>
      </c>
    </row>
    <row r="47" spans="1:23" x14ac:dyDescent="0.25">
      <c r="A47" s="285">
        <v>40</v>
      </c>
      <c r="B47" s="59">
        <f t="shared" si="10"/>
        <v>0</v>
      </c>
      <c r="C47" s="59">
        <f t="shared" si="11"/>
        <v>0</v>
      </c>
      <c r="D47" s="275">
        <f t="shared" si="12"/>
        <v>0</v>
      </c>
      <c r="E47" s="74" t="s">
        <v>532</v>
      </c>
      <c r="F47" s="61">
        <v>40</v>
      </c>
      <c r="G47" s="74" t="s">
        <v>835</v>
      </c>
      <c r="H47" s="23" t="s">
        <v>910</v>
      </c>
      <c r="I47" s="73">
        <v>1</v>
      </c>
      <c r="J47" s="74" t="s">
        <v>532</v>
      </c>
      <c r="K47" s="65">
        <v>27.11</v>
      </c>
      <c r="L47" s="65">
        <f t="shared" si="13"/>
        <v>27.11</v>
      </c>
      <c r="M47" s="66">
        <v>0.05</v>
      </c>
      <c r="N47" s="67">
        <f t="shared" si="14"/>
        <v>28.465499999999999</v>
      </c>
      <c r="O47" s="67">
        <v>55.75</v>
      </c>
      <c r="P47" s="68">
        <f t="shared" si="15"/>
        <v>28.5</v>
      </c>
      <c r="Q47" s="67">
        <f t="shared" si="34"/>
        <v>1.4500000000000002</v>
      </c>
      <c r="R47" s="75">
        <f t="shared" si="35"/>
        <v>0</v>
      </c>
      <c r="S47" s="75">
        <f t="shared" si="36"/>
        <v>0</v>
      </c>
      <c r="T47" s="75">
        <f t="shared" si="37"/>
        <v>2103.33</v>
      </c>
      <c r="U47" s="70">
        <f t="shared" si="38"/>
        <v>2175</v>
      </c>
      <c r="V47" s="75">
        <f t="shared" si="39"/>
        <v>2103.33</v>
      </c>
      <c r="W47" s="70">
        <f t="shared" si="40"/>
        <v>2175</v>
      </c>
    </row>
    <row r="48" spans="1:23" x14ac:dyDescent="0.25">
      <c r="A48" s="285">
        <v>5</v>
      </c>
      <c r="B48" s="59">
        <f t="shared" si="10"/>
        <v>0</v>
      </c>
      <c r="C48" s="59">
        <f t="shared" si="11"/>
        <v>0</v>
      </c>
      <c r="D48" s="275">
        <f t="shared" si="12"/>
        <v>0</v>
      </c>
      <c r="E48" s="74" t="s">
        <v>532</v>
      </c>
      <c r="F48" s="61">
        <v>5</v>
      </c>
      <c r="G48" s="74" t="s">
        <v>836</v>
      </c>
      <c r="H48" s="23" t="s">
        <v>910</v>
      </c>
      <c r="I48" s="73">
        <v>1</v>
      </c>
      <c r="J48" s="74" t="s">
        <v>532</v>
      </c>
      <c r="K48" s="65">
        <v>55.99</v>
      </c>
      <c r="L48" s="65">
        <f t="shared" si="13"/>
        <v>55.99</v>
      </c>
      <c r="M48" s="66">
        <v>0.05</v>
      </c>
      <c r="N48" s="67">
        <f t="shared" si="14"/>
        <v>58.789500000000004</v>
      </c>
      <c r="O48" s="67">
        <v>56.75</v>
      </c>
      <c r="P48" s="68">
        <f t="shared" si="15"/>
        <v>58.75</v>
      </c>
      <c r="Q48" s="67">
        <f t="shared" si="34"/>
        <v>5.7</v>
      </c>
      <c r="R48" s="75">
        <f t="shared" si="35"/>
        <v>0</v>
      </c>
      <c r="S48" s="75">
        <f t="shared" si="36"/>
        <v>0</v>
      </c>
      <c r="T48" s="75">
        <f t="shared" si="37"/>
        <v>1084.4000000000001</v>
      </c>
      <c r="U48" s="70">
        <f t="shared" si="38"/>
        <v>1140</v>
      </c>
      <c r="V48" s="75">
        <f t="shared" si="39"/>
        <v>1084.4000000000001</v>
      </c>
      <c r="W48" s="70">
        <f t="shared" si="40"/>
        <v>1140</v>
      </c>
    </row>
    <row r="49" spans="1:23" x14ac:dyDescent="0.25">
      <c r="A49" s="285">
        <v>40</v>
      </c>
      <c r="B49" s="59">
        <f t="shared" si="10"/>
        <v>0</v>
      </c>
      <c r="C49" s="59">
        <f t="shared" si="11"/>
        <v>0</v>
      </c>
      <c r="D49" s="275">
        <f t="shared" si="12"/>
        <v>0</v>
      </c>
      <c r="E49" s="74" t="s">
        <v>532</v>
      </c>
      <c r="F49" s="61">
        <v>40</v>
      </c>
      <c r="G49" s="74" t="s">
        <v>837</v>
      </c>
      <c r="H49" s="23" t="s">
        <v>910</v>
      </c>
      <c r="I49" s="73">
        <v>1</v>
      </c>
      <c r="J49" s="74" t="s">
        <v>532</v>
      </c>
      <c r="K49" s="65">
        <v>20.3</v>
      </c>
      <c r="L49" s="65">
        <f t="shared" si="13"/>
        <v>20.3</v>
      </c>
      <c r="M49" s="66">
        <v>0.05</v>
      </c>
      <c r="N49" s="67">
        <f t="shared" si="14"/>
        <v>21.315000000000001</v>
      </c>
      <c r="O49" s="67">
        <v>57.75</v>
      </c>
      <c r="P49" s="68">
        <f t="shared" si="15"/>
        <v>21.25</v>
      </c>
      <c r="Q49" s="67">
        <f t="shared" si="34"/>
        <v>11.75</v>
      </c>
      <c r="R49" s="75">
        <f t="shared" si="35"/>
        <v>0</v>
      </c>
      <c r="S49" s="75">
        <f t="shared" si="36"/>
        <v>0</v>
      </c>
      <c r="T49" s="75">
        <f t="shared" si="37"/>
        <v>279.95</v>
      </c>
      <c r="U49" s="70">
        <f t="shared" si="38"/>
        <v>293.75</v>
      </c>
      <c r="V49" s="75">
        <f t="shared" si="39"/>
        <v>279.95</v>
      </c>
      <c r="W49" s="70">
        <f t="shared" si="40"/>
        <v>293.75</v>
      </c>
    </row>
    <row r="50" spans="1:23" ht="24" x14ac:dyDescent="0.25">
      <c r="A50" s="285">
        <v>400</v>
      </c>
      <c r="B50" s="59">
        <f t="shared" ref="B50:B113" si="41">MAX(0,A50-F50)</f>
        <v>0</v>
      </c>
      <c r="C50" s="59">
        <f t="shared" ref="C50:C113" si="42">B50/I50</f>
        <v>0</v>
      </c>
      <c r="D50" s="275">
        <f t="shared" ref="D50:D113" si="43">ROUND(C50,0)</f>
        <v>0</v>
      </c>
      <c r="E50" s="74" t="s">
        <v>532</v>
      </c>
      <c r="F50" s="61">
        <v>400</v>
      </c>
      <c r="G50" s="74" t="s">
        <v>838</v>
      </c>
      <c r="H50" s="23" t="s">
        <v>910</v>
      </c>
      <c r="I50" s="73">
        <v>100</v>
      </c>
      <c r="J50" s="74" t="s">
        <v>532</v>
      </c>
      <c r="K50" s="65">
        <v>604.07000000000005</v>
      </c>
      <c r="L50" s="65">
        <f t="shared" ref="L50:L113" si="44">K50/I50</f>
        <v>6.0407000000000002</v>
      </c>
      <c r="M50" s="66">
        <v>0.05</v>
      </c>
      <c r="N50" s="67">
        <f t="shared" ref="N50:N113" si="45">L50+(L50*M50)</f>
        <v>6.3427350000000002</v>
      </c>
      <c r="O50" s="67">
        <v>58.75</v>
      </c>
      <c r="P50" s="68">
        <f t="shared" ref="P50:P113" si="46">ROUND(N50*4,0)/4</f>
        <v>6.25</v>
      </c>
      <c r="Q50" s="67">
        <f t="shared" si="34"/>
        <v>4.25</v>
      </c>
      <c r="R50" s="75">
        <f t="shared" si="35"/>
        <v>0</v>
      </c>
      <c r="S50" s="75">
        <f t="shared" si="36"/>
        <v>0</v>
      </c>
      <c r="T50" s="75">
        <f t="shared" si="37"/>
        <v>812</v>
      </c>
      <c r="U50" s="70">
        <f t="shared" si="38"/>
        <v>850</v>
      </c>
      <c r="V50" s="75">
        <f t="shared" si="39"/>
        <v>812</v>
      </c>
      <c r="W50" s="70">
        <f t="shared" si="40"/>
        <v>850</v>
      </c>
    </row>
    <row r="51" spans="1:23" x14ac:dyDescent="0.25">
      <c r="A51" s="285">
        <v>4</v>
      </c>
      <c r="B51" s="59">
        <f t="shared" si="41"/>
        <v>0</v>
      </c>
      <c r="C51" s="59">
        <f t="shared" si="42"/>
        <v>0</v>
      </c>
      <c r="D51" s="275">
        <f t="shared" si="43"/>
        <v>0</v>
      </c>
      <c r="E51" s="74" t="s">
        <v>532</v>
      </c>
      <c r="F51" s="61">
        <v>4</v>
      </c>
      <c r="G51" s="74" t="s">
        <v>839</v>
      </c>
      <c r="H51" s="23" t="s">
        <v>910</v>
      </c>
      <c r="I51" s="73">
        <v>1</v>
      </c>
      <c r="J51" s="74" t="s">
        <v>532</v>
      </c>
      <c r="K51" s="65">
        <v>133.75</v>
      </c>
      <c r="L51" s="65">
        <f t="shared" si="44"/>
        <v>133.75</v>
      </c>
      <c r="M51" s="66">
        <v>0.05</v>
      </c>
      <c r="N51" s="67">
        <f t="shared" si="45"/>
        <v>140.4375</v>
      </c>
      <c r="O51" s="67">
        <v>59.75</v>
      </c>
      <c r="P51" s="68">
        <f t="shared" si="46"/>
        <v>140.5</v>
      </c>
    </row>
    <row r="52" spans="1:23" x14ac:dyDescent="0.25">
      <c r="A52" s="285">
        <v>2</v>
      </c>
      <c r="B52" s="59">
        <f t="shared" si="41"/>
        <v>0</v>
      </c>
      <c r="C52" s="59">
        <f t="shared" si="42"/>
        <v>0</v>
      </c>
      <c r="D52" s="275">
        <f t="shared" si="43"/>
        <v>0</v>
      </c>
      <c r="E52" s="74" t="s">
        <v>532</v>
      </c>
      <c r="F52" s="61">
        <v>2</v>
      </c>
      <c r="G52" s="74" t="s">
        <v>840</v>
      </c>
      <c r="H52" s="23" t="s">
        <v>910</v>
      </c>
      <c r="I52" s="73">
        <v>1</v>
      </c>
      <c r="J52" s="74" t="s">
        <v>532</v>
      </c>
      <c r="K52" s="65">
        <v>228.17</v>
      </c>
      <c r="L52" s="65">
        <f t="shared" si="44"/>
        <v>228.17</v>
      </c>
      <c r="M52" s="66">
        <v>0.05</v>
      </c>
      <c r="N52" s="67">
        <f t="shared" si="45"/>
        <v>239.57849999999999</v>
      </c>
      <c r="O52" s="67">
        <v>60.75</v>
      </c>
      <c r="P52" s="68">
        <f t="shared" si="46"/>
        <v>239.5</v>
      </c>
    </row>
    <row r="53" spans="1:23" x14ac:dyDescent="0.25">
      <c r="A53" s="285">
        <v>4</v>
      </c>
      <c r="B53" s="59">
        <f t="shared" si="41"/>
        <v>0</v>
      </c>
      <c r="C53" s="59">
        <f t="shared" si="42"/>
        <v>0</v>
      </c>
      <c r="D53" s="275">
        <f t="shared" si="43"/>
        <v>0</v>
      </c>
      <c r="E53" s="74" t="s">
        <v>532</v>
      </c>
      <c r="F53" s="61">
        <v>4</v>
      </c>
      <c r="G53" s="74" t="s">
        <v>841</v>
      </c>
      <c r="H53" s="23" t="s">
        <v>910</v>
      </c>
      <c r="I53" s="73">
        <v>1</v>
      </c>
      <c r="J53" s="74" t="s">
        <v>532</v>
      </c>
      <c r="K53" s="65">
        <v>63.45</v>
      </c>
      <c r="L53" s="65">
        <f t="shared" si="44"/>
        <v>63.45</v>
      </c>
      <c r="M53" s="66">
        <v>0.05</v>
      </c>
      <c r="N53" s="67">
        <f t="shared" si="45"/>
        <v>66.622500000000002</v>
      </c>
      <c r="O53" s="67">
        <v>61.75</v>
      </c>
      <c r="P53" s="68">
        <f t="shared" si="46"/>
        <v>66.5</v>
      </c>
    </row>
    <row r="54" spans="1:23" x14ac:dyDescent="0.25">
      <c r="A54" s="285">
        <v>20</v>
      </c>
      <c r="B54" s="59">
        <f t="shared" si="41"/>
        <v>0</v>
      </c>
      <c r="C54" s="59">
        <f t="shared" si="42"/>
        <v>0</v>
      </c>
      <c r="D54" s="275">
        <f t="shared" si="43"/>
        <v>0</v>
      </c>
      <c r="E54" s="74" t="s">
        <v>532</v>
      </c>
      <c r="F54" s="61">
        <v>20</v>
      </c>
      <c r="G54" s="74" t="s">
        <v>842</v>
      </c>
      <c r="H54" s="23" t="s">
        <v>910</v>
      </c>
      <c r="I54" s="73">
        <v>1</v>
      </c>
      <c r="J54" s="74" t="s">
        <v>532</v>
      </c>
      <c r="K54" s="65">
        <v>29.54</v>
      </c>
      <c r="L54" s="65">
        <f t="shared" si="44"/>
        <v>29.54</v>
      </c>
      <c r="M54" s="66">
        <v>0.05</v>
      </c>
      <c r="N54" s="67">
        <f t="shared" si="45"/>
        <v>31.016999999999999</v>
      </c>
      <c r="O54" s="67">
        <v>62.75</v>
      </c>
      <c r="P54" s="68">
        <f t="shared" si="46"/>
        <v>31</v>
      </c>
    </row>
    <row r="55" spans="1:23" x14ac:dyDescent="0.25">
      <c r="A55" s="285">
        <v>6</v>
      </c>
      <c r="B55" s="59">
        <f t="shared" si="41"/>
        <v>0</v>
      </c>
      <c r="C55" s="59">
        <f t="shared" si="42"/>
        <v>0</v>
      </c>
      <c r="D55" s="275">
        <f t="shared" si="43"/>
        <v>0</v>
      </c>
      <c r="E55" s="74" t="s">
        <v>532</v>
      </c>
      <c r="F55" s="61">
        <v>6</v>
      </c>
      <c r="G55" s="74" t="s">
        <v>843</v>
      </c>
      <c r="H55" s="23" t="s">
        <v>910</v>
      </c>
      <c r="I55" s="73">
        <v>1</v>
      </c>
      <c r="J55" s="74" t="s">
        <v>532</v>
      </c>
      <c r="K55" s="65">
        <v>95.03</v>
      </c>
      <c r="L55" s="65">
        <f t="shared" si="44"/>
        <v>95.03</v>
      </c>
      <c r="M55" s="66">
        <v>0.05</v>
      </c>
      <c r="N55" s="67">
        <f t="shared" si="45"/>
        <v>99.781499999999994</v>
      </c>
      <c r="O55" s="67">
        <v>63.75</v>
      </c>
      <c r="P55" s="68">
        <f t="shared" si="46"/>
        <v>99.75</v>
      </c>
    </row>
    <row r="56" spans="1:23" x14ac:dyDescent="0.25">
      <c r="A56" s="285">
        <v>6</v>
      </c>
      <c r="B56" s="59">
        <f t="shared" si="41"/>
        <v>0</v>
      </c>
      <c r="C56" s="59">
        <f t="shared" si="42"/>
        <v>0</v>
      </c>
      <c r="D56" s="275">
        <f t="shared" si="43"/>
        <v>0</v>
      </c>
      <c r="E56" s="74" t="s">
        <v>532</v>
      </c>
      <c r="F56" s="61">
        <v>6</v>
      </c>
      <c r="G56" s="74" t="s">
        <v>844</v>
      </c>
      <c r="H56" s="23" t="s">
        <v>910</v>
      </c>
      <c r="I56" s="73">
        <v>1</v>
      </c>
      <c r="J56" s="74" t="s">
        <v>532</v>
      </c>
      <c r="K56" s="65">
        <v>86.39</v>
      </c>
      <c r="L56" s="65">
        <f t="shared" si="44"/>
        <v>86.39</v>
      </c>
      <c r="M56" s="66">
        <v>0.05</v>
      </c>
      <c r="N56" s="67">
        <f t="shared" si="45"/>
        <v>90.709500000000006</v>
      </c>
      <c r="O56" s="67">
        <v>64.75</v>
      </c>
      <c r="P56" s="68">
        <f t="shared" si="46"/>
        <v>90.75</v>
      </c>
    </row>
    <row r="57" spans="1:23" ht="24" x14ac:dyDescent="0.25">
      <c r="A57" s="285">
        <v>60</v>
      </c>
      <c r="B57" s="59">
        <f t="shared" si="41"/>
        <v>0</v>
      </c>
      <c r="C57" s="59">
        <f t="shared" si="42"/>
        <v>0</v>
      </c>
      <c r="D57" s="275">
        <f t="shared" si="43"/>
        <v>0</v>
      </c>
      <c r="E57" s="74" t="s">
        <v>532</v>
      </c>
      <c r="F57" s="61">
        <v>60</v>
      </c>
      <c r="G57" s="74" t="s">
        <v>845</v>
      </c>
      <c r="H57" s="23" t="s">
        <v>910</v>
      </c>
      <c r="I57" s="73">
        <v>30</v>
      </c>
      <c r="J57" s="74" t="s">
        <v>532</v>
      </c>
      <c r="K57" s="65">
        <v>438.89</v>
      </c>
      <c r="L57" s="65">
        <f t="shared" si="44"/>
        <v>14.629666666666667</v>
      </c>
      <c r="M57" s="66">
        <v>0.05</v>
      </c>
      <c r="N57" s="67">
        <f t="shared" si="45"/>
        <v>15.36115</v>
      </c>
      <c r="O57" s="67">
        <v>65.75</v>
      </c>
      <c r="P57" s="68">
        <f t="shared" si="46"/>
        <v>15.25</v>
      </c>
    </row>
    <row r="58" spans="1:23" ht="24" x14ac:dyDescent="0.25">
      <c r="A58" s="285">
        <v>40</v>
      </c>
      <c r="B58" s="59">
        <f t="shared" si="41"/>
        <v>0</v>
      </c>
      <c r="C58" s="59">
        <f t="shared" si="42"/>
        <v>0</v>
      </c>
      <c r="D58" s="275">
        <f t="shared" si="43"/>
        <v>0</v>
      </c>
      <c r="E58" s="74" t="s">
        <v>532</v>
      </c>
      <c r="F58" s="61">
        <v>40</v>
      </c>
      <c r="G58" s="74" t="s">
        <v>846</v>
      </c>
      <c r="H58" s="23" t="s">
        <v>910</v>
      </c>
      <c r="I58" s="73">
        <v>20</v>
      </c>
      <c r="J58" s="74" t="s">
        <v>532</v>
      </c>
      <c r="K58" s="65">
        <v>642.47</v>
      </c>
      <c r="L58" s="65">
        <f t="shared" si="44"/>
        <v>32.1235</v>
      </c>
      <c r="M58" s="66">
        <v>0.05</v>
      </c>
      <c r="N58" s="67">
        <f t="shared" si="45"/>
        <v>33.729675</v>
      </c>
      <c r="O58" s="67">
        <v>66.75</v>
      </c>
      <c r="P58" s="68">
        <f t="shared" si="46"/>
        <v>33.75</v>
      </c>
    </row>
    <row r="59" spans="1:23" x14ac:dyDescent="0.25">
      <c r="A59" s="285">
        <v>24</v>
      </c>
      <c r="B59" s="59">
        <f t="shared" si="41"/>
        <v>0</v>
      </c>
      <c r="C59" s="59">
        <f t="shared" si="42"/>
        <v>0</v>
      </c>
      <c r="D59" s="275">
        <f t="shared" si="43"/>
        <v>0</v>
      </c>
      <c r="E59" s="74" t="s">
        <v>532</v>
      </c>
      <c r="F59" s="61">
        <v>24</v>
      </c>
      <c r="G59" s="74" t="s">
        <v>847</v>
      </c>
      <c r="H59" s="23" t="s">
        <v>910</v>
      </c>
      <c r="I59" s="73">
        <v>24</v>
      </c>
      <c r="J59" s="74" t="s">
        <v>532</v>
      </c>
      <c r="K59" s="65">
        <v>571.29</v>
      </c>
      <c r="L59" s="65">
        <f t="shared" si="44"/>
        <v>23.803749999999997</v>
      </c>
      <c r="M59" s="66">
        <v>0.05</v>
      </c>
      <c r="N59" s="67">
        <f t="shared" si="45"/>
        <v>24.993937499999998</v>
      </c>
      <c r="O59" s="67">
        <v>67.75</v>
      </c>
      <c r="P59" s="68">
        <f t="shared" si="46"/>
        <v>25</v>
      </c>
    </row>
    <row r="60" spans="1:23" ht="24" x14ac:dyDescent="0.25">
      <c r="A60" s="285">
        <v>24</v>
      </c>
      <c r="B60" s="59">
        <f t="shared" si="41"/>
        <v>0</v>
      </c>
      <c r="C60" s="59">
        <f t="shared" si="42"/>
        <v>0</v>
      </c>
      <c r="D60" s="275">
        <f t="shared" si="43"/>
        <v>0</v>
      </c>
      <c r="E60" s="74" t="s">
        <v>532</v>
      </c>
      <c r="F60" s="61">
        <v>24</v>
      </c>
      <c r="G60" s="74" t="s">
        <v>848</v>
      </c>
      <c r="H60" s="23" t="s">
        <v>910</v>
      </c>
      <c r="I60" s="73">
        <v>24</v>
      </c>
      <c r="J60" s="74" t="s">
        <v>532</v>
      </c>
      <c r="K60" s="65">
        <v>621.41999999999996</v>
      </c>
      <c r="L60" s="65">
        <f t="shared" si="44"/>
        <v>25.892499999999998</v>
      </c>
      <c r="M60" s="66">
        <v>0.05</v>
      </c>
      <c r="N60" s="67">
        <f t="shared" si="45"/>
        <v>27.187124999999998</v>
      </c>
      <c r="O60" s="67">
        <v>68.75</v>
      </c>
      <c r="P60" s="68">
        <f t="shared" si="46"/>
        <v>27.25</v>
      </c>
    </row>
    <row r="61" spans="1:23" x14ac:dyDescent="0.25">
      <c r="A61" s="285">
        <v>40</v>
      </c>
      <c r="B61" s="59">
        <f t="shared" si="41"/>
        <v>0</v>
      </c>
      <c r="C61" s="59">
        <f t="shared" si="42"/>
        <v>0</v>
      </c>
      <c r="D61" s="275">
        <f t="shared" si="43"/>
        <v>0</v>
      </c>
      <c r="E61" s="74" t="s">
        <v>532</v>
      </c>
      <c r="F61" s="61">
        <v>40</v>
      </c>
      <c r="G61" s="74" t="s">
        <v>849</v>
      </c>
      <c r="H61" s="23" t="s">
        <v>910</v>
      </c>
      <c r="I61" s="73">
        <v>1</v>
      </c>
      <c r="J61" s="74" t="s">
        <v>532</v>
      </c>
      <c r="K61" s="65">
        <v>13.78</v>
      </c>
      <c r="L61" s="65">
        <f t="shared" si="44"/>
        <v>13.78</v>
      </c>
      <c r="M61" s="66">
        <v>0.05</v>
      </c>
      <c r="N61" s="67">
        <f t="shared" si="45"/>
        <v>14.468999999999999</v>
      </c>
      <c r="O61" s="67">
        <v>69.75</v>
      </c>
      <c r="P61" s="68">
        <f t="shared" si="46"/>
        <v>14.5</v>
      </c>
    </row>
    <row r="62" spans="1:23" x14ac:dyDescent="0.25">
      <c r="A62" s="285">
        <v>40</v>
      </c>
      <c r="B62" s="59">
        <f t="shared" si="41"/>
        <v>0</v>
      </c>
      <c r="C62" s="59">
        <f t="shared" si="42"/>
        <v>0</v>
      </c>
      <c r="D62" s="275">
        <f t="shared" si="43"/>
        <v>0</v>
      </c>
      <c r="E62" s="74" t="s">
        <v>532</v>
      </c>
      <c r="F62" s="61">
        <v>40</v>
      </c>
      <c r="G62" s="74" t="s">
        <v>850</v>
      </c>
      <c r="H62" s="23" t="s">
        <v>910</v>
      </c>
      <c r="I62" s="73">
        <v>1</v>
      </c>
      <c r="J62" s="74" t="s">
        <v>532</v>
      </c>
      <c r="K62" s="65">
        <v>20.5</v>
      </c>
      <c r="L62" s="65">
        <f t="shared" si="44"/>
        <v>20.5</v>
      </c>
      <c r="M62" s="66">
        <v>0.05</v>
      </c>
      <c r="N62" s="67">
        <f t="shared" si="45"/>
        <v>21.524999999999999</v>
      </c>
      <c r="O62" s="67">
        <v>70.75</v>
      </c>
      <c r="P62" s="68">
        <f t="shared" si="46"/>
        <v>21.5</v>
      </c>
    </row>
    <row r="63" spans="1:23" x14ac:dyDescent="0.25">
      <c r="A63" s="285">
        <v>40</v>
      </c>
      <c r="B63" s="59">
        <f t="shared" si="41"/>
        <v>0</v>
      </c>
      <c r="C63" s="59">
        <f t="shared" si="42"/>
        <v>0</v>
      </c>
      <c r="D63" s="275">
        <f t="shared" si="43"/>
        <v>0</v>
      </c>
      <c r="E63" s="74" t="s">
        <v>532</v>
      </c>
      <c r="F63" s="61">
        <v>40</v>
      </c>
      <c r="G63" s="74" t="s">
        <v>851</v>
      </c>
      <c r="H63" s="23" t="s">
        <v>910</v>
      </c>
      <c r="I63" s="73">
        <v>1</v>
      </c>
      <c r="J63" s="74" t="s">
        <v>532</v>
      </c>
      <c r="K63" s="65">
        <v>22.29</v>
      </c>
      <c r="L63" s="65">
        <f t="shared" si="44"/>
        <v>22.29</v>
      </c>
      <c r="M63" s="66">
        <v>0.05</v>
      </c>
      <c r="N63" s="67">
        <f t="shared" si="45"/>
        <v>23.404499999999999</v>
      </c>
      <c r="O63" s="67">
        <v>71.75</v>
      </c>
      <c r="P63" s="68">
        <f t="shared" si="46"/>
        <v>23.5</v>
      </c>
    </row>
    <row r="64" spans="1:23" x14ac:dyDescent="0.25">
      <c r="A64" s="285">
        <v>20</v>
      </c>
      <c r="B64" s="59">
        <f t="shared" si="41"/>
        <v>0</v>
      </c>
      <c r="C64" s="59">
        <f t="shared" si="42"/>
        <v>0</v>
      </c>
      <c r="D64" s="275">
        <f t="shared" si="43"/>
        <v>0</v>
      </c>
      <c r="E64" s="74" t="s">
        <v>532</v>
      </c>
      <c r="F64" s="61">
        <v>20</v>
      </c>
      <c r="G64" s="74" t="s">
        <v>852</v>
      </c>
      <c r="H64" s="23" t="s">
        <v>910</v>
      </c>
      <c r="I64" s="73">
        <v>1</v>
      </c>
      <c r="J64" s="74" t="s">
        <v>532</v>
      </c>
      <c r="K64" s="65">
        <v>23.9</v>
      </c>
      <c r="L64" s="65">
        <f t="shared" si="44"/>
        <v>23.9</v>
      </c>
      <c r="M64" s="66">
        <v>0.05</v>
      </c>
      <c r="N64" s="67">
        <f t="shared" si="45"/>
        <v>25.094999999999999</v>
      </c>
      <c r="O64" s="67">
        <v>72.75</v>
      </c>
      <c r="P64" s="68">
        <f t="shared" si="46"/>
        <v>25</v>
      </c>
    </row>
    <row r="65" spans="1:16" x14ac:dyDescent="0.25">
      <c r="A65" s="285">
        <v>40</v>
      </c>
      <c r="B65" s="59">
        <f t="shared" si="41"/>
        <v>0</v>
      </c>
      <c r="C65" s="59">
        <f t="shared" si="42"/>
        <v>0</v>
      </c>
      <c r="D65" s="275">
        <f t="shared" si="43"/>
        <v>0</v>
      </c>
      <c r="E65" s="74" t="s">
        <v>532</v>
      </c>
      <c r="F65" s="61">
        <v>40</v>
      </c>
      <c r="G65" s="74" t="s">
        <v>853</v>
      </c>
      <c r="H65" s="23" t="s">
        <v>910</v>
      </c>
      <c r="I65" s="73">
        <v>1</v>
      </c>
      <c r="J65" s="74" t="s">
        <v>532</v>
      </c>
      <c r="K65" s="65">
        <v>16.89</v>
      </c>
      <c r="L65" s="65">
        <f t="shared" si="44"/>
        <v>16.89</v>
      </c>
      <c r="M65" s="66">
        <v>0.05</v>
      </c>
      <c r="N65" s="67">
        <f t="shared" si="45"/>
        <v>17.734500000000001</v>
      </c>
      <c r="O65" s="67">
        <v>73.75</v>
      </c>
      <c r="P65" s="68">
        <f t="shared" si="46"/>
        <v>17.75</v>
      </c>
    </row>
    <row r="66" spans="1:16" ht="24" x14ac:dyDescent="0.25">
      <c r="A66" s="285">
        <v>40</v>
      </c>
      <c r="B66" s="59">
        <f t="shared" si="41"/>
        <v>0</v>
      </c>
      <c r="C66" s="59">
        <f t="shared" si="42"/>
        <v>0</v>
      </c>
      <c r="D66" s="275">
        <f t="shared" si="43"/>
        <v>0</v>
      </c>
      <c r="E66" s="74" t="s">
        <v>532</v>
      </c>
      <c r="F66" s="61">
        <v>40</v>
      </c>
      <c r="G66" s="74" t="s">
        <v>854</v>
      </c>
      <c r="H66" s="23" t="s">
        <v>910</v>
      </c>
      <c r="I66" s="73">
        <v>1</v>
      </c>
      <c r="J66" s="74" t="s">
        <v>532</v>
      </c>
      <c r="K66" s="65">
        <v>43.24</v>
      </c>
      <c r="L66" s="65">
        <f t="shared" si="44"/>
        <v>43.24</v>
      </c>
      <c r="M66" s="66">
        <v>0.05</v>
      </c>
      <c r="N66" s="67">
        <f t="shared" si="45"/>
        <v>45.402000000000001</v>
      </c>
      <c r="O66" s="67">
        <v>74.75</v>
      </c>
      <c r="P66" s="68">
        <f t="shared" si="46"/>
        <v>45.5</v>
      </c>
    </row>
    <row r="67" spans="1:16" x14ac:dyDescent="0.25">
      <c r="A67" s="285">
        <v>50</v>
      </c>
      <c r="B67" s="59">
        <f t="shared" si="41"/>
        <v>0</v>
      </c>
      <c r="C67" s="59">
        <f t="shared" si="42"/>
        <v>0</v>
      </c>
      <c r="D67" s="275">
        <f t="shared" si="43"/>
        <v>0</v>
      </c>
      <c r="E67" s="74" t="s">
        <v>532</v>
      </c>
      <c r="F67" s="61">
        <v>50</v>
      </c>
      <c r="G67" s="74" t="s">
        <v>855</v>
      </c>
      <c r="H67" s="23" t="s">
        <v>910</v>
      </c>
      <c r="I67" s="73">
        <v>1</v>
      </c>
      <c r="J67" s="74" t="s">
        <v>532</v>
      </c>
      <c r="K67" s="65">
        <v>13.43</v>
      </c>
      <c r="L67" s="65">
        <f t="shared" si="44"/>
        <v>13.43</v>
      </c>
      <c r="M67" s="66">
        <v>0.05</v>
      </c>
      <c r="N67" s="67">
        <f t="shared" si="45"/>
        <v>14.1015</v>
      </c>
      <c r="O67" s="67">
        <v>75.75</v>
      </c>
      <c r="P67" s="68">
        <f t="shared" si="46"/>
        <v>14</v>
      </c>
    </row>
    <row r="68" spans="1:16" x14ac:dyDescent="0.25">
      <c r="A68" s="285">
        <v>160</v>
      </c>
      <c r="B68" s="59">
        <f t="shared" si="41"/>
        <v>0</v>
      </c>
      <c r="C68" s="59">
        <f t="shared" si="42"/>
        <v>0</v>
      </c>
      <c r="D68" s="275">
        <f t="shared" si="43"/>
        <v>0</v>
      </c>
      <c r="E68" s="74" t="s">
        <v>532</v>
      </c>
      <c r="F68" s="61">
        <v>160</v>
      </c>
      <c r="G68" s="74" t="s">
        <v>856</v>
      </c>
      <c r="H68" s="23" t="s">
        <v>910</v>
      </c>
      <c r="I68" s="73">
        <v>1</v>
      </c>
      <c r="J68" s="74" t="s">
        <v>532</v>
      </c>
      <c r="K68" s="65">
        <v>2.2999999999999998</v>
      </c>
      <c r="L68" s="65">
        <f t="shared" si="44"/>
        <v>2.2999999999999998</v>
      </c>
      <c r="M68" s="66">
        <v>0.05</v>
      </c>
      <c r="N68" s="67">
        <f t="shared" si="45"/>
        <v>2.415</v>
      </c>
      <c r="O68" s="67">
        <v>76.75</v>
      </c>
      <c r="P68" s="68">
        <f t="shared" si="46"/>
        <v>2.5</v>
      </c>
    </row>
    <row r="69" spans="1:16" x14ac:dyDescent="0.25">
      <c r="A69" s="285">
        <v>200</v>
      </c>
      <c r="B69" s="59">
        <f t="shared" si="41"/>
        <v>0</v>
      </c>
      <c r="C69" s="59">
        <f t="shared" si="42"/>
        <v>0</v>
      </c>
      <c r="D69" s="275">
        <f t="shared" si="43"/>
        <v>0</v>
      </c>
      <c r="E69" s="74" t="s">
        <v>532</v>
      </c>
      <c r="F69" s="61">
        <v>200</v>
      </c>
      <c r="G69" s="74" t="s">
        <v>857</v>
      </c>
      <c r="H69" s="23" t="s">
        <v>910</v>
      </c>
      <c r="I69" s="73">
        <v>100</v>
      </c>
      <c r="J69" s="74" t="s">
        <v>532</v>
      </c>
      <c r="K69" s="65">
        <v>699.87</v>
      </c>
      <c r="L69" s="65">
        <f t="shared" si="44"/>
        <v>6.9987000000000004</v>
      </c>
      <c r="M69" s="66">
        <v>0.05</v>
      </c>
      <c r="N69" s="67">
        <f t="shared" si="45"/>
        <v>7.3486350000000007</v>
      </c>
      <c r="O69" s="67">
        <v>77.75</v>
      </c>
      <c r="P69" s="68">
        <f t="shared" si="46"/>
        <v>7.25</v>
      </c>
    </row>
    <row r="70" spans="1:16" x14ac:dyDescent="0.25">
      <c r="A70" s="285">
        <v>20</v>
      </c>
      <c r="B70" s="59">
        <f t="shared" si="41"/>
        <v>0</v>
      </c>
      <c r="C70" s="59">
        <f t="shared" si="42"/>
        <v>0</v>
      </c>
      <c r="D70" s="275">
        <f t="shared" si="43"/>
        <v>0</v>
      </c>
      <c r="E70" s="74" t="s">
        <v>532</v>
      </c>
      <c r="F70" s="61">
        <v>20</v>
      </c>
      <c r="G70" s="74" t="s">
        <v>858</v>
      </c>
      <c r="H70" s="23" t="s">
        <v>910</v>
      </c>
      <c r="I70" s="73">
        <v>1</v>
      </c>
      <c r="J70" s="74" t="s">
        <v>532</v>
      </c>
      <c r="K70" s="65">
        <v>40.33</v>
      </c>
      <c r="L70" s="65">
        <f t="shared" si="44"/>
        <v>40.33</v>
      </c>
      <c r="M70" s="66">
        <v>0.05</v>
      </c>
      <c r="N70" s="67">
        <f t="shared" si="45"/>
        <v>42.346499999999999</v>
      </c>
      <c r="O70" s="67">
        <v>78.75</v>
      </c>
      <c r="P70" s="68">
        <f t="shared" si="46"/>
        <v>42.25</v>
      </c>
    </row>
    <row r="71" spans="1:16" ht="24" x14ac:dyDescent="0.25">
      <c r="A71" s="285">
        <v>400</v>
      </c>
      <c r="B71" s="59">
        <f t="shared" si="41"/>
        <v>0</v>
      </c>
      <c r="C71" s="59">
        <f t="shared" si="42"/>
        <v>0</v>
      </c>
      <c r="D71" s="275">
        <f t="shared" si="43"/>
        <v>0</v>
      </c>
      <c r="E71" s="74" t="s">
        <v>532</v>
      </c>
      <c r="F71" s="61">
        <v>400</v>
      </c>
      <c r="G71" s="74" t="s">
        <v>859</v>
      </c>
      <c r="H71" s="23" t="s">
        <v>910</v>
      </c>
      <c r="I71" s="73">
        <v>100</v>
      </c>
      <c r="J71" s="74" t="s">
        <v>532</v>
      </c>
      <c r="K71" s="65">
        <v>554.72</v>
      </c>
      <c r="L71" s="65">
        <f t="shared" si="44"/>
        <v>5.5472000000000001</v>
      </c>
      <c r="M71" s="66">
        <v>0.05</v>
      </c>
      <c r="N71" s="67">
        <f t="shared" si="45"/>
        <v>5.82456</v>
      </c>
      <c r="O71" s="67">
        <v>79.75</v>
      </c>
      <c r="P71" s="68">
        <f t="shared" si="46"/>
        <v>5.75</v>
      </c>
    </row>
    <row r="72" spans="1:16" ht="24" x14ac:dyDescent="0.25">
      <c r="A72" s="285">
        <v>30</v>
      </c>
      <c r="B72" s="59">
        <f t="shared" si="41"/>
        <v>0</v>
      </c>
      <c r="C72" s="59">
        <f t="shared" si="42"/>
        <v>0</v>
      </c>
      <c r="D72" s="275">
        <f t="shared" si="43"/>
        <v>0</v>
      </c>
      <c r="E72" s="74" t="s">
        <v>532</v>
      </c>
      <c r="F72" s="61">
        <v>30</v>
      </c>
      <c r="G72" s="74" t="s">
        <v>860</v>
      </c>
      <c r="H72" s="23" t="s">
        <v>910</v>
      </c>
      <c r="I72" s="73">
        <v>1</v>
      </c>
      <c r="J72" s="74" t="s">
        <v>532</v>
      </c>
      <c r="K72" s="65">
        <v>10.17</v>
      </c>
      <c r="L72" s="65">
        <f t="shared" si="44"/>
        <v>10.17</v>
      </c>
      <c r="M72" s="66">
        <v>0.05</v>
      </c>
      <c r="N72" s="67">
        <f t="shared" si="45"/>
        <v>10.6785</v>
      </c>
      <c r="O72" s="67">
        <v>80.75</v>
      </c>
      <c r="P72" s="68">
        <f t="shared" si="46"/>
        <v>10.75</v>
      </c>
    </row>
    <row r="73" spans="1:16" x14ac:dyDescent="0.25">
      <c r="A73" s="285">
        <v>30</v>
      </c>
      <c r="B73" s="59">
        <f t="shared" si="41"/>
        <v>0</v>
      </c>
      <c r="C73" s="59">
        <f t="shared" si="42"/>
        <v>0</v>
      </c>
      <c r="D73" s="275">
        <f t="shared" si="43"/>
        <v>0</v>
      </c>
      <c r="E73" s="74" t="s">
        <v>532</v>
      </c>
      <c r="F73" s="61">
        <v>30</v>
      </c>
      <c r="G73" s="74" t="s">
        <v>861</v>
      </c>
      <c r="H73" s="23" t="s">
        <v>910</v>
      </c>
      <c r="I73" s="73">
        <v>30</v>
      </c>
      <c r="J73" s="74" t="s">
        <v>532</v>
      </c>
      <c r="K73" s="65">
        <v>708.27</v>
      </c>
      <c r="L73" s="65">
        <f t="shared" si="44"/>
        <v>23.608999999999998</v>
      </c>
      <c r="M73" s="66">
        <v>0.05</v>
      </c>
      <c r="N73" s="67">
        <f t="shared" si="45"/>
        <v>24.789449999999999</v>
      </c>
      <c r="O73" s="67">
        <v>81.75</v>
      </c>
      <c r="P73" s="68">
        <f t="shared" si="46"/>
        <v>24.75</v>
      </c>
    </row>
    <row r="74" spans="1:16" x14ac:dyDescent="0.25">
      <c r="A74" s="285">
        <v>30</v>
      </c>
      <c r="B74" s="59">
        <f t="shared" si="41"/>
        <v>0</v>
      </c>
      <c r="C74" s="59">
        <f t="shared" si="42"/>
        <v>0</v>
      </c>
      <c r="D74" s="275">
        <f t="shared" si="43"/>
        <v>0</v>
      </c>
      <c r="E74" s="74" t="s">
        <v>532</v>
      </c>
      <c r="F74" s="61">
        <v>30</v>
      </c>
      <c r="G74" s="74" t="s">
        <v>862</v>
      </c>
      <c r="H74" s="23" t="s">
        <v>910</v>
      </c>
      <c r="I74" s="73">
        <v>30</v>
      </c>
      <c r="J74" s="74" t="s">
        <v>532</v>
      </c>
      <c r="K74" s="65">
        <v>708.27</v>
      </c>
      <c r="L74" s="65">
        <f t="shared" si="44"/>
        <v>23.608999999999998</v>
      </c>
      <c r="M74" s="66">
        <v>0.05</v>
      </c>
      <c r="N74" s="67">
        <f t="shared" si="45"/>
        <v>24.789449999999999</v>
      </c>
      <c r="O74" s="67">
        <v>82.75</v>
      </c>
      <c r="P74" s="68">
        <f t="shared" si="46"/>
        <v>24.75</v>
      </c>
    </row>
    <row r="75" spans="1:16" x14ac:dyDescent="0.25">
      <c r="A75" s="285">
        <v>20</v>
      </c>
      <c r="B75" s="59">
        <f t="shared" si="41"/>
        <v>0</v>
      </c>
      <c r="C75" s="59">
        <f t="shared" si="42"/>
        <v>0</v>
      </c>
      <c r="D75" s="275">
        <f t="shared" si="43"/>
        <v>0</v>
      </c>
      <c r="E75" s="74" t="s">
        <v>532</v>
      </c>
      <c r="F75" s="61">
        <v>20</v>
      </c>
      <c r="G75" s="74" t="s">
        <v>863</v>
      </c>
      <c r="H75" s="23" t="s">
        <v>910</v>
      </c>
      <c r="I75" s="73">
        <v>1</v>
      </c>
      <c r="J75" s="74" t="s">
        <v>532</v>
      </c>
      <c r="K75" s="65">
        <v>8.6300000000000008</v>
      </c>
      <c r="L75" s="65">
        <f t="shared" si="44"/>
        <v>8.6300000000000008</v>
      </c>
      <c r="M75" s="66">
        <v>0.05</v>
      </c>
      <c r="N75" s="67">
        <f t="shared" si="45"/>
        <v>9.0615000000000006</v>
      </c>
      <c r="O75" s="67">
        <v>83.75</v>
      </c>
      <c r="P75" s="68">
        <f t="shared" si="46"/>
        <v>9</v>
      </c>
    </row>
    <row r="76" spans="1:16" x14ac:dyDescent="0.25">
      <c r="A76" s="285">
        <v>40</v>
      </c>
      <c r="B76" s="59">
        <f t="shared" si="41"/>
        <v>0</v>
      </c>
      <c r="C76" s="59">
        <f t="shared" si="42"/>
        <v>0</v>
      </c>
      <c r="D76" s="275">
        <f t="shared" si="43"/>
        <v>0</v>
      </c>
      <c r="E76" s="74" t="s">
        <v>532</v>
      </c>
      <c r="F76" s="61">
        <v>40</v>
      </c>
      <c r="G76" s="74" t="s">
        <v>864</v>
      </c>
      <c r="H76" s="23" t="s">
        <v>910</v>
      </c>
      <c r="I76" s="73">
        <v>1</v>
      </c>
      <c r="J76" s="74" t="s">
        <v>532</v>
      </c>
      <c r="K76" s="65">
        <v>11.69</v>
      </c>
      <c r="L76" s="65">
        <f t="shared" si="44"/>
        <v>11.69</v>
      </c>
      <c r="M76" s="66">
        <v>0.05</v>
      </c>
      <c r="N76" s="67">
        <f t="shared" si="45"/>
        <v>12.2745</v>
      </c>
      <c r="O76" s="67">
        <v>84.75</v>
      </c>
      <c r="P76" s="68">
        <f t="shared" si="46"/>
        <v>12.25</v>
      </c>
    </row>
    <row r="77" spans="1:16" x14ac:dyDescent="0.25">
      <c r="A77" s="285">
        <v>300</v>
      </c>
      <c r="B77" s="59">
        <f t="shared" si="41"/>
        <v>0</v>
      </c>
      <c r="C77" s="59">
        <f t="shared" si="42"/>
        <v>0</v>
      </c>
      <c r="D77" s="275">
        <f t="shared" si="43"/>
        <v>0</v>
      </c>
      <c r="E77" s="74" t="s">
        <v>532</v>
      </c>
      <c r="F77" s="61">
        <v>300</v>
      </c>
      <c r="G77" s="74" t="s">
        <v>865</v>
      </c>
      <c r="H77" s="23" t="s">
        <v>910</v>
      </c>
      <c r="I77" s="73">
        <v>60</v>
      </c>
      <c r="J77" s="74" t="s">
        <v>532</v>
      </c>
      <c r="K77" s="65">
        <v>860.43</v>
      </c>
      <c r="L77" s="65">
        <f t="shared" si="44"/>
        <v>14.340499999999999</v>
      </c>
      <c r="M77" s="66">
        <v>0.05</v>
      </c>
      <c r="N77" s="67">
        <f t="shared" si="45"/>
        <v>15.057524999999998</v>
      </c>
      <c r="O77" s="67">
        <v>85.75</v>
      </c>
      <c r="P77" s="68">
        <f t="shared" si="46"/>
        <v>15</v>
      </c>
    </row>
    <row r="78" spans="1:16" x14ac:dyDescent="0.25">
      <c r="A78" s="285">
        <v>50</v>
      </c>
      <c r="B78" s="59">
        <f t="shared" si="41"/>
        <v>0</v>
      </c>
      <c r="C78" s="59">
        <f t="shared" si="42"/>
        <v>0</v>
      </c>
      <c r="D78" s="275">
        <f t="shared" si="43"/>
        <v>0</v>
      </c>
      <c r="E78" s="74" t="s">
        <v>532</v>
      </c>
      <c r="F78" s="61">
        <v>50</v>
      </c>
      <c r="G78" s="74" t="s">
        <v>866</v>
      </c>
      <c r="H78" s="23" t="s">
        <v>910</v>
      </c>
      <c r="I78" s="73">
        <v>10</v>
      </c>
      <c r="J78" s="74" t="s">
        <v>532</v>
      </c>
      <c r="K78" s="65">
        <v>158.41999999999999</v>
      </c>
      <c r="L78" s="65">
        <f t="shared" si="44"/>
        <v>15.841999999999999</v>
      </c>
      <c r="M78" s="66">
        <v>0.05</v>
      </c>
      <c r="N78" s="67">
        <f t="shared" si="45"/>
        <v>16.6341</v>
      </c>
      <c r="O78" s="67">
        <v>86.75</v>
      </c>
      <c r="P78" s="68">
        <f t="shared" si="46"/>
        <v>16.75</v>
      </c>
    </row>
    <row r="79" spans="1:16" x14ac:dyDescent="0.25">
      <c r="A79" s="285">
        <v>200</v>
      </c>
      <c r="B79" s="59">
        <f t="shared" si="41"/>
        <v>0</v>
      </c>
      <c r="C79" s="59">
        <f t="shared" si="42"/>
        <v>0</v>
      </c>
      <c r="D79" s="275">
        <f t="shared" si="43"/>
        <v>0</v>
      </c>
      <c r="E79" s="74" t="s">
        <v>532</v>
      </c>
      <c r="F79" s="61">
        <v>200</v>
      </c>
      <c r="G79" s="74" t="s">
        <v>867</v>
      </c>
      <c r="H79" s="23" t="s">
        <v>910</v>
      </c>
      <c r="I79" s="73">
        <v>100</v>
      </c>
      <c r="J79" s="74" t="s">
        <v>532</v>
      </c>
      <c r="K79" s="65">
        <v>1090.57</v>
      </c>
      <c r="L79" s="65">
        <f t="shared" si="44"/>
        <v>10.9057</v>
      </c>
      <c r="M79" s="66">
        <v>0.05</v>
      </c>
      <c r="N79" s="67">
        <f t="shared" si="45"/>
        <v>11.450984999999999</v>
      </c>
      <c r="O79" s="67">
        <v>87.75</v>
      </c>
      <c r="P79" s="68">
        <f t="shared" si="46"/>
        <v>11.5</v>
      </c>
    </row>
    <row r="80" spans="1:16" x14ac:dyDescent="0.25">
      <c r="A80" s="285">
        <v>200</v>
      </c>
      <c r="B80" s="59">
        <f t="shared" si="41"/>
        <v>0</v>
      </c>
      <c r="C80" s="59">
        <f t="shared" si="42"/>
        <v>0</v>
      </c>
      <c r="D80" s="275">
        <f t="shared" si="43"/>
        <v>0</v>
      </c>
      <c r="E80" s="74" t="s">
        <v>532</v>
      </c>
      <c r="F80" s="61">
        <v>200</v>
      </c>
      <c r="G80" s="74" t="s">
        <v>868</v>
      </c>
      <c r="H80" s="23" t="s">
        <v>910</v>
      </c>
      <c r="I80" s="73">
        <v>1</v>
      </c>
      <c r="J80" s="74" t="s">
        <v>532</v>
      </c>
      <c r="K80" s="65">
        <v>3.86</v>
      </c>
      <c r="L80" s="65">
        <f t="shared" si="44"/>
        <v>3.86</v>
      </c>
      <c r="M80" s="66">
        <v>0.05</v>
      </c>
      <c r="N80" s="67">
        <f t="shared" si="45"/>
        <v>4.0529999999999999</v>
      </c>
      <c r="O80" s="67">
        <v>88.75</v>
      </c>
      <c r="P80" s="68">
        <f t="shared" si="46"/>
        <v>4</v>
      </c>
    </row>
    <row r="81" spans="1:16" x14ac:dyDescent="0.25">
      <c r="A81" s="285">
        <v>100</v>
      </c>
      <c r="B81" s="59">
        <f t="shared" si="41"/>
        <v>0</v>
      </c>
      <c r="C81" s="59">
        <f t="shared" si="42"/>
        <v>0</v>
      </c>
      <c r="D81" s="275">
        <f t="shared" si="43"/>
        <v>0</v>
      </c>
      <c r="E81" s="74" t="s">
        <v>532</v>
      </c>
      <c r="F81" s="61">
        <v>100</v>
      </c>
      <c r="G81" s="74" t="s">
        <v>869</v>
      </c>
      <c r="H81" s="23" t="s">
        <v>910</v>
      </c>
      <c r="I81" s="73">
        <v>1</v>
      </c>
      <c r="J81" s="74" t="s">
        <v>532</v>
      </c>
      <c r="K81" s="65">
        <v>6.37</v>
      </c>
      <c r="L81" s="65">
        <f t="shared" si="44"/>
        <v>6.37</v>
      </c>
      <c r="M81" s="66">
        <v>0.05</v>
      </c>
      <c r="N81" s="67">
        <f t="shared" si="45"/>
        <v>6.6885000000000003</v>
      </c>
      <c r="O81" s="67">
        <v>89.75</v>
      </c>
      <c r="P81" s="68">
        <f t="shared" si="46"/>
        <v>6.75</v>
      </c>
    </row>
    <row r="82" spans="1:16" x14ac:dyDescent="0.25">
      <c r="A82" s="285">
        <v>200</v>
      </c>
      <c r="B82" s="59">
        <f t="shared" si="41"/>
        <v>0</v>
      </c>
      <c r="C82" s="59">
        <f t="shared" si="42"/>
        <v>0</v>
      </c>
      <c r="D82" s="275">
        <f t="shared" si="43"/>
        <v>0</v>
      </c>
      <c r="E82" s="74" t="s">
        <v>532</v>
      </c>
      <c r="F82" s="61">
        <v>200</v>
      </c>
      <c r="G82" s="74" t="s">
        <v>870</v>
      </c>
      <c r="H82" s="23" t="s">
        <v>910</v>
      </c>
      <c r="I82" s="73">
        <v>100</v>
      </c>
      <c r="J82" s="74" t="s">
        <v>532</v>
      </c>
      <c r="K82" s="65">
        <v>296.81</v>
      </c>
      <c r="L82" s="65">
        <f t="shared" si="44"/>
        <v>2.9681000000000002</v>
      </c>
      <c r="M82" s="66">
        <v>0.05</v>
      </c>
      <c r="N82" s="67">
        <f t="shared" si="45"/>
        <v>3.1165050000000001</v>
      </c>
      <c r="O82" s="67">
        <v>90.75</v>
      </c>
      <c r="P82" s="68">
        <f t="shared" si="46"/>
        <v>3</v>
      </c>
    </row>
    <row r="83" spans="1:16" x14ac:dyDescent="0.25">
      <c r="A83" s="285">
        <v>1000</v>
      </c>
      <c r="B83" s="59">
        <f t="shared" si="41"/>
        <v>1000</v>
      </c>
      <c r="C83" s="59">
        <f t="shared" si="42"/>
        <v>2</v>
      </c>
      <c r="D83" s="275">
        <f t="shared" si="43"/>
        <v>2</v>
      </c>
      <c r="E83" s="74" t="s">
        <v>532</v>
      </c>
      <c r="F83" s="61">
        <v>0</v>
      </c>
      <c r="G83" s="74" t="s">
        <v>871</v>
      </c>
      <c r="H83" s="23" t="s">
        <v>910</v>
      </c>
      <c r="I83" s="73">
        <v>500</v>
      </c>
      <c r="J83" s="74" t="s">
        <v>532</v>
      </c>
      <c r="K83" s="65">
        <v>2311.3200000000002</v>
      </c>
      <c r="L83" s="65">
        <f t="shared" si="44"/>
        <v>4.6226400000000005</v>
      </c>
      <c r="M83" s="66">
        <v>0.05</v>
      </c>
      <c r="N83" s="67">
        <f t="shared" si="45"/>
        <v>4.8537720000000002</v>
      </c>
      <c r="O83" s="67">
        <v>91.75</v>
      </c>
      <c r="P83" s="68">
        <f t="shared" si="46"/>
        <v>4.75</v>
      </c>
    </row>
    <row r="84" spans="1:16" ht="22.5" customHeight="1" x14ac:dyDescent="0.25">
      <c r="A84" s="285">
        <v>100</v>
      </c>
      <c r="B84" s="59">
        <f t="shared" si="41"/>
        <v>0</v>
      </c>
      <c r="C84" s="59">
        <f t="shared" si="42"/>
        <v>0</v>
      </c>
      <c r="D84" s="275">
        <f t="shared" si="43"/>
        <v>0</v>
      </c>
      <c r="E84" s="74" t="s">
        <v>532</v>
      </c>
      <c r="F84" s="61">
        <v>100</v>
      </c>
      <c r="G84" s="74" t="s">
        <v>872</v>
      </c>
      <c r="H84" s="23" t="s">
        <v>910</v>
      </c>
      <c r="I84" s="73">
        <v>100</v>
      </c>
      <c r="J84" s="74" t="s">
        <v>532</v>
      </c>
      <c r="K84" s="65">
        <v>1294.3399999999999</v>
      </c>
      <c r="L84" s="65">
        <f t="shared" si="44"/>
        <v>12.943399999999999</v>
      </c>
      <c r="M84" s="66">
        <v>0.05</v>
      </c>
      <c r="N84" s="67">
        <f t="shared" si="45"/>
        <v>13.59057</v>
      </c>
      <c r="O84" s="67">
        <v>92.75</v>
      </c>
      <c r="P84" s="68">
        <f t="shared" si="46"/>
        <v>13.5</v>
      </c>
    </row>
    <row r="85" spans="1:16" ht="24" customHeight="1" x14ac:dyDescent="0.25">
      <c r="A85" s="285">
        <v>2</v>
      </c>
      <c r="B85" s="59">
        <f t="shared" si="41"/>
        <v>0</v>
      </c>
      <c r="C85" s="59">
        <f t="shared" si="42"/>
        <v>0</v>
      </c>
      <c r="D85" s="275">
        <f t="shared" si="43"/>
        <v>0</v>
      </c>
      <c r="E85" s="74" t="s">
        <v>532</v>
      </c>
      <c r="F85" s="61">
        <v>2</v>
      </c>
      <c r="G85" s="74" t="s">
        <v>873</v>
      </c>
      <c r="H85" s="23" t="s">
        <v>910</v>
      </c>
      <c r="I85" s="73">
        <v>1</v>
      </c>
      <c r="J85" s="74" t="s">
        <v>532</v>
      </c>
      <c r="K85" s="65">
        <v>137.28</v>
      </c>
      <c r="L85" s="65">
        <f t="shared" si="44"/>
        <v>137.28</v>
      </c>
      <c r="M85" s="66">
        <v>0.05</v>
      </c>
      <c r="N85" s="67">
        <f t="shared" si="45"/>
        <v>144.14400000000001</v>
      </c>
      <c r="O85" s="67">
        <v>93.75</v>
      </c>
      <c r="P85" s="68">
        <f t="shared" si="46"/>
        <v>144.25</v>
      </c>
    </row>
    <row r="86" spans="1:16" ht="25.5" customHeight="1" x14ac:dyDescent="0.25">
      <c r="A86" s="285">
        <v>3</v>
      </c>
      <c r="B86" s="59">
        <f t="shared" si="41"/>
        <v>0</v>
      </c>
      <c r="C86" s="59">
        <f t="shared" si="42"/>
        <v>0</v>
      </c>
      <c r="D86" s="275">
        <f t="shared" si="43"/>
        <v>0</v>
      </c>
      <c r="E86" s="74" t="s">
        <v>532</v>
      </c>
      <c r="F86" s="61">
        <v>3</v>
      </c>
      <c r="G86" s="74" t="s">
        <v>874</v>
      </c>
      <c r="H86" s="23" t="s">
        <v>910</v>
      </c>
      <c r="I86" s="73">
        <v>1</v>
      </c>
      <c r="J86" s="74" t="s">
        <v>532</v>
      </c>
      <c r="K86" s="65">
        <v>75.2</v>
      </c>
      <c r="L86" s="65">
        <f t="shared" si="44"/>
        <v>75.2</v>
      </c>
      <c r="M86" s="66">
        <v>0.05</v>
      </c>
      <c r="N86" s="67">
        <f t="shared" si="45"/>
        <v>78.960000000000008</v>
      </c>
      <c r="O86" s="67">
        <v>94.75</v>
      </c>
      <c r="P86" s="68">
        <f t="shared" si="46"/>
        <v>79</v>
      </c>
    </row>
    <row r="87" spans="1:16" ht="21.75" customHeight="1" x14ac:dyDescent="0.25">
      <c r="A87" s="285">
        <v>3</v>
      </c>
      <c r="B87" s="59">
        <f t="shared" si="41"/>
        <v>0</v>
      </c>
      <c r="C87" s="59">
        <f t="shared" si="42"/>
        <v>0</v>
      </c>
      <c r="D87" s="275">
        <f t="shared" si="43"/>
        <v>0</v>
      </c>
      <c r="E87" s="74" t="s">
        <v>532</v>
      </c>
      <c r="F87" s="61">
        <v>3</v>
      </c>
      <c r="G87" s="74" t="s">
        <v>875</v>
      </c>
      <c r="H87" s="23" t="s">
        <v>910</v>
      </c>
      <c r="I87" s="73">
        <v>1</v>
      </c>
      <c r="J87" s="74" t="s">
        <v>532</v>
      </c>
      <c r="K87" s="65">
        <v>167.82</v>
      </c>
      <c r="L87" s="65">
        <f t="shared" si="44"/>
        <v>167.82</v>
      </c>
      <c r="M87" s="66">
        <v>0.05</v>
      </c>
      <c r="N87" s="67">
        <f t="shared" si="45"/>
        <v>176.21099999999998</v>
      </c>
      <c r="O87" s="67">
        <v>95.75</v>
      </c>
      <c r="P87" s="68">
        <f t="shared" si="46"/>
        <v>176.25</v>
      </c>
    </row>
    <row r="88" spans="1:16" ht="25.5" customHeight="1" x14ac:dyDescent="0.25">
      <c r="A88" s="285">
        <v>3</v>
      </c>
      <c r="B88" s="59">
        <f t="shared" si="41"/>
        <v>0</v>
      </c>
      <c r="C88" s="59">
        <f t="shared" si="42"/>
        <v>0</v>
      </c>
      <c r="D88" s="275">
        <f t="shared" si="43"/>
        <v>0</v>
      </c>
      <c r="E88" s="74" t="s">
        <v>532</v>
      </c>
      <c r="F88" s="61">
        <v>3</v>
      </c>
      <c r="G88" s="74" t="s">
        <v>876</v>
      </c>
      <c r="H88" s="23" t="s">
        <v>910</v>
      </c>
      <c r="I88" s="73">
        <v>1</v>
      </c>
      <c r="J88" s="74" t="s">
        <v>532</v>
      </c>
      <c r="K88" s="65">
        <v>294.19</v>
      </c>
      <c r="L88" s="65">
        <f t="shared" si="44"/>
        <v>294.19</v>
      </c>
      <c r="M88" s="66">
        <v>0.05</v>
      </c>
      <c r="N88" s="67">
        <f t="shared" si="45"/>
        <v>308.89949999999999</v>
      </c>
      <c r="O88" s="67">
        <v>96.75</v>
      </c>
      <c r="P88" s="68">
        <f t="shared" si="46"/>
        <v>309</v>
      </c>
    </row>
    <row r="89" spans="1:16" ht="26.25" customHeight="1" x14ac:dyDescent="0.25">
      <c r="A89" s="285">
        <v>4</v>
      </c>
      <c r="B89" s="59">
        <f t="shared" si="41"/>
        <v>0</v>
      </c>
      <c r="C89" s="59">
        <f t="shared" si="42"/>
        <v>0</v>
      </c>
      <c r="D89" s="275">
        <f t="shared" si="43"/>
        <v>0</v>
      </c>
      <c r="E89" s="74" t="s">
        <v>532</v>
      </c>
      <c r="F89" s="61">
        <v>4</v>
      </c>
      <c r="G89" s="74" t="s">
        <v>877</v>
      </c>
      <c r="H89" s="23" t="s">
        <v>910</v>
      </c>
      <c r="I89" s="73">
        <v>1</v>
      </c>
      <c r="J89" s="74" t="s">
        <v>532</v>
      </c>
      <c r="K89" s="65">
        <v>76.319999999999993</v>
      </c>
      <c r="L89" s="65">
        <f t="shared" si="44"/>
        <v>76.319999999999993</v>
      </c>
      <c r="M89" s="66">
        <v>0.05</v>
      </c>
      <c r="N89" s="67">
        <f t="shared" si="45"/>
        <v>80.135999999999996</v>
      </c>
      <c r="O89" s="67">
        <v>97.75</v>
      </c>
      <c r="P89" s="68">
        <f t="shared" si="46"/>
        <v>80.25</v>
      </c>
    </row>
    <row r="90" spans="1:16" ht="29.25" customHeight="1" x14ac:dyDescent="0.25">
      <c r="A90" s="285">
        <v>2</v>
      </c>
      <c r="B90" s="59">
        <f t="shared" si="41"/>
        <v>0</v>
      </c>
      <c r="C90" s="59">
        <f t="shared" si="42"/>
        <v>0</v>
      </c>
      <c r="D90" s="275">
        <f t="shared" si="43"/>
        <v>0</v>
      </c>
      <c r="E90" s="74" t="s">
        <v>532</v>
      </c>
      <c r="F90" s="61">
        <v>2</v>
      </c>
      <c r="G90" s="74" t="s">
        <v>878</v>
      </c>
      <c r="H90" s="23" t="s">
        <v>910</v>
      </c>
      <c r="I90" s="73">
        <v>1</v>
      </c>
      <c r="J90" s="74" t="s">
        <v>532</v>
      </c>
      <c r="K90" s="65">
        <v>144.97999999999999</v>
      </c>
      <c r="L90" s="65">
        <f t="shared" si="44"/>
        <v>144.97999999999999</v>
      </c>
      <c r="M90" s="66">
        <v>0.05</v>
      </c>
      <c r="N90" s="67">
        <f t="shared" si="45"/>
        <v>152.22899999999998</v>
      </c>
      <c r="O90" s="67">
        <v>98.75</v>
      </c>
      <c r="P90" s="68">
        <f t="shared" si="46"/>
        <v>152.25</v>
      </c>
    </row>
    <row r="91" spans="1:16" x14ac:dyDescent="0.25">
      <c r="A91" s="285">
        <v>3</v>
      </c>
      <c r="B91" s="59">
        <f t="shared" si="41"/>
        <v>0</v>
      </c>
      <c r="C91" s="59">
        <f t="shared" si="42"/>
        <v>0</v>
      </c>
      <c r="D91" s="275">
        <f t="shared" si="43"/>
        <v>0</v>
      </c>
      <c r="E91" s="74" t="s">
        <v>532</v>
      </c>
      <c r="F91" s="61">
        <v>3</v>
      </c>
      <c r="G91" s="74" t="s">
        <v>879</v>
      </c>
      <c r="H91" s="23" t="s">
        <v>910</v>
      </c>
      <c r="I91" s="73">
        <v>1</v>
      </c>
      <c r="J91" s="74" t="s">
        <v>532</v>
      </c>
      <c r="K91" s="65">
        <v>127.5</v>
      </c>
      <c r="L91" s="65">
        <f t="shared" si="44"/>
        <v>127.5</v>
      </c>
      <c r="M91" s="66">
        <v>0.05</v>
      </c>
      <c r="N91" s="67">
        <f t="shared" si="45"/>
        <v>133.875</v>
      </c>
      <c r="O91" s="67">
        <v>99.75</v>
      </c>
      <c r="P91" s="68">
        <f t="shared" si="46"/>
        <v>134</v>
      </c>
    </row>
    <row r="92" spans="1:16" x14ac:dyDescent="0.25">
      <c r="A92" s="285">
        <v>3</v>
      </c>
      <c r="B92" s="59">
        <f t="shared" si="41"/>
        <v>0</v>
      </c>
      <c r="C92" s="59">
        <f t="shared" si="42"/>
        <v>0</v>
      </c>
      <c r="D92" s="275">
        <f t="shared" si="43"/>
        <v>0</v>
      </c>
      <c r="E92" s="74" t="s">
        <v>532</v>
      </c>
      <c r="F92" s="61">
        <v>3</v>
      </c>
      <c r="G92" s="74" t="s">
        <v>880</v>
      </c>
      <c r="H92" s="23" t="s">
        <v>910</v>
      </c>
      <c r="I92" s="73">
        <v>1</v>
      </c>
      <c r="J92" s="74" t="s">
        <v>532</v>
      </c>
      <c r="K92" s="65">
        <v>120.36</v>
      </c>
      <c r="L92" s="65">
        <f t="shared" si="44"/>
        <v>120.36</v>
      </c>
      <c r="M92" s="66">
        <v>0.05</v>
      </c>
      <c r="N92" s="67">
        <f t="shared" si="45"/>
        <v>126.378</v>
      </c>
      <c r="O92" s="67">
        <v>100.75</v>
      </c>
      <c r="P92" s="68">
        <f t="shared" si="46"/>
        <v>126.5</v>
      </c>
    </row>
    <row r="93" spans="1:16" x14ac:dyDescent="0.25">
      <c r="A93" s="285">
        <v>2</v>
      </c>
      <c r="B93" s="59">
        <f t="shared" si="41"/>
        <v>0</v>
      </c>
      <c r="C93" s="59">
        <f t="shared" si="42"/>
        <v>0</v>
      </c>
      <c r="D93" s="275">
        <f t="shared" si="43"/>
        <v>0</v>
      </c>
      <c r="E93" s="74" t="s">
        <v>532</v>
      </c>
      <c r="F93" s="61">
        <v>2</v>
      </c>
      <c r="G93" s="74" t="s">
        <v>881</v>
      </c>
      <c r="H93" s="23" t="s">
        <v>910</v>
      </c>
      <c r="I93" s="73">
        <v>1</v>
      </c>
      <c r="J93" s="74" t="s">
        <v>532</v>
      </c>
      <c r="K93" s="65">
        <v>224.4</v>
      </c>
      <c r="L93" s="65">
        <f t="shared" si="44"/>
        <v>224.4</v>
      </c>
      <c r="M93" s="66">
        <v>0.05</v>
      </c>
      <c r="N93" s="67">
        <f t="shared" si="45"/>
        <v>235.62</v>
      </c>
      <c r="O93" s="67">
        <v>101.75</v>
      </c>
      <c r="P93" s="68">
        <f t="shared" si="46"/>
        <v>235.5</v>
      </c>
    </row>
    <row r="94" spans="1:16" x14ac:dyDescent="0.25">
      <c r="A94" s="285">
        <v>2</v>
      </c>
      <c r="B94" s="59">
        <f t="shared" si="41"/>
        <v>0</v>
      </c>
      <c r="C94" s="59">
        <f t="shared" si="42"/>
        <v>0</v>
      </c>
      <c r="D94" s="275">
        <f t="shared" si="43"/>
        <v>0</v>
      </c>
      <c r="E94" s="74" t="s">
        <v>532</v>
      </c>
      <c r="F94" s="61">
        <v>2</v>
      </c>
      <c r="G94" s="74" t="s">
        <v>882</v>
      </c>
      <c r="H94" s="23" t="s">
        <v>910</v>
      </c>
      <c r="I94" s="73">
        <v>1</v>
      </c>
      <c r="J94" s="74" t="s">
        <v>532</v>
      </c>
      <c r="K94" s="65">
        <v>123.3</v>
      </c>
      <c r="L94" s="65">
        <f t="shared" si="44"/>
        <v>123.3</v>
      </c>
      <c r="M94" s="66">
        <v>0.05</v>
      </c>
      <c r="N94" s="67">
        <f t="shared" si="45"/>
        <v>129.465</v>
      </c>
      <c r="O94" s="67">
        <v>102.75</v>
      </c>
      <c r="P94" s="68">
        <f t="shared" si="46"/>
        <v>129.5</v>
      </c>
    </row>
    <row r="95" spans="1:16" x14ac:dyDescent="0.25">
      <c r="A95" s="285">
        <v>3</v>
      </c>
      <c r="B95" s="59">
        <f t="shared" si="41"/>
        <v>0</v>
      </c>
      <c r="C95" s="59">
        <f t="shared" si="42"/>
        <v>0</v>
      </c>
      <c r="D95" s="275">
        <f t="shared" si="43"/>
        <v>0</v>
      </c>
      <c r="E95" s="74" t="s">
        <v>532</v>
      </c>
      <c r="F95" s="61">
        <v>3</v>
      </c>
      <c r="G95" s="74" t="s">
        <v>883</v>
      </c>
      <c r="H95" s="23" t="s">
        <v>910</v>
      </c>
      <c r="I95" s="73">
        <v>1</v>
      </c>
      <c r="J95" s="74" t="s">
        <v>532</v>
      </c>
      <c r="K95" s="65">
        <v>91.8</v>
      </c>
      <c r="L95" s="65">
        <f t="shared" si="44"/>
        <v>91.8</v>
      </c>
      <c r="M95" s="66">
        <v>0.05</v>
      </c>
      <c r="N95" s="67">
        <f t="shared" si="45"/>
        <v>96.39</v>
      </c>
      <c r="O95" s="67">
        <v>103.75</v>
      </c>
      <c r="P95" s="68">
        <f t="shared" si="46"/>
        <v>96.5</v>
      </c>
    </row>
    <row r="96" spans="1:16" x14ac:dyDescent="0.25">
      <c r="A96" s="285">
        <v>2</v>
      </c>
      <c r="B96" s="59">
        <f t="shared" si="41"/>
        <v>0</v>
      </c>
      <c r="C96" s="59">
        <f t="shared" si="42"/>
        <v>0</v>
      </c>
      <c r="D96" s="275">
        <f t="shared" si="43"/>
        <v>0</v>
      </c>
      <c r="E96" s="74" t="s">
        <v>532</v>
      </c>
      <c r="F96" s="61">
        <v>2</v>
      </c>
      <c r="G96" s="74" t="s">
        <v>884</v>
      </c>
      <c r="H96" s="23" t="s">
        <v>910</v>
      </c>
      <c r="I96" s="73">
        <v>1</v>
      </c>
      <c r="J96" s="74" t="s">
        <v>532</v>
      </c>
      <c r="K96" s="65">
        <v>144.9</v>
      </c>
      <c r="L96" s="65">
        <f t="shared" si="44"/>
        <v>144.9</v>
      </c>
      <c r="M96" s="66">
        <v>0.05</v>
      </c>
      <c r="N96" s="67">
        <f t="shared" si="45"/>
        <v>152.14500000000001</v>
      </c>
      <c r="O96" s="67">
        <v>104.75</v>
      </c>
      <c r="P96" s="68">
        <f t="shared" si="46"/>
        <v>152.25</v>
      </c>
    </row>
    <row r="97" spans="1:16" x14ac:dyDescent="0.25">
      <c r="A97" s="285">
        <v>3</v>
      </c>
      <c r="B97" s="59">
        <f t="shared" si="41"/>
        <v>0</v>
      </c>
      <c r="C97" s="59">
        <f t="shared" si="42"/>
        <v>0</v>
      </c>
      <c r="D97" s="275">
        <f t="shared" si="43"/>
        <v>0</v>
      </c>
      <c r="E97" s="74" t="s">
        <v>532</v>
      </c>
      <c r="F97" s="61">
        <v>3</v>
      </c>
      <c r="G97" s="74" t="s">
        <v>885</v>
      </c>
      <c r="H97" s="23" t="s">
        <v>910</v>
      </c>
      <c r="I97" s="73">
        <v>1</v>
      </c>
      <c r="J97" s="74" t="s">
        <v>532</v>
      </c>
      <c r="K97" s="65">
        <v>108</v>
      </c>
      <c r="L97" s="65">
        <f t="shared" si="44"/>
        <v>108</v>
      </c>
      <c r="M97" s="66">
        <v>0.05</v>
      </c>
      <c r="N97" s="67">
        <f t="shared" si="45"/>
        <v>113.4</v>
      </c>
      <c r="O97" s="67">
        <v>105.75</v>
      </c>
      <c r="P97" s="68">
        <f t="shared" si="46"/>
        <v>113.5</v>
      </c>
    </row>
    <row r="98" spans="1:16" x14ac:dyDescent="0.25">
      <c r="A98" s="285">
        <v>100</v>
      </c>
      <c r="B98" s="59">
        <f t="shared" si="41"/>
        <v>0</v>
      </c>
      <c r="C98" s="59">
        <f t="shared" si="42"/>
        <v>0</v>
      </c>
      <c r="D98" s="275">
        <f t="shared" si="43"/>
        <v>0</v>
      </c>
      <c r="E98" s="74" t="s">
        <v>532</v>
      </c>
      <c r="F98" s="61">
        <v>100</v>
      </c>
      <c r="G98" s="74" t="s">
        <v>886</v>
      </c>
      <c r="H98" s="23" t="s">
        <v>910</v>
      </c>
      <c r="I98" s="73">
        <v>100</v>
      </c>
      <c r="J98" s="74" t="s">
        <v>532</v>
      </c>
      <c r="K98" s="65">
        <v>607.5</v>
      </c>
      <c r="L98" s="65">
        <f t="shared" si="44"/>
        <v>6.0750000000000002</v>
      </c>
      <c r="M98" s="66">
        <v>0.05</v>
      </c>
      <c r="N98" s="67">
        <f t="shared" si="45"/>
        <v>6.3787500000000001</v>
      </c>
      <c r="O98" s="67">
        <v>106.75</v>
      </c>
      <c r="P98" s="68">
        <f t="shared" si="46"/>
        <v>6.5</v>
      </c>
    </row>
    <row r="99" spans="1:16" x14ac:dyDescent="0.25">
      <c r="A99" s="285">
        <v>6</v>
      </c>
      <c r="B99" s="59">
        <f t="shared" si="41"/>
        <v>0</v>
      </c>
      <c r="C99" s="59">
        <f t="shared" si="42"/>
        <v>0</v>
      </c>
      <c r="D99" s="275">
        <f t="shared" si="43"/>
        <v>0</v>
      </c>
      <c r="E99" s="74" t="s">
        <v>532</v>
      </c>
      <c r="F99" s="61">
        <v>6</v>
      </c>
      <c r="G99" s="74" t="s">
        <v>887</v>
      </c>
      <c r="H99" s="23" t="s">
        <v>910</v>
      </c>
      <c r="I99" s="73">
        <v>1</v>
      </c>
      <c r="J99" s="74" t="s">
        <v>532</v>
      </c>
      <c r="K99" s="65">
        <v>75.25</v>
      </c>
      <c r="L99" s="65">
        <f t="shared" si="44"/>
        <v>75.25</v>
      </c>
      <c r="M99" s="66">
        <v>0.05</v>
      </c>
      <c r="N99" s="67">
        <f t="shared" si="45"/>
        <v>79.012500000000003</v>
      </c>
      <c r="O99" s="67">
        <v>107.75</v>
      </c>
      <c r="P99" s="68">
        <f t="shared" si="46"/>
        <v>79</v>
      </c>
    </row>
    <row r="100" spans="1:16" x14ac:dyDescent="0.25">
      <c r="A100" s="285">
        <v>4</v>
      </c>
      <c r="B100" s="59">
        <f t="shared" si="41"/>
        <v>0</v>
      </c>
      <c r="C100" s="59">
        <f t="shared" si="42"/>
        <v>0</v>
      </c>
      <c r="D100" s="275">
        <f t="shared" si="43"/>
        <v>0</v>
      </c>
      <c r="E100" s="74" t="s">
        <v>532</v>
      </c>
      <c r="F100" s="61">
        <v>4</v>
      </c>
      <c r="G100" s="74" t="s">
        <v>888</v>
      </c>
      <c r="H100" s="23" t="s">
        <v>910</v>
      </c>
      <c r="I100" s="73">
        <v>1</v>
      </c>
      <c r="J100" s="74" t="s">
        <v>532</v>
      </c>
      <c r="K100" s="65">
        <v>129.36000000000001</v>
      </c>
      <c r="L100" s="65">
        <f t="shared" si="44"/>
        <v>129.36000000000001</v>
      </c>
      <c r="M100" s="66">
        <v>0.05</v>
      </c>
      <c r="N100" s="67">
        <f t="shared" si="45"/>
        <v>135.828</v>
      </c>
      <c r="O100" s="67">
        <v>108.75</v>
      </c>
      <c r="P100" s="68">
        <f t="shared" si="46"/>
        <v>135.75</v>
      </c>
    </row>
    <row r="101" spans="1:16" x14ac:dyDescent="0.25">
      <c r="A101" s="285">
        <v>6</v>
      </c>
      <c r="B101" s="59">
        <f t="shared" si="41"/>
        <v>0</v>
      </c>
      <c r="C101" s="59">
        <f t="shared" si="42"/>
        <v>0</v>
      </c>
      <c r="D101" s="275">
        <f t="shared" si="43"/>
        <v>0</v>
      </c>
      <c r="E101" s="74" t="s">
        <v>532</v>
      </c>
      <c r="F101" s="61">
        <v>6</v>
      </c>
      <c r="G101" s="74" t="s">
        <v>889</v>
      </c>
      <c r="H101" s="23" t="s">
        <v>910</v>
      </c>
      <c r="I101" s="73">
        <v>1</v>
      </c>
      <c r="J101" s="74" t="s">
        <v>532</v>
      </c>
      <c r="K101" s="65">
        <v>152.4</v>
      </c>
      <c r="L101" s="65">
        <f t="shared" si="44"/>
        <v>152.4</v>
      </c>
      <c r="M101" s="66">
        <v>0.05</v>
      </c>
      <c r="N101" s="67">
        <f t="shared" si="45"/>
        <v>160.02000000000001</v>
      </c>
      <c r="O101" s="67">
        <v>109.75</v>
      </c>
      <c r="P101" s="68">
        <f t="shared" si="46"/>
        <v>160</v>
      </c>
    </row>
    <row r="102" spans="1:16" x14ac:dyDescent="0.25">
      <c r="A102" s="285">
        <v>8</v>
      </c>
      <c r="B102" s="59">
        <f t="shared" si="41"/>
        <v>0</v>
      </c>
      <c r="C102" s="59">
        <f t="shared" si="42"/>
        <v>0</v>
      </c>
      <c r="D102" s="275">
        <f t="shared" si="43"/>
        <v>0</v>
      </c>
      <c r="E102" s="74" t="s">
        <v>532</v>
      </c>
      <c r="F102" s="61">
        <v>8</v>
      </c>
      <c r="G102" s="74" t="s">
        <v>890</v>
      </c>
      <c r="H102" s="23" t="s">
        <v>910</v>
      </c>
      <c r="I102" s="73">
        <v>1</v>
      </c>
      <c r="J102" s="74" t="s">
        <v>532</v>
      </c>
      <c r="K102" s="65">
        <v>95.96</v>
      </c>
      <c r="L102" s="65">
        <f t="shared" si="44"/>
        <v>95.96</v>
      </c>
      <c r="M102" s="66">
        <v>0.05</v>
      </c>
      <c r="N102" s="67">
        <f t="shared" si="45"/>
        <v>100.758</v>
      </c>
      <c r="O102" s="67">
        <v>110.75</v>
      </c>
      <c r="P102" s="68">
        <f t="shared" si="46"/>
        <v>100.75</v>
      </c>
    </row>
    <row r="103" spans="1:16" x14ac:dyDescent="0.25">
      <c r="A103" s="285">
        <v>2</v>
      </c>
      <c r="B103" s="59">
        <f t="shared" si="41"/>
        <v>0</v>
      </c>
      <c r="C103" s="59">
        <f t="shared" si="42"/>
        <v>0</v>
      </c>
      <c r="D103" s="275">
        <f t="shared" si="43"/>
        <v>0</v>
      </c>
      <c r="E103" s="74" t="s">
        <v>532</v>
      </c>
      <c r="F103" s="61">
        <v>2</v>
      </c>
      <c r="G103" s="74" t="s">
        <v>891</v>
      </c>
      <c r="H103" s="23" t="s">
        <v>910</v>
      </c>
      <c r="I103" s="73">
        <v>1</v>
      </c>
      <c r="J103" s="74" t="s">
        <v>532</v>
      </c>
      <c r="K103" s="65">
        <v>210.95</v>
      </c>
      <c r="L103" s="65">
        <f t="shared" si="44"/>
        <v>210.95</v>
      </c>
      <c r="M103" s="66">
        <v>0.05</v>
      </c>
      <c r="N103" s="67">
        <f t="shared" si="45"/>
        <v>221.4975</v>
      </c>
      <c r="O103" s="67">
        <v>111.75</v>
      </c>
      <c r="P103" s="68">
        <f t="shared" si="46"/>
        <v>221.5</v>
      </c>
    </row>
    <row r="104" spans="1:16" x14ac:dyDescent="0.25">
      <c r="A104" s="285">
        <v>2</v>
      </c>
      <c r="B104" s="59">
        <f t="shared" si="41"/>
        <v>0</v>
      </c>
      <c r="C104" s="59">
        <f t="shared" si="42"/>
        <v>0</v>
      </c>
      <c r="D104" s="275">
        <f t="shared" si="43"/>
        <v>0</v>
      </c>
      <c r="E104" s="74" t="s">
        <v>532</v>
      </c>
      <c r="F104" s="61">
        <v>2</v>
      </c>
      <c r="G104" s="74" t="s">
        <v>892</v>
      </c>
      <c r="H104" s="23" t="s">
        <v>910</v>
      </c>
      <c r="I104" s="73">
        <v>100</v>
      </c>
      <c r="J104" s="74" t="s">
        <v>532</v>
      </c>
      <c r="K104" s="65">
        <v>448.4</v>
      </c>
      <c r="L104" s="65">
        <f t="shared" si="44"/>
        <v>4.484</v>
      </c>
      <c r="M104" s="66">
        <v>0.05</v>
      </c>
      <c r="N104" s="67">
        <f t="shared" si="45"/>
        <v>4.7081999999999997</v>
      </c>
      <c r="O104" s="67">
        <v>112.75</v>
      </c>
      <c r="P104" s="68">
        <f t="shared" si="46"/>
        <v>4.75</v>
      </c>
    </row>
    <row r="105" spans="1:16" x14ac:dyDescent="0.25">
      <c r="A105" s="285">
        <v>3</v>
      </c>
      <c r="B105" s="59">
        <f t="shared" si="41"/>
        <v>0</v>
      </c>
      <c r="C105" s="59">
        <f t="shared" si="42"/>
        <v>0</v>
      </c>
      <c r="D105" s="275">
        <f t="shared" si="43"/>
        <v>0</v>
      </c>
      <c r="E105" s="74" t="s">
        <v>532</v>
      </c>
      <c r="F105" s="61">
        <v>3</v>
      </c>
      <c r="G105" s="74" t="s">
        <v>893</v>
      </c>
      <c r="H105" s="23" t="s">
        <v>910</v>
      </c>
      <c r="I105" s="73">
        <v>1</v>
      </c>
      <c r="J105" s="74" t="s">
        <v>532</v>
      </c>
      <c r="K105" s="65">
        <v>157</v>
      </c>
      <c r="L105" s="65">
        <f t="shared" si="44"/>
        <v>157</v>
      </c>
      <c r="M105" s="66">
        <v>0.05</v>
      </c>
      <c r="N105" s="67">
        <f t="shared" si="45"/>
        <v>164.85</v>
      </c>
      <c r="O105" s="67">
        <v>113.75</v>
      </c>
      <c r="P105" s="68">
        <f t="shared" si="46"/>
        <v>164.75</v>
      </c>
    </row>
    <row r="106" spans="1:16" x14ac:dyDescent="0.25">
      <c r="A106" s="285">
        <v>5</v>
      </c>
      <c r="B106" s="59">
        <f t="shared" si="41"/>
        <v>0</v>
      </c>
      <c r="C106" s="59">
        <f t="shared" si="42"/>
        <v>0</v>
      </c>
      <c r="D106" s="275">
        <f t="shared" si="43"/>
        <v>0</v>
      </c>
      <c r="E106" s="74" t="s">
        <v>532</v>
      </c>
      <c r="F106" s="61">
        <v>5</v>
      </c>
      <c r="G106" s="74" t="s">
        <v>894</v>
      </c>
      <c r="H106" s="23" t="s">
        <v>910</v>
      </c>
      <c r="I106" s="73">
        <v>1</v>
      </c>
      <c r="J106" s="74" t="s">
        <v>532</v>
      </c>
      <c r="K106" s="65">
        <v>99.75</v>
      </c>
      <c r="L106" s="65">
        <f t="shared" si="44"/>
        <v>99.75</v>
      </c>
      <c r="M106" s="66">
        <v>0.05</v>
      </c>
      <c r="N106" s="67">
        <f t="shared" si="45"/>
        <v>104.7375</v>
      </c>
      <c r="O106" s="67">
        <v>114.75</v>
      </c>
      <c r="P106" s="68">
        <f t="shared" si="46"/>
        <v>104.75</v>
      </c>
    </row>
    <row r="107" spans="1:16" x14ac:dyDescent="0.25">
      <c r="A107" s="285">
        <v>40</v>
      </c>
      <c r="B107" s="59">
        <f t="shared" si="41"/>
        <v>0</v>
      </c>
      <c r="C107" s="59">
        <f t="shared" si="42"/>
        <v>0</v>
      </c>
      <c r="D107" s="275">
        <f t="shared" si="43"/>
        <v>0</v>
      </c>
      <c r="E107" s="74" t="s">
        <v>532</v>
      </c>
      <c r="F107" s="61">
        <v>40</v>
      </c>
      <c r="G107" s="74" t="s">
        <v>895</v>
      </c>
      <c r="H107" s="23" t="s">
        <v>910</v>
      </c>
      <c r="I107" s="73">
        <v>1</v>
      </c>
      <c r="J107" s="74" t="s">
        <v>532</v>
      </c>
      <c r="K107" s="65">
        <v>17.59</v>
      </c>
      <c r="L107" s="65">
        <f t="shared" si="44"/>
        <v>17.59</v>
      </c>
      <c r="M107" s="66">
        <v>0.05</v>
      </c>
      <c r="N107" s="67">
        <f t="shared" si="45"/>
        <v>18.4695</v>
      </c>
      <c r="O107" s="67">
        <v>115.75</v>
      </c>
      <c r="P107" s="68">
        <f t="shared" si="46"/>
        <v>18.5</v>
      </c>
    </row>
    <row r="108" spans="1:16" x14ac:dyDescent="0.25">
      <c r="A108" s="285">
        <v>200</v>
      </c>
      <c r="B108" s="59">
        <f t="shared" si="41"/>
        <v>0</v>
      </c>
      <c r="C108" s="59">
        <f t="shared" si="42"/>
        <v>0</v>
      </c>
      <c r="D108" s="275">
        <f t="shared" si="43"/>
        <v>0</v>
      </c>
      <c r="E108" s="74" t="s">
        <v>532</v>
      </c>
      <c r="F108" s="61">
        <v>200</v>
      </c>
      <c r="G108" s="74" t="s">
        <v>896</v>
      </c>
      <c r="H108" s="23" t="s">
        <v>910</v>
      </c>
      <c r="I108" s="73">
        <v>100</v>
      </c>
      <c r="J108" s="74" t="s">
        <v>532</v>
      </c>
      <c r="K108" s="65">
        <v>940.23</v>
      </c>
      <c r="L108" s="65">
        <f t="shared" si="44"/>
        <v>9.4023000000000003</v>
      </c>
      <c r="M108" s="66">
        <v>0.05</v>
      </c>
      <c r="N108" s="67">
        <f t="shared" si="45"/>
        <v>9.8724150000000002</v>
      </c>
      <c r="O108" s="67">
        <v>116.75</v>
      </c>
      <c r="P108" s="68">
        <f t="shared" si="46"/>
        <v>9.75</v>
      </c>
    </row>
    <row r="109" spans="1:16" x14ac:dyDescent="0.25">
      <c r="A109" s="285">
        <v>36</v>
      </c>
      <c r="B109" s="59">
        <f t="shared" si="41"/>
        <v>0</v>
      </c>
      <c r="C109" s="59">
        <f t="shared" si="42"/>
        <v>0</v>
      </c>
      <c r="D109" s="275">
        <f t="shared" si="43"/>
        <v>0</v>
      </c>
      <c r="E109" s="74" t="s">
        <v>532</v>
      </c>
      <c r="F109" s="61">
        <v>36</v>
      </c>
      <c r="G109" s="74" t="s">
        <v>897</v>
      </c>
      <c r="H109" s="23" t="s">
        <v>910</v>
      </c>
      <c r="I109" s="73">
        <v>36</v>
      </c>
      <c r="J109" s="74" t="s">
        <v>532</v>
      </c>
      <c r="K109" s="65">
        <v>2190.4299999999998</v>
      </c>
      <c r="L109" s="65">
        <f t="shared" si="44"/>
        <v>60.845277777777774</v>
      </c>
      <c r="M109" s="66">
        <v>0.05</v>
      </c>
      <c r="N109" s="67">
        <f t="shared" si="45"/>
        <v>63.887541666666664</v>
      </c>
      <c r="O109" s="67">
        <v>117.75</v>
      </c>
      <c r="P109" s="68">
        <f t="shared" si="46"/>
        <v>64</v>
      </c>
    </row>
    <row r="110" spans="1:16" x14ac:dyDescent="0.25">
      <c r="A110" s="285">
        <v>200</v>
      </c>
      <c r="B110" s="59">
        <f t="shared" si="41"/>
        <v>0</v>
      </c>
      <c r="C110" s="59">
        <f t="shared" si="42"/>
        <v>0</v>
      </c>
      <c r="D110" s="275">
        <f t="shared" si="43"/>
        <v>0</v>
      </c>
      <c r="E110" s="74" t="s">
        <v>532</v>
      </c>
      <c r="F110" s="61">
        <v>200</v>
      </c>
      <c r="G110" s="74" t="s">
        <v>898</v>
      </c>
      <c r="H110" s="23" t="s">
        <v>910</v>
      </c>
      <c r="I110" s="73">
        <v>100</v>
      </c>
      <c r="J110" s="74" t="s">
        <v>532</v>
      </c>
      <c r="K110" s="65">
        <v>1040.4000000000001</v>
      </c>
      <c r="L110" s="65">
        <f t="shared" si="44"/>
        <v>10.404000000000002</v>
      </c>
      <c r="M110" s="66">
        <v>0.05</v>
      </c>
      <c r="N110" s="67">
        <f t="shared" si="45"/>
        <v>10.924200000000003</v>
      </c>
      <c r="O110" s="67">
        <v>118.75</v>
      </c>
      <c r="P110" s="68">
        <f t="shared" si="46"/>
        <v>11</v>
      </c>
    </row>
    <row r="111" spans="1:16" x14ac:dyDescent="0.25">
      <c r="A111" s="285">
        <v>2</v>
      </c>
      <c r="B111" s="59">
        <f t="shared" si="41"/>
        <v>0</v>
      </c>
      <c r="C111" s="59">
        <f t="shared" si="42"/>
        <v>0</v>
      </c>
      <c r="D111" s="275">
        <f t="shared" si="43"/>
        <v>0</v>
      </c>
      <c r="E111" s="74" t="s">
        <v>532</v>
      </c>
      <c r="F111" s="61">
        <v>2</v>
      </c>
      <c r="G111" s="74" t="s">
        <v>899</v>
      </c>
      <c r="H111" s="23" t="s">
        <v>910</v>
      </c>
      <c r="I111" s="73">
        <v>1</v>
      </c>
      <c r="J111" s="74" t="s">
        <v>532</v>
      </c>
      <c r="K111" s="65">
        <v>223.41</v>
      </c>
      <c r="L111" s="65">
        <f t="shared" si="44"/>
        <v>223.41</v>
      </c>
      <c r="M111" s="66">
        <v>0.05</v>
      </c>
      <c r="N111" s="67">
        <f t="shared" si="45"/>
        <v>234.5805</v>
      </c>
      <c r="O111" s="67">
        <v>119.75</v>
      </c>
      <c r="P111" s="68">
        <f t="shared" si="46"/>
        <v>234.5</v>
      </c>
    </row>
    <row r="112" spans="1:16" x14ac:dyDescent="0.25">
      <c r="A112" s="285">
        <v>4</v>
      </c>
      <c r="B112" s="59">
        <f t="shared" si="41"/>
        <v>0</v>
      </c>
      <c r="C112" s="59">
        <f t="shared" si="42"/>
        <v>0</v>
      </c>
      <c r="D112" s="275">
        <f t="shared" si="43"/>
        <v>0</v>
      </c>
      <c r="E112" s="74" t="s">
        <v>532</v>
      </c>
      <c r="F112" s="61">
        <v>4</v>
      </c>
      <c r="G112" s="74" t="s">
        <v>900</v>
      </c>
      <c r="H112" s="23" t="s">
        <v>910</v>
      </c>
      <c r="I112" s="73">
        <v>1</v>
      </c>
      <c r="J112" s="74" t="s">
        <v>532</v>
      </c>
      <c r="K112" s="65">
        <v>133.28</v>
      </c>
      <c r="L112" s="65">
        <f t="shared" si="44"/>
        <v>133.28</v>
      </c>
      <c r="M112" s="66">
        <v>0.05</v>
      </c>
      <c r="N112" s="67">
        <f t="shared" si="45"/>
        <v>139.94399999999999</v>
      </c>
      <c r="O112" s="67">
        <v>120.75</v>
      </c>
      <c r="P112" s="68">
        <f t="shared" si="46"/>
        <v>140</v>
      </c>
    </row>
    <row r="113" spans="1:16" x14ac:dyDescent="0.25">
      <c r="A113" s="285">
        <v>2</v>
      </c>
      <c r="B113" s="59">
        <f t="shared" si="41"/>
        <v>0</v>
      </c>
      <c r="C113" s="59">
        <f t="shared" si="42"/>
        <v>0</v>
      </c>
      <c r="D113" s="275">
        <f t="shared" si="43"/>
        <v>0</v>
      </c>
      <c r="E113" s="74" t="s">
        <v>532</v>
      </c>
      <c r="F113" s="61">
        <v>2</v>
      </c>
      <c r="G113" s="74" t="s">
        <v>901</v>
      </c>
      <c r="H113" s="23" t="s">
        <v>910</v>
      </c>
      <c r="I113" s="73">
        <v>1</v>
      </c>
      <c r="J113" s="74" t="s">
        <v>532</v>
      </c>
      <c r="K113" s="65">
        <v>148.71</v>
      </c>
      <c r="L113" s="65">
        <f t="shared" si="44"/>
        <v>148.71</v>
      </c>
      <c r="M113" s="66">
        <v>0.05</v>
      </c>
      <c r="N113" s="67">
        <f t="shared" si="45"/>
        <v>156.1455</v>
      </c>
      <c r="O113" s="67">
        <v>121.75</v>
      </c>
      <c r="P113" s="68">
        <f t="shared" si="46"/>
        <v>156.25</v>
      </c>
    </row>
    <row r="114" spans="1:16" x14ac:dyDescent="0.25">
      <c r="A114" s="285">
        <v>4</v>
      </c>
      <c r="B114" s="59">
        <f t="shared" ref="B114:B121" si="47">MAX(0,A114-F114)</f>
        <v>0</v>
      </c>
      <c r="C114" s="59">
        <f t="shared" ref="C114:C121" si="48">B114/I114</f>
        <v>0</v>
      </c>
      <c r="D114" s="275">
        <f t="shared" ref="D114:D121" si="49">ROUND(C114,0)</f>
        <v>0</v>
      </c>
      <c r="E114" s="74" t="s">
        <v>532</v>
      </c>
      <c r="F114" s="61">
        <v>4</v>
      </c>
      <c r="G114" s="74" t="s">
        <v>902</v>
      </c>
      <c r="H114" s="23" t="s">
        <v>910</v>
      </c>
      <c r="I114" s="73">
        <v>1</v>
      </c>
      <c r="J114" s="74" t="s">
        <v>532</v>
      </c>
      <c r="K114" s="65">
        <v>88.2</v>
      </c>
      <c r="L114" s="65">
        <f t="shared" ref="L114:L121" si="50">K114/I114</f>
        <v>88.2</v>
      </c>
      <c r="M114" s="66">
        <v>0.05</v>
      </c>
      <c r="N114" s="67">
        <f t="shared" ref="N114:N121" si="51">L114+(L114*M114)</f>
        <v>92.61</v>
      </c>
      <c r="O114" s="67">
        <v>122.75</v>
      </c>
      <c r="P114" s="68">
        <f t="shared" ref="P114:P121" si="52">ROUND(N114*4,0)/4</f>
        <v>92.5</v>
      </c>
    </row>
    <row r="115" spans="1:16" x14ac:dyDescent="0.25">
      <c r="A115" s="285">
        <v>3</v>
      </c>
      <c r="B115" s="59">
        <f t="shared" si="47"/>
        <v>0</v>
      </c>
      <c r="C115" s="59">
        <f t="shared" si="48"/>
        <v>0</v>
      </c>
      <c r="D115" s="275">
        <f t="shared" si="49"/>
        <v>0</v>
      </c>
      <c r="E115" s="74" t="s">
        <v>532</v>
      </c>
      <c r="F115" s="61">
        <v>3</v>
      </c>
      <c r="G115" s="74" t="s">
        <v>903</v>
      </c>
      <c r="H115" s="23" t="s">
        <v>910</v>
      </c>
      <c r="I115" s="73">
        <v>1</v>
      </c>
      <c r="J115" s="74" t="s">
        <v>532</v>
      </c>
      <c r="K115" s="65">
        <v>48.08</v>
      </c>
      <c r="L115" s="65">
        <f t="shared" si="50"/>
        <v>48.08</v>
      </c>
      <c r="M115" s="66">
        <v>0.05</v>
      </c>
      <c r="N115" s="67">
        <f t="shared" si="51"/>
        <v>50.483999999999995</v>
      </c>
      <c r="O115" s="67">
        <v>123.75</v>
      </c>
      <c r="P115" s="68">
        <f t="shared" si="52"/>
        <v>50.5</v>
      </c>
    </row>
    <row r="116" spans="1:16" x14ac:dyDescent="0.25">
      <c r="A116" s="285">
        <v>3</v>
      </c>
      <c r="B116" s="59">
        <f t="shared" si="47"/>
        <v>0</v>
      </c>
      <c r="C116" s="59">
        <f t="shared" si="48"/>
        <v>0</v>
      </c>
      <c r="D116" s="275">
        <f t="shared" si="49"/>
        <v>0</v>
      </c>
      <c r="E116" s="74" t="s">
        <v>532</v>
      </c>
      <c r="F116" s="61">
        <v>3</v>
      </c>
      <c r="G116" s="74" t="s">
        <v>904</v>
      </c>
      <c r="H116" s="23" t="s">
        <v>910</v>
      </c>
      <c r="I116" s="73">
        <v>1</v>
      </c>
      <c r="J116" s="74" t="s">
        <v>532</v>
      </c>
      <c r="K116" s="65">
        <v>57.37</v>
      </c>
      <c r="L116" s="65">
        <f t="shared" si="50"/>
        <v>57.37</v>
      </c>
      <c r="M116" s="66">
        <v>0.05</v>
      </c>
      <c r="N116" s="67">
        <f t="shared" si="51"/>
        <v>60.238499999999995</v>
      </c>
      <c r="O116" s="67">
        <v>124.75</v>
      </c>
      <c r="P116" s="68">
        <f t="shared" si="52"/>
        <v>60.25</v>
      </c>
    </row>
    <row r="117" spans="1:16" x14ac:dyDescent="0.25">
      <c r="A117" s="285">
        <v>3</v>
      </c>
      <c r="B117" s="59">
        <f t="shared" si="47"/>
        <v>0</v>
      </c>
      <c r="C117" s="59">
        <f t="shared" si="48"/>
        <v>0</v>
      </c>
      <c r="D117" s="275">
        <f t="shared" si="49"/>
        <v>0</v>
      </c>
      <c r="E117" s="74" t="s">
        <v>532</v>
      </c>
      <c r="F117" s="61">
        <v>3</v>
      </c>
      <c r="G117" s="74" t="s">
        <v>905</v>
      </c>
      <c r="H117" s="23" t="s">
        <v>910</v>
      </c>
      <c r="I117" s="73">
        <v>1</v>
      </c>
      <c r="J117" s="74" t="s">
        <v>532</v>
      </c>
      <c r="K117" s="65">
        <v>139.16</v>
      </c>
      <c r="L117" s="65">
        <f t="shared" si="50"/>
        <v>139.16</v>
      </c>
      <c r="M117" s="66">
        <v>0.05</v>
      </c>
      <c r="N117" s="67">
        <f t="shared" si="51"/>
        <v>146.11799999999999</v>
      </c>
      <c r="O117" s="67">
        <v>125.75</v>
      </c>
      <c r="P117" s="68">
        <f t="shared" si="52"/>
        <v>146</v>
      </c>
    </row>
    <row r="118" spans="1:16" x14ac:dyDescent="0.25">
      <c r="A118" s="285">
        <v>30</v>
      </c>
      <c r="B118" s="59">
        <f t="shared" si="47"/>
        <v>0</v>
      </c>
      <c r="C118" s="59">
        <f t="shared" si="48"/>
        <v>0</v>
      </c>
      <c r="D118" s="275">
        <f t="shared" si="49"/>
        <v>0</v>
      </c>
      <c r="E118" s="74" t="s">
        <v>532</v>
      </c>
      <c r="F118" s="61">
        <v>30</v>
      </c>
      <c r="G118" s="74" t="s">
        <v>906</v>
      </c>
      <c r="H118" s="23" t="s">
        <v>910</v>
      </c>
      <c r="I118" s="73">
        <v>30</v>
      </c>
      <c r="J118" s="74" t="s">
        <v>532</v>
      </c>
      <c r="K118" s="65">
        <v>44.2</v>
      </c>
      <c r="L118" s="65">
        <f t="shared" si="50"/>
        <v>1.4733333333333334</v>
      </c>
      <c r="M118" s="66">
        <v>0.05</v>
      </c>
      <c r="N118" s="67">
        <f t="shared" si="51"/>
        <v>1.5470000000000002</v>
      </c>
      <c r="O118" s="67">
        <v>126.75</v>
      </c>
      <c r="P118" s="68">
        <f t="shared" si="52"/>
        <v>1.5</v>
      </c>
    </row>
    <row r="119" spans="1:16" x14ac:dyDescent="0.25">
      <c r="A119" s="285">
        <v>200</v>
      </c>
      <c r="B119" s="59">
        <f t="shared" si="47"/>
        <v>0</v>
      </c>
      <c r="C119" s="59">
        <f t="shared" si="48"/>
        <v>0</v>
      </c>
      <c r="D119" s="275">
        <f t="shared" si="49"/>
        <v>0</v>
      </c>
      <c r="E119" s="74" t="s">
        <v>532</v>
      </c>
      <c r="F119" s="61">
        <v>200</v>
      </c>
      <c r="G119" s="74" t="s">
        <v>907</v>
      </c>
      <c r="H119" s="23" t="s">
        <v>910</v>
      </c>
      <c r="I119" s="73">
        <v>100</v>
      </c>
      <c r="J119" s="74" t="s">
        <v>532</v>
      </c>
      <c r="K119" s="65">
        <v>915.29</v>
      </c>
      <c r="L119" s="65">
        <f t="shared" si="50"/>
        <v>9.1528999999999989</v>
      </c>
      <c r="M119" s="66">
        <v>0.05</v>
      </c>
      <c r="N119" s="67">
        <f t="shared" si="51"/>
        <v>9.6105449999999983</v>
      </c>
      <c r="O119" s="67">
        <v>127.75</v>
      </c>
      <c r="P119" s="68">
        <f t="shared" si="52"/>
        <v>9.5</v>
      </c>
    </row>
    <row r="120" spans="1:16" x14ac:dyDescent="0.25">
      <c r="A120" s="285">
        <v>256</v>
      </c>
      <c r="B120" s="59">
        <f t="shared" si="47"/>
        <v>0</v>
      </c>
      <c r="C120" s="59">
        <f t="shared" si="48"/>
        <v>0</v>
      </c>
      <c r="D120" s="275">
        <f ca="1">-D120</f>
        <v>0</v>
      </c>
      <c r="E120" s="74" t="s">
        <v>532</v>
      </c>
      <c r="F120" s="61">
        <v>256</v>
      </c>
      <c r="G120" s="74" t="s">
        <v>908</v>
      </c>
      <c r="H120" s="23" t="s">
        <v>910</v>
      </c>
      <c r="I120" s="73">
        <v>128</v>
      </c>
      <c r="J120" s="74" t="s">
        <v>532</v>
      </c>
      <c r="K120" s="65">
        <v>946.06</v>
      </c>
      <c r="L120" s="65">
        <f t="shared" si="50"/>
        <v>7.3910937499999996</v>
      </c>
      <c r="M120" s="66">
        <v>0.05</v>
      </c>
      <c r="N120" s="67">
        <f t="shared" si="51"/>
        <v>7.7606484374999996</v>
      </c>
      <c r="O120" s="67">
        <v>128.75</v>
      </c>
      <c r="P120" s="68">
        <f t="shared" si="52"/>
        <v>7.75</v>
      </c>
    </row>
    <row r="121" spans="1:16" x14ac:dyDescent="0.25">
      <c r="A121" s="285">
        <v>100</v>
      </c>
      <c r="B121" s="59">
        <f t="shared" si="47"/>
        <v>0</v>
      </c>
      <c r="C121" s="59">
        <f t="shared" si="48"/>
        <v>0</v>
      </c>
      <c r="D121" s="275">
        <f t="shared" si="49"/>
        <v>0</v>
      </c>
      <c r="E121" s="74" t="s">
        <v>532</v>
      </c>
      <c r="F121" s="61">
        <v>100</v>
      </c>
      <c r="G121" s="74" t="s">
        <v>909</v>
      </c>
      <c r="H121" s="23" t="s">
        <v>910</v>
      </c>
      <c r="I121" s="73">
        <v>100</v>
      </c>
      <c r="J121" s="74" t="s">
        <v>532</v>
      </c>
      <c r="K121" s="65">
        <v>1200.5</v>
      </c>
      <c r="L121" s="65">
        <f t="shared" si="50"/>
        <v>12.005000000000001</v>
      </c>
      <c r="M121" s="66">
        <v>0.05</v>
      </c>
      <c r="N121" s="67">
        <f t="shared" si="51"/>
        <v>12.605250000000002</v>
      </c>
      <c r="O121" s="67">
        <v>129.75</v>
      </c>
      <c r="P121" s="68">
        <f t="shared" si="52"/>
        <v>12.5</v>
      </c>
    </row>
    <row r="122" spans="1:16" x14ac:dyDescent="0.25">
      <c r="A122" s="286"/>
      <c r="B122" s="287"/>
      <c r="C122" s="287"/>
      <c r="D122" s="288"/>
      <c r="E122" s="289"/>
      <c r="F122" s="290"/>
      <c r="G122" s="289"/>
      <c r="H122" s="291"/>
      <c r="I122" s="292"/>
      <c r="J122" s="289"/>
      <c r="K122" s="293"/>
      <c r="L122" s="293"/>
      <c r="M122" s="294"/>
      <c r="N122" s="295"/>
      <c r="O122" s="295"/>
      <c r="P122" s="296"/>
    </row>
    <row r="123" spans="1:16" x14ac:dyDescent="0.25">
      <c r="A123" s="286"/>
      <c r="B123" s="287"/>
      <c r="C123" s="287"/>
      <c r="D123" s="288"/>
      <c r="E123" s="289"/>
      <c r="F123" s="290"/>
      <c r="G123" s="289"/>
      <c r="H123" s="291"/>
      <c r="I123" s="292"/>
      <c r="J123" s="289"/>
      <c r="K123" s="293"/>
      <c r="L123" s="293"/>
      <c r="M123" s="294"/>
      <c r="N123" s="295"/>
      <c r="O123" s="295"/>
      <c r="P123" s="296"/>
    </row>
    <row r="124" spans="1:16" x14ac:dyDescent="0.25">
      <c r="A124" s="286"/>
      <c r="B124" s="287"/>
      <c r="C124" s="287"/>
      <c r="D124" s="288"/>
      <c r="E124" s="289"/>
      <c r="F124" s="290"/>
      <c r="G124" s="289"/>
      <c r="H124" s="291"/>
      <c r="I124" s="292"/>
      <c r="J124" s="289"/>
      <c r="K124" s="293"/>
      <c r="L124" s="293"/>
      <c r="M124" s="294"/>
      <c r="N124" s="295"/>
      <c r="O124" s="295"/>
      <c r="P124" s="296"/>
    </row>
    <row r="125" spans="1:16" x14ac:dyDescent="0.25">
      <c r="A125" s="286"/>
      <c r="B125" s="287"/>
      <c r="C125" s="287"/>
      <c r="D125" s="288"/>
      <c r="E125" s="289"/>
      <c r="F125" s="290"/>
      <c r="G125" s="289"/>
      <c r="H125" s="291"/>
      <c r="I125" s="292"/>
      <c r="J125" s="289"/>
      <c r="K125" s="293"/>
      <c r="L125" s="293"/>
      <c r="M125" s="294"/>
      <c r="N125" s="295"/>
      <c r="O125" s="295"/>
      <c r="P125" s="296"/>
    </row>
    <row r="126" spans="1:16" x14ac:dyDescent="0.25">
      <c r="A126" s="286"/>
      <c r="B126" s="287"/>
      <c r="C126" s="287"/>
      <c r="D126" s="288"/>
      <c r="E126" s="289"/>
      <c r="F126" s="290"/>
      <c r="G126" s="289"/>
      <c r="H126" s="291"/>
      <c r="I126" s="292"/>
      <c r="J126" s="289"/>
      <c r="K126" s="293"/>
      <c r="L126" s="293"/>
      <c r="M126" s="294"/>
      <c r="N126" s="295"/>
      <c r="O126" s="295"/>
      <c r="P126" s="296"/>
    </row>
    <row r="127" spans="1:16" x14ac:dyDescent="0.25">
      <c r="A127" s="286"/>
      <c r="B127" s="287"/>
      <c r="C127" s="287"/>
      <c r="D127" s="288"/>
      <c r="E127" s="289"/>
      <c r="F127" s="290"/>
      <c r="G127" s="289"/>
      <c r="H127" s="291"/>
      <c r="I127" s="292"/>
      <c r="J127" s="289"/>
      <c r="K127" s="293"/>
      <c r="L127" s="293"/>
      <c r="M127" s="294"/>
      <c r="N127" s="295"/>
      <c r="O127" s="295"/>
      <c r="P127" s="296"/>
    </row>
    <row r="128" spans="1:16" x14ac:dyDescent="0.25">
      <c r="A128" s="286"/>
      <c r="B128" s="287"/>
      <c r="C128" s="287"/>
      <c r="D128" s="288"/>
      <c r="E128" s="289"/>
      <c r="F128" s="290"/>
      <c r="G128" s="289"/>
      <c r="H128" s="291"/>
      <c r="I128" s="292"/>
      <c r="J128" s="289"/>
      <c r="K128" s="293"/>
      <c r="L128" s="293"/>
      <c r="M128" s="294"/>
      <c r="N128" s="295"/>
      <c r="O128" s="295"/>
      <c r="P128" s="296"/>
    </row>
    <row r="129" spans="1:16" x14ac:dyDescent="0.25">
      <c r="A129" s="286"/>
      <c r="B129" s="287"/>
      <c r="C129" s="287"/>
      <c r="D129" s="288"/>
      <c r="E129" s="289"/>
      <c r="F129" s="290"/>
      <c r="G129" s="289"/>
      <c r="H129" s="291"/>
      <c r="I129" s="292"/>
      <c r="J129" s="289"/>
      <c r="K129" s="293"/>
      <c r="L129" s="293"/>
      <c r="M129" s="294"/>
      <c r="N129" s="295"/>
      <c r="O129" s="295"/>
      <c r="P129" s="296"/>
    </row>
    <row r="130" spans="1:16" x14ac:dyDescent="0.25">
      <c r="A130" s="286"/>
      <c r="B130" s="287"/>
      <c r="C130" s="287"/>
      <c r="D130" s="288"/>
      <c r="E130" s="289"/>
      <c r="F130" s="290"/>
      <c r="G130" s="289"/>
      <c r="H130" s="291"/>
      <c r="I130" s="292"/>
      <c r="J130" s="289"/>
      <c r="K130" s="293"/>
      <c r="L130" s="293"/>
      <c r="M130" s="294"/>
      <c r="N130" s="295"/>
      <c r="O130" s="295"/>
      <c r="P130" s="296"/>
    </row>
    <row r="131" spans="1:16" x14ac:dyDescent="0.25">
      <c r="A131" s="286"/>
      <c r="B131" s="287"/>
      <c r="C131" s="287"/>
      <c r="D131" s="288"/>
      <c r="E131" s="289"/>
      <c r="F131" s="290"/>
      <c r="G131" s="289"/>
      <c r="H131" s="291"/>
      <c r="I131" s="292"/>
      <c r="J131" s="289"/>
      <c r="K131" s="293"/>
      <c r="L131" s="293"/>
      <c r="M131" s="294"/>
      <c r="N131" s="295"/>
      <c r="O131" s="295"/>
      <c r="P131" s="296"/>
    </row>
    <row r="132" spans="1:16" x14ac:dyDescent="0.25">
      <c r="A132" s="286"/>
      <c r="B132" s="287"/>
      <c r="C132" s="287"/>
      <c r="D132" s="288"/>
      <c r="E132" s="289"/>
      <c r="F132" s="290"/>
      <c r="G132" s="289"/>
      <c r="H132" s="291"/>
      <c r="I132" s="292"/>
      <c r="J132" s="289"/>
      <c r="K132" s="293"/>
      <c r="L132" s="293"/>
      <c r="M132" s="294"/>
      <c r="N132" s="295"/>
      <c r="O132" s="295"/>
      <c r="P132" s="296"/>
    </row>
    <row r="133" spans="1:16" x14ac:dyDescent="0.25">
      <c r="A133" s="286"/>
      <c r="B133" s="287"/>
      <c r="C133" s="287"/>
      <c r="D133" s="288"/>
      <c r="E133" s="289"/>
      <c r="F133" s="290"/>
      <c r="G133" s="289"/>
      <c r="H133" s="291"/>
      <c r="I133" s="292"/>
      <c r="J133" s="289"/>
      <c r="K133" s="293"/>
      <c r="L133" s="293"/>
      <c r="M133" s="294"/>
      <c r="N133" s="295"/>
      <c r="O133" s="295"/>
      <c r="P133" s="296"/>
    </row>
    <row r="134" spans="1:16" x14ac:dyDescent="0.25">
      <c r="A134" s="286"/>
      <c r="B134" s="287"/>
      <c r="C134" s="287"/>
      <c r="D134" s="288"/>
      <c r="E134" s="289"/>
      <c r="F134" s="290"/>
      <c r="G134" s="289"/>
      <c r="H134" s="291"/>
      <c r="I134" s="292"/>
      <c r="J134" s="289"/>
      <c r="K134" s="293"/>
      <c r="L134" s="293"/>
      <c r="M134" s="294"/>
      <c r="N134" s="295"/>
      <c r="O134" s="295"/>
      <c r="P134" s="296"/>
    </row>
    <row r="135" spans="1:16" x14ac:dyDescent="0.25">
      <c r="A135" s="286"/>
      <c r="B135" s="287"/>
      <c r="C135" s="287"/>
      <c r="D135" s="288"/>
      <c r="E135" s="289"/>
      <c r="F135" s="290"/>
      <c r="G135" s="289"/>
      <c r="H135" s="291"/>
      <c r="I135" s="292"/>
      <c r="J135" s="289"/>
      <c r="K135" s="293"/>
      <c r="L135" s="293"/>
      <c r="M135" s="294"/>
      <c r="N135" s="295"/>
      <c r="O135" s="295"/>
      <c r="P135" s="296"/>
    </row>
    <row r="136" spans="1:16" x14ac:dyDescent="0.25">
      <c r="A136" s="286"/>
      <c r="B136" s="287"/>
      <c r="C136" s="287"/>
      <c r="D136" s="288"/>
      <c r="E136" s="289"/>
      <c r="F136" s="290"/>
      <c r="G136" s="289"/>
      <c r="H136" s="291"/>
      <c r="I136" s="292"/>
      <c r="J136" s="289"/>
      <c r="K136" s="293"/>
      <c r="L136" s="293"/>
      <c r="M136" s="294"/>
      <c r="N136" s="295"/>
      <c r="O136" s="295"/>
      <c r="P136" s="296"/>
    </row>
    <row r="137" spans="1:16" x14ac:dyDescent="0.25">
      <c r="A137" s="286"/>
      <c r="B137" s="287"/>
      <c r="C137" s="287"/>
      <c r="D137" s="288"/>
      <c r="E137" s="289"/>
      <c r="F137" s="290"/>
      <c r="G137" s="289"/>
      <c r="H137" s="291"/>
      <c r="I137" s="292"/>
      <c r="J137" s="289"/>
      <c r="K137" s="293"/>
      <c r="L137" s="293"/>
      <c r="M137" s="294"/>
      <c r="N137" s="295"/>
      <c r="O137" s="295"/>
      <c r="P137" s="296"/>
    </row>
    <row r="138" spans="1:16" x14ac:dyDescent="0.25">
      <c r="A138" s="286"/>
      <c r="B138" s="287"/>
      <c r="C138" s="287"/>
      <c r="D138" s="288"/>
      <c r="E138" s="289"/>
      <c r="F138" s="290"/>
      <c r="G138" s="289"/>
      <c r="H138" s="291"/>
      <c r="I138" s="292"/>
      <c r="J138" s="289"/>
      <c r="K138" s="293"/>
      <c r="L138" s="293"/>
      <c r="M138" s="294"/>
      <c r="N138" s="295"/>
      <c r="O138" s="295"/>
      <c r="P138" s="296"/>
    </row>
    <row r="139" spans="1:16" x14ac:dyDescent="0.25">
      <c r="A139" s="286"/>
      <c r="B139" s="287"/>
      <c r="C139" s="287"/>
      <c r="D139" s="288"/>
      <c r="E139" s="289"/>
      <c r="F139" s="290"/>
      <c r="G139" s="289"/>
      <c r="H139" s="291"/>
      <c r="I139" s="292"/>
      <c r="J139" s="289"/>
      <c r="K139" s="293"/>
      <c r="L139" s="293"/>
      <c r="M139" s="294"/>
      <c r="N139" s="295"/>
      <c r="O139" s="295"/>
      <c r="P139" s="296"/>
    </row>
    <row r="140" spans="1:16" x14ac:dyDescent="0.25">
      <c r="A140" s="286"/>
      <c r="B140" s="287"/>
      <c r="C140" s="287"/>
      <c r="D140" s="288"/>
      <c r="E140" s="289"/>
      <c r="F140" s="290"/>
      <c r="G140" s="289"/>
      <c r="H140" s="291"/>
      <c r="I140" s="292"/>
      <c r="J140" s="289"/>
      <c r="K140" s="293"/>
      <c r="L140" s="293"/>
      <c r="M140" s="294"/>
      <c r="N140" s="295"/>
      <c r="O140" s="295"/>
      <c r="P140" s="296"/>
    </row>
    <row r="141" spans="1:16" x14ac:dyDescent="0.25">
      <c r="A141" s="286"/>
      <c r="B141" s="287"/>
      <c r="C141" s="287"/>
      <c r="D141" s="288"/>
      <c r="E141" s="289"/>
      <c r="F141" s="290"/>
      <c r="G141" s="289"/>
      <c r="H141" s="291"/>
      <c r="I141" s="292"/>
      <c r="J141" s="289"/>
      <c r="K141" s="293"/>
      <c r="L141" s="293"/>
      <c r="M141" s="294"/>
      <c r="N141" s="295"/>
      <c r="O141" s="295"/>
      <c r="P141" s="296"/>
    </row>
    <row r="142" spans="1:16" x14ac:dyDescent="0.25">
      <c r="A142" s="286"/>
      <c r="B142" s="287"/>
      <c r="C142" s="287"/>
      <c r="D142" s="288"/>
      <c r="E142" s="289"/>
      <c r="F142" s="290"/>
      <c r="G142" s="289"/>
      <c r="H142" s="291"/>
      <c r="I142" s="292"/>
      <c r="J142" s="289"/>
      <c r="K142" s="293"/>
      <c r="L142" s="293"/>
      <c r="M142" s="294"/>
      <c r="N142" s="295"/>
      <c r="O142" s="295"/>
      <c r="P142" s="296"/>
    </row>
    <row r="143" spans="1:16" x14ac:dyDescent="0.25">
      <c r="A143" s="286"/>
      <c r="B143" s="287"/>
      <c r="C143" s="287"/>
      <c r="D143" s="288"/>
      <c r="E143" s="289"/>
      <c r="F143" s="290"/>
      <c r="G143" s="289"/>
      <c r="H143" s="291"/>
      <c r="I143" s="292"/>
      <c r="J143" s="289"/>
      <c r="K143" s="293"/>
      <c r="L143" s="293"/>
      <c r="M143" s="294"/>
      <c r="N143" s="295"/>
      <c r="O143" s="295"/>
      <c r="P143" s="296"/>
    </row>
    <row r="144" spans="1:16" x14ac:dyDescent="0.25">
      <c r="A144" s="286"/>
      <c r="B144" s="287"/>
      <c r="C144" s="287"/>
      <c r="D144" s="288"/>
      <c r="E144" s="289"/>
      <c r="F144" s="290"/>
      <c r="G144" s="289"/>
      <c r="H144" s="291"/>
      <c r="I144" s="292"/>
      <c r="J144" s="289"/>
      <c r="K144" s="293"/>
      <c r="L144" s="293"/>
      <c r="M144" s="294"/>
      <c r="N144" s="295"/>
      <c r="O144" s="295"/>
      <c r="P144" s="296"/>
    </row>
    <row r="145" spans="1:16" x14ac:dyDescent="0.25">
      <c r="A145" s="286"/>
      <c r="B145" s="287"/>
      <c r="C145" s="287"/>
      <c r="D145" s="288"/>
      <c r="E145" s="289"/>
      <c r="F145" s="290"/>
      <c r="G145" s="289"/>
      <c r="H145" s="291"/>
      <c r="I145" s="292"/>
      <c r="J145" s="289"/>
      <c r="K145" s="293"/>
      <c r="L145" s="293"/>
      <c r="M145" s="294"/>
      <c r="N145" s="295"/>
      <c r="O145" s="295"/>
      <c r="P145" s="296"/>
    </row>
    <row r="146" spans="1:16" x14ac:dyDescent="0.25">
      <c r="A146" s="286"/>
      <c r="B146" s="287"/>
      <c r="C146" s="287"/>
      <c r="D146" s="288"/>
      <c r="E146" s="289"/>
      <c r="F146" s="290"/>
      <c r="G146" s="289"/>
      <c r="H146" s="291"/>
      <c r="I146" s="292"/>
      <c r="J146" s="289"/>
      <c r="K146" s="293"/>
      <c r="L146" s="293"/>
      <c r="M146" s="294"/>
      <c r="N146" s="295"/>
      <c r="O146" s="295"/>
      <c r="P146" s="296"/>
    </row>
    <row r="147" spans="1:16" x14ac:dyDescent="0.25">
      <c r="A147" s="286"/>
      <c r="B147" s="287"/>
      <c r="C147" s="287"/>
      <c r="D147" s="288"/>
      <c r="E147" s="289"/>
      <c r="F147" s="290"/>
      <c r="G147" s="289"/>
      <c r="H147" s="291"/>
      <c r="I147" s="292"/>
      <c r="J147" s="289"/>
      <c r="K147" s="293"/>
      <c r="L147" s="293"/>
      <c r="M147" s="294"/>
      <c r="N147" s="295"/>
      <c r="O147" s="295"/>
      <c r="P147" s="296"/>
    </row>
    <row r="148" spans="1:16" x14ac:dyDescent="0.25">
      <c r="A148" s="286"/>
      <c r="B148" s="287"/>
      <c r="C148" s="287"/>
      <c r="D148" s="288"/>
      <c r="E148" s="289"/>
      <c r="F148" s="290"/>
      <c r="G148" s="289"/>
      <c r="H148" s="291"/>
      <c r="I148" s="292"/>
      <c r="J148" s="289"/>
      <c r="K148" s="293"/>
      <c r="L148" s="293"/>
      <c r="M148" s="294"/>
      <c r="N148" s="295"/>
      <c r="O148" s="295"/>
      <c r="P148" s="296"/>
    </row>
    <row r="149" spans="1:16" x14ac:dyDescent="0.25">
      <c r="A149" s="286"/>
      <c r="B149" s="287"/>
      <c r="C149" s="287"/>
      <c r="D149" s="288"/>
      <c r="E149" s="289"/>
      <c r="F149" s="290"/>
      <c r="G149" s="289"/>
      <c r="H149" s="291"/>
      <c r="I149" s="292"/>
      <c r="J149" s="289"/>
      <c r="K149" s="293"/>
      <c r="L149" s="293"/>
      <c r="M149" s="294"/>
      <c r="N149" s="295"/>
      <c r="O149" s="295"/>
      <c r="P149" s="296"/>
    </row>
    <row r="150" spans="1:16" x14ac:dyDescent="0.25">
      <c r="A150" s="286"/>
      <c r="B150" s="287"/>
      <c r="C150" s="287"/>
      <c r="D150" s="288"/>
      <c r="E150" s="289"/>
      <c r="F150" s="290"/>
      <c r="G150" s="289"/>
      <c r="H150" s="291"/>
      <c r="I150" s="292"/>
      <c r="J150" s="289"/>
      <c r="K150" s="293"/>
      <c r="L150" s="293"/>
      <c r="M150" s="294"/>
      <c r="N150" s="295"/>
      <c r="O150" s="295"/>
      <c r="P150" s="296"/>
    </row>
    <row r="151" spans="1:16" x14ac:dyDescent="0.25">
      <c r="A151" s="286"/>
      <c r="B151" s="287"/>
      <c r="C151" s="287"/>
      <c r="D151" s="288"/>
      <c r="E151" s="289"/>
      <c r="F151" s="290"/>
      <c r="G151" s="289"/>
      <c r="H151" s="291"/>
      <c r="I151" s="292"/>
      <c r="J151" s="289"/>
      <c r="K151" s="293"/>
      <c r="L151" s="293"/>
      <c r="M151" s="294"/>
      <c r="N151" s="295"/>
      <c r="O151" s="295"/>
      <c r="P151" s="296"/>
    </row>
    <row r="152" spans="1:16" x14ac:dyDescent="0.25">
      <c r="A152" s="286"/>
      <c r="B152" s="287"/>
      <c r="C152" s="287"/>
      <c r="D152" s="288"/>
      <c r="E152" s="289"/>
      <c r="F152" s="290"/>
      <c r="G152" s="289"/>
      <c r="H152" s="291"/>
      <c r="I152" s="292"/>
      <c r="J152" s="289"/>
      <c r="K152" s="293"/>
      <c r="L152" s="293"/>
      <c r="M152" s="294"/>
      <c r="N152" s="295"/>
      <c r="O152" s="295"/>
      <c r="P152" s="296"/>
    </row>
    <row r="153" spans="1:16" x14ac:dyDescent="0.25">
      <c r="A153" s="286"/>
      <c r="B153" s="287"/>
      <c r="C153" s="287"/>
      <c r="D153" s="288"/>
      <c r="E153" s="289"/>
      <c r="F153" s="290"/>
      <c r="G153" s="289"/>
      <c r="H153" s="291"/>
      <c r="I153" s="292"/>
      <c r="J153" s="289"/>
      <c r="K153" s="293"/>
      <c r="L153" s="293"/>
      <c r="M153" s="294"/>
      <c r="N153" s="295"/>
      <c r="O153" s="295"/>
      <c r="P153" s="296"/>
    </row>
    <row r="154" spans="1:16" x14ac:dyDescent="0.25">
      <c r="A154" s="286"/>
      <c r="B154" s="287"/>
      <c r="C154" s="287"/>
      <c r="D154" s="288"/>
      <c r="E154" s="289"/>
      <c r="F154" s="290"/>
      <c r="G154" s="289"/>
      <c r="H154" s="291"/>
      <c r="I154" s="292"/>
      <c r="J154" s="289"/>
      <c r="K154" s="293"/>
      <c r="L154" s="293"/>
      <c r="M154" s="294"/>
      <c r="N154" s="295"/>
      <c r="O154" s="295"/>
      <c r="P154" s="296"/>
    </row>
    <row r="155" spans="1:16" x14ac:dyDescent="0.25">
      <c r="A155" s="286"/>
      <c r="B155" s="287"/>
      <c r="C155" s="287"/>
      <c r="D155" s="288"/>
      <c r="E155" s="289"/>
      <c r="F155" s="290"/>
      <c r="G155" s="289"/>
      <c r="H155" s="291"/>
      <c r="I155" s="292"/>
      <c r="J155" s="289"/>
      <c r="K155" s="293"/>
      <c r="L155" s="293"/>
      <c r="M155" s="294"/>
      <c r="N155" s="295"/>
      <c r="O155" s="295"/>
      <c r="P155" s="296"/>
    </row>
    <row r="156" spans="1:16" x14ac:dyDescent="0.25">
      <c r="A156" s="286"/>
      <c r="B156" s="287"/>
      <c r="C156" s="287"/>
      <c r="D156" s="288"/>
      <c r="E156" s="289"/>
      <c r="F156" s="290"/>
      <c r="G156" s="289"/>
      <c r="H156" s="291"/>
      <c r="I156" s="292"/>
      <c r="J156" s="289"/>
      <c r="K156" s="293"/>
      <c r="L156" s="293"/>
      <c r="M156" s="294"/>
      <c r="N156" s="295"/>
      <c r="O156" s="295"/>
      <c r="P156" s="296"/>
    </row>
    <row r="157" spans="1:16" x14ac:dyDescent="0.25">
      <c r="A157" s="286"/>
      <c r="B157" s="287"/>
      <c r="C157" s="287"/>
      <c r="D157" s="288"/>
      <c r="E157" s="289"/>
      <c r="F157" s="290"/>
      <c r="G157" s="289"/>
      <c r="H157" s="291"/>
      <c r="I157" s="292"/>
      <c r="J157" s="289"/>
      <c r="K157" s="293"/>
      <c r="L157" s="293"/>
      <c r="M157" s="294"/>
      <c r="N157" s="295"/>
      <c r="O157" s="295"/>
      <c r="P157" s="296"/>
    </row>
    <row r="158" spans="1:16" x14ac:dyDescent="0.25">
      <c r="A158" s="286"/>
      <c r="B158" s="287"/>
      <c r="C158" s="287"/>
      <c r="D158" s="288"/>
      <c r="E158" s="289"/>
      <c r="F158" s="290"/>
      <c r="G158" s="289"/>
      <c r="H158" s="291"/>
      <c r="I158" s="292"/>
      <c r="J158" s="289"/>
      <c r="K158" s="293"/>
      <c r="L158" s="293"/>
      <c r="M158" s="294"/>
      <c r="N158" s="295"/>
      <c r="O158" s="295"/>
      <c r="P158" s="296"/>
    </row>
    <row r="159" spans="1:16" x14ac:dyDescent="0.25">
      <c r="A159" s="286"/>
      <c r="B159" s="287"/>
      <c r="C159" s="287"/>
      <c r="D159" s="288"/>
      <c r="E159" s="289"/>
      <c r="F159" s="290"/>
      <c r="G159" s="289"/>
      <c r="H159" s="291"/>
      <c r="I159" s="292"/>
      <c r="J159" s="289"/>
      <c r="K159" s="293"/>
      <c r="L159" s="293"/>
      <c r="M159" s="294"/>
      <c r="N159" s="295"/>
      <c r="O159" s="295"/>
      <c r="P159" s="296"/>
    </row>
    <row r="160" spans="1:16" x14ac:dyDescent="0.25">
      <c r="A160" s="286"/>
      <c r="B160" s="287"/>
      <c r="C160" s="287"/>
      <c r="D160" s="288"/>
      <c r="E160" s="289"/>
      <c r="F160" s="290"/>
      <c r="G160" s="289"/>
      <c r="H160" s="291"/>
      <c r="I160" s="292"/>
      <c r="J160" s="289"/>
      <c r="K160" s="293"/>
      <c r="L160" s="293"/>
      <c r="M160" s="294"/>
      <c r="N160" s="295"/>
      <c r="O160" s="295"/>
      <c r="P160" s="296"/>
    </row>
    <row r="161" spans="1:16" x14ac:dyDescent="0.25">
      <c r="A161" s="286"/>
      <c r="B161" s="287"/>
      <c r="C161" s="287"/>
      <c r="D161" s="288"/>
      <c r="E161" s="289"/>
      <c r="F161" s="290"/>
      <c r="G161" s="289"/>
      <c r="H161" s="291"/>
      <c r="I161" s="292"/>
      <c r="J161" s="289"/>
      <c r="K161" s="293"/>
      <c r="L161" s="293"/>
      <c r="M161" s="294"/>
      <c r="N161" s="295"/>
      <c r="O161" s="295"/>
      <c r="P161" s="296"/>
    </row>
    <row r="162" spans="1:16" x14ac:dyDescent="0.25">
      <c r="A162" s="286"/>
      <c r="B162" s="287"/>
      <c r="C162" s="287"/>
      <c r="D162" s="288"/>
      <c r="E162" s="289"/>
      <c r="F162" s="290"/>
      <c r="G162" s="289"/>
      <c r="H162" s="291"/>
      <c r="I162" s="292"/>
      <c r="J162" s="289"/>
      <c r="K162" s="293"/>
      <c r="L162" s="293"/>
      <c r="M162" s="294"/>
      <c r="N162" s="295"/>
      <c r="O162" s="295"/>
      <c r="P162" s="296"/>
    </row>
    <row r="163" spans="1:16" x14ac:dyDescent="0.25">
      <c r="A163" s="286"/>
      <c r="B163" s="287"/>
      <c r="C163" s="287"/>
      <c r="D163" s="288"/>
      <c r="E163" s="289"/>
      <c r="F163" s="290"/>
      <c r="G163" s="289"/>
      <c r="H163" s="291"/>
      <c r="I163" s="292"/>
      <c r="J163" s="289"/>
      <c r="K163" s="293"/>
      <c r="L163" s="293"/>
      <c r="M163" s="294"/>
      <c r="N163" s="295"/>
      <c r="O163" s="295"/>
      <c r="P163" s="296"/>
    </row>
    <row r="164" spans="1:16" x14ac:dyDescent="0.25">
      <c r="A164" s="286"/>
      <c r="B164" s="287"/>
      <c r="C164" s="287"/>
      <c r="D164" s="288"/>
      <c r="E164" s="289"/>
      <c r="F164" s="290"/>
      <c r="G164" s="289"/>
      <c r="H164" s="291"/>
      <c r="I164" s="292"/>
      <c r="J164" s="289"/>
      <c r="K164" s="293"/>
      <c r="L164" s="293"/>
      <c r="M164" s="294"/>
      <c r="N164" s="295"/>
      <c r="O164" s="295"/>
      <c r="P164" s="296"/>
    </row>
    <row r="165" spans="1:16" x14ac:dyDescent="0.25">
      <c r="A165" s="286"/>
      <c r="B165" s="287"/>
      <c r="C165" s="287"/>
      <c r="D165" s="288"/>
      <c r="E165" s="289"/>
      <c r="F165" s="290"/>
      <c r="G165" s="289"/>
      <c r="H165" s="291"/>
      <c r="I165" s="292"/>
      <c r="J165" s="289"/>
      <c r="K165" s="293"/>
      <c r="L165" s="293"/>
      <c r="M165" s="294"/>
      <c r="N165" s="295"/>
      <c r="O165" s="295"/>
      <c r="P165" s="296"/>
    </row>
    <row r="166" spans="1:16" x14ac:dyDescent="0.25">
      <c r="A166" s="286"/>
      <c r="B166" s="287"/>
      <c r="C166" s="287"/>
      <c r="D166" s="288"/>
      <c r="E166" s="289"/>
      <c r="F166" s="290"/>
      <c r="G166" s="289"/>
      <c r="H166" s="291"/>
      <c r="I166" s="292"/>
      <c r="J166" s="289"/>
      <c r="K166" s="293"/>
      <c r="L166" s="293"/>
      <c r="M166" s="294"/>
      <c r="N166" s="295"/>
      <c r="O166" s="295"/>
      <c r="P166" s="296"/>
    </row>
    <row r="167" spans="1:16" x14ac:dyDescent="0.25">
      <c r="A167" s="286"/>
      <c r="B167" s="287"/>
      <c r="C167" s="287"/>
      <c r="D167" s="288"/>
      <c r="E167" s="289"/>
      <c r="F167" s="290"/>
      <c r="G167" s="289"/>
      <c r="H167" s="291"/>
      <c r="I167" s="292"/>
      <c r="J167" s="289"/>
      <c r="K167" s="293"/>
      <c r="L167" s="293"/>
      <c r="M167" s="294"/>
      <c r="N167" s="295"/>
      <c r="O167" s="295"/>
      <c r="P167" s="296"/>
    </row>
    <row r="168" spans="1:16" x14ac:dyDescent="0.25">
      <c r="A168" s="286"/>
      <c r="B168" s="287"/>
      <c r="C168" s="287"/>
      <c r="D168" s="288"/>
      <c r="E168" s="289"/>
      <c r="F168" s="290"/>
      <c r="G168" s="289"/>
      <c r="H168" s="291"/>
      <c r="I168" s="292"/>
      <c r="J168" s="289"/>
      <c r="K168" s="293"/>
      <c r="L168" s="293"/>
      <c r="M168" s="294"/>
      <c r="N168" s="295"/>
      <c r="O168" s="295"/>
      <c r="P168" s="296"/>
    </row>
    <row r="169" spans="1:16" x14ac:dyDescent="0.25">
      <c r="A169" s="286"/>
      <c r="B169" s="287"/>
      <c r="C169" s="287"/>
      <c r="D169" s="288"/>
      <c r="E169" s="289"/>
      <c r="F169" s="290"/>
      <c r="G169" s="289"/>
      <c r="H169" s="291"/>
      <c r="I169" s="292"/>
      <c r="J169" s="289"/>
      <c r="K169" s="293"/>
      <c r="L169" s="293"/>
      <c r="M169" s="294"/>
      <c r="N169" s="295"/>
      <c r="O169" s="295"/>
      <c r="P169" s="296"/>
    </row>
    <row r="170" spans="1:16" x14ac:dyDescent="0.25">
      <c r="A170" s="286"/>
      <c r="B170" s="287"/>
      <c r="C170" s="287"/>
      <c r="D170" s="288"/>
      <c r="E170" s="289"/>
      <c r="F170" s="290"/>
      <c r="G170" s="289"/>
      <c r="H170" s="291"/>
      <c r="I170" s="292"/>
      <c r="J170" s="289"/>
      <c r="K170" s="293"/>
      <c r="L170" s="293"/>
      <c r="M170" s="294"/>
      <c r="N170" s="295"/>
      <c r="O170" s="295"/>
      <c r="P170" s="296"/>
    </row>
    <row r="171" spans="1:16" x14ac:dyDescent="0.25">
      <c r="A171" s="286"/>
      <c r="B171" s="287"/>
      <c r="C171" s="287"/>
      <c r="D171" s="288"/>
      <c r="E171" s="289"/>
      <c r="F171" s="290"/>
      <c r="G171" s="289"/>
      <c r="H171" s="291"/>
      <c r="I171" s="292"/>
      <c r="J171" s="289"/>
      <c r="K171" s="293"/>
      <c r="L171" s="293"/>
      <c r="M171" s="294"/>
      <c r="N171" s="295"/>
      <c r="O171" s="295"/>
      <c r="P171" s="296"/>
    </row>
    <row r="172" spans="1:16" x14ac:dyDescent="0.25">
      <c r="A172" s="286"/>
      <c r="B172" s="287"/>
      <c r="C172" s="287"/>
      <c r="D172" s="288"/>
      <c r="E172" s="289"/>
      <c r="F172" s="290"/>
      <c r="G172" s="289"/>
      <c r="H172" s="291"/>
      <c r="I172" s="292"/>
      <c r="J172" s="289"/>
      <c r="K172" s="293"/>
      <c r="L172" s="293"/>
      <c r="M172" s="294"/>
      <c r="N172" s="295"/>
      <c r="O172" s="295"/>
      <c r="P172" s="296"/>
    </row>
    <row r="173" spans="1:16" x14ac:dyDescent="0.25">
      <c r="A173" s="286"/>
      <c r="B173" s="287"/>
      <c r="C173" s="287"/>
      <c r="D173" s="288"/>
      <c r="E173" s="289"/>
      <c r="F173" s="290"/>
      <c r="G173" s="289"/>
      <c r="H173" s="291"/>
      <c r="I173" s="292"/>
      <c r="J173" s="289"/>
      <c r="K173" s="293"/>
      <c r="L173" s="293"/>
      <c r="M173" s="294"/>
      <c r="N173" s="295"/>
      <c r="O173" s="295"/>
      <c r="P173" s="296"/>
    </row>
    <row r="174" spans="1:16" x14ac:dyDescent="0.25">
      <c r="A174" s="286"/>
      <c r="B174" s="287"/>
      <c r="C174" s="287"/>
      <c r="D174" s="288"/>
      <c r="E174" s="289"/>
      <c r="F174" s="290"/>
      <c r="G174" s="289"/>
      <c r="H174" s="291"/>
      <c r="I174" s="292"/>
      <c r="J174" s="289"/>
      <c r="K174" s="293"/>
      <c r="L174" s="293"/>
      <c r="M174" s="294"/>
      <c r="N174" s="295"/>
      <c r="O174" s="295"/>
      <c r="P174" s="296"/>
    </row>
    <row r="175" spans="1:16" x14ac:dyDescent="0.25">
      <c r="A175" s="286"/>
      <c r="B175" s="287"/>
      <c r="C175" s="287"/>
      <c r="D175" s="288"/>
      <c r="E175" s="289"/>
      <c r="F175" s="290"/>
      <c r="G175" s="289"/>
      <c r="H175" s="291"/>
      <c r="I175" s="292"/>
      <c r="J175" s="289"/>
      <c r="K175" s="293"/>
      <c r="L175" s="293"/>
      <c r="M175" s="294"/>
      <c r="N175" s="295"/>
      <c r="O175" s="295"/>
      <c r="P175" s="296"/>
    </row>
    <row r="176" spans="1:16" x14ac:dyDescent="0.25">
      <c r="A176" s="286"/>
      <c r="B176" s="287"/>
      <c r="C176" s="287"/>
      <c r="D176" s="288"/>
      <c r="E176" s="289"/>
      <c r="F176" s="290"/>
      <c r="G176" s="289"/>
      <c r="H176" s="291"/>
      <c r="I176" s="292"/>
      <c r="J176" s="289"/>
      <c r="K176" s="293"/>
      <c r="L176" s="293"/>
      <c r="M176" s="294"/>
      <c r="N176" s="295"/>
      <c r="O176" s="295"/>
      <c r="P176" s="296"/>
    </row>
    <row r="177" spans="1:16" x14ac:dyDescent="0.25">
      <c r="A177" s="286"/>
      <c r="B177" s="287"/>
      <c r="C177" s="287"/>
      <c r="D177" s="288"/>
      <c r="E177" s="289"/>
      <c r="F177" s="290"/>
      <c r="G177" s="289"/>
      <c r="H177" s="291"/>
      <c r="I177" s="292"/>
      <c r="J177" s="289"/>
      <c r="K177" s="293"/>
      <c r="L177" s="293"/>
      <c r="M177" s="294"/>
      <c r="N177" s="295"/>
      <c r="O177" s="295"/>
      <c r="P177" s="296"/>
    </row>
    <row r="178" spans="1:16" x14ac:dyDescent="0.25">
      <c r="A178" s="286"/>
      <c r="B178" s="287"/>
      <c r="C178" s="287"/>
      <c r="D178" s="288"/>
      <c r="E178" s="289"/>
      <c r="F178" s="290"/>
      <c r="G178" s="289"/>
      <c r="H178" s="291"/>
      <c r="I178" s="292"/>
      <c r="J178" s="289"/>
      <c r="K178" s="293"/>
      <c r="L178" s="293"/>
      <c r="M178" s="294"/>
      <c r="N178" s="295"/>
      <c r="O178" s="295"/>
      <c r="P178" s="296"/>
    </row>
    <row r="179" spans="1:16" x14ac:dyDescent="0.25">
      <c r="A179" s="286"/>
      <c r="B179" s="287"/>
      <c r="C179" s="287"/>
      <c r="D179" s="288"/>
      <c r="E179" s="289"/>
      <c r="F179" s="290"/>
      <c r="G179" s="289"/>
      <c r="H179" s="291"/>
      <c r="I179" s="292"/>
      <c r="J179" s="289"/>
      <c r="K179" s="293"/>
      <c r="L179" s="293"/>
      <c r="M179" s="294"/>
      <c r="N179" s="295"/>
      <c r="O179" s="295"/>
      <c r="P179" s="296"/>
    </row>
    <row r="180" spans="1:16" x14ac:dyDescent="0.25">
      <c r="A180" s="286"/>
      <c r="B180" s="287"/>
      <c r="C180" s="287"/>
      <c r="D180" s="288"/>
      <c r="E180" s="289"/>
      <c r="F180" s="290"/>
      <c r="G180" s="289"/>
      <c r="H180" s="291"/>
      <c r="I180" s="292"/>
      <c r="J180" s="289"/>
      <c r="K180" s="293"/>
      <c r="L180" s="293"/>
      <c r="M180" s="294"/>
      <c r="N180" s="295"/>
      <c r="O180" s="295"/>
      <c r="P180" s="296"/>
    </row>
    <row r="181" spans="1:16" x14ac:dyDescent="0.25">
      <c r="A181" s="286"/>
      <c r="B181" s="287"/>
      <c r="C181" s="287"/>
      <c r="D181" s="288"/>
      <c r="E181" s="289"/>
      <c r="F181" s="290"/>
      <c r="G181" s="289"/>
      <c r="H181" s="291"/>
      <c r="I181" s="292"/>
      <c r="J181" s="289"/>
      <c r="K181" s="293"/>
      <c r="L181" s="293"/>
      <c r="M181" s="294"/>
      <c r="N181" s="295"/>
      <c r="O181" s="295"/>
      <c r="P181" s="296"/>
    </row>
    <row r="182" spans="1:16" x14ac:dyDescent="0.25">
      <c r="A182" s="286"/>
      <c r="B182" s="287"/>
      <c r="C182" s="287"/>
      <c r="D182" s="288"/>
      <c r="E182" s="289"/>
      <c r="F182" s="290"/>
      <c r="G182" s="289"/>
      <c r="H182" s="291"/>
      <c r="I182" s="292"/>
      <c r="J182" s="289"/>
      <c r="K182" s="293"/>
      <c r="L182" s="293"/>
      <c r="M182" s="294"/>
      <c r="N182" s="295"/>
      <c r="O182" s="295"/>
      <c r="P182" s="296"/>
    </row>
    <row r="183" spans="1:16" x14ac:dyDescent="0.25">
      <c r="A183" s="286"/>
      <c r="B183" s="287"/>
      <c r="C183" s="287"/>
      <c r="D183" s="288"/>
      <c r="E183" s="289"/>
      <c r="F183" s="290"/>
      <c r="G183" s="289"/>
      <c r="H183" s="291"/>
      <c r="I183" s="292"/>
      <c r="J183" s="289"/>
      <c r="K183" s="293"/>
      <c r="L183" s="293"/>
      <c r="M183" s="294"/>
      <c r="N183" s="295"/>
      <c r="O183" s="295"/>
      <c r="P183" s="296"/>
    </row>
    <row r="184" spans="1:16" x14ac:dyDescent="0.25">
      <c r="A184" s="286"/>
      <c r="B184" s="287"/>
      <c r="C184" s="287"/>
      <c r="D184" s="288"/>
      <c r="E184" s="289"/>
      <c r="F184" s="290"/>
      <c r="G184" s="289"/>
      <c r="H184" s="291"/>
      <c r="I184" s="292"/>
      <c r="J184" s="289"/>
      <c r="K184" s="293"/>
      <c r="L184" s="293"/>
      <c r="M184" s="294"/>
      <c r="N184" s="295"/>
      <c r="O184" s="295"/>
      <c r="P184" s="296"/>
    </row>
    <row r="185" spans="1:16" x14ac:dyDescent="0.25">
      <c r="A185" s="286"/>
      <c r="B185" s="287"/>
      <c r="C185" s="287"/>
      <c r="D185" s="288"/>
      <c r="E185" s="289"/>
      <c r="F185" s="290"/>
      <c r="G185" s="289"/>
      <c r="H185" s="291"/>
      <c r="I185" s="292"/>
      <c r="J185" s="289"/>
      <c r="K185" s="293"/>
      <c r="L185" s="293"/>
      <c r="M185" s="294"/>
      <c r="N185" s="295"/>
      <c r="O185" s="295"/>
      <c r="P185" s="296"/>
    </row>
    <row r="186" spans="1:16" x14ac:dyDescent="0.25">
      <c r="A186" s="286"/>
      <c r="B186" s="287"/>
      <c r="C186" s="287"/>
      <c r="D186" s="288"/>
      <c r="E186" s="289"/>
      <c r="F186" s="290"/>
      <c r="G186" s="289"/>
      <c r="H186" s="291"/>
      <c r="I186" s="292"/>
      <c r="J186" s="289"/>
      <c r="K186" s="293"/>
      <c r="L186" s="293"/>
      <c r="M186" s="294"/>
      <c r="N186" s="295"/>
      <c r="O186" s="295"/>
      <c r="P186" s="296"/>
    </row>
    <row r="187" spans="1:16" x14ac:dyDescent="0.25">
      <c r="A187" s="286"/>
      <c r="B187" s="287"/>
      <c r="C187" s="287"/>
      <c r="D187" s="288"/>
      <c r="E187" s="289"/>
      <c r="F187" s="290"/>
      <c r="G187" s="289"/>
      <c r="H187" s="291"/>
      <c r="I187" s="292"/>
      <c r="J187" s="289"/>
      <c r="K187" s="293"/>
      <c r="L187" s="293"/>
      <c r="M187" s="294"/>
      <c r="N187" s="295"/>
      <c r="O187" s="295"/>
      <c r="P187" s="296"/>
    </row>
    <row r="188" spans="1:16" x14ac:dyDescent="0.25">
      <c r="A188" s="286"/>
      <c r="B188" s="287"/>
      <c r="C188" s="287"/>
      <c r="D188" s="288"/>
      <c r="E188" s="289"/>
      <c r="F188" s="290"/>
      <c r="G188" s="289"/>
      <c r="H188" s="291"/>
      <c r="I188" s="292"/>
      <c r="J188" s="289"/>
      <c r="K188" s="293"/>
      <c r="L188" s="293"/>
      <c r="M188" s="294"/>
      <c r="N188" s="295"/>
      <c r="O188" s="295"/>
      <c r="P188" s="296"/>
    </row>
    <row r="189" spans="1:16" x14ac:dyDescent="0.25">
      <c r="A189" s="286"/>
      <c r="B189" s="287"/>
      <c r="C189" s="287"/>
      <c r="D189" s="288"/>
      <c r="E189" s="289"/>
      <c r="F189" s="290"/>
      <c r="G189" s="289"/>
      <c r="H189" s="291"/>
      <c r="I189" s="292"/>
      <c r="J189" s="289"/>
      <c r="K189" s="293"/>
      <c r="L189" s="293"/>
      <c r="M189" s="294"/>
      <c r="N189" s="295"/>
      <c r="O189" s="295"/>
      <c r="P189" s="296"/>
    </row>
    <row r="190" spans="1:16" x14ac:dyDescent="0.25">
      <c r="A190" s="286"/>
      <c r="B190" s="287"/>
      <c r="C190" s="287"/>
      <c r="D190" s="288"/>
      <c r="E190" s="289"/>
      <c r="F190" s="290"/>
      <c r="G190" s="289"/>
      <c r="H190" s="291"/>
      <c r="I190" s="292"/>
      <c r="J190" s="289"/>
      <c r="K190" s="293"/>
      <c r="L190" s="293"/>
      <c r="M190" s="294"/>
      <c r="N190" s="295"/>
      <c r="O190" s="295"/>
      <c r="P190" s="296"/>
    </row>
    <row r="191" spans="1:16" x14ac:dyDescent="0.25">
      <c r="A191" s="286"/>
      <c r="B191" s="287"/>
      <c r="C191" s="287"/>
      <c r="D191" s="288"/>
      <c r="E191" s="289"/>
      <c r="F191" s="290"/>
      <c r="G191" s="289"/>
      <c r="H191" s="291"/>
      <c r="I191" s="292"/>
      <c r="J191" s="289"/>
      <c r="K191" s="293"/>
      <c r="L191" s="293"/>
      <c r="M191" s="294"/>
      <c r="N191" s="295"/>
      <c r="O191" s="295"/>
      <c r="P191" s="296"/>
    </row>
    <row r="192" spans="1:16" x14ac:dyDescent="0.25">
      <c r="A192" s="286"/>
      <c r="B192" s="287"/>
      <c r="C192" s="287"/>
      <c r="D192" s="288"/>
      <c r="E192" s="289"/>
      <c r="F192" s="290"/>
      <c r="G192" s="289"/>
      <c r="H192" s="291"/>
      <c r="I192" s="292"/>
      <c r="J192" s="289"/>
      <c r="K192" s="293"/>
      <c r="L192" s="293"/>
      <c r="M192" s="294"/>
      <c r="N192" s="295"/>
      <c r="O192" s="295"/>
      <c r="P192" s="296"/>
    </row>
    <row r="193" spans="1:16" x14ac:dyDescent="0.25">
      <c r="A193" s="286"/>
      <c r="B193" s="287"/>
      <c r="C193" s="287"/>
      <c r="D193" s="288"/>
      <c r="E193" s="289"/>
      <c r="F193" s="290"/>
      <c r="G193" s="289"/>
      <c r="H193" s="291"/>
      <c r="I193" s="292"/>
      <c r="J193" s="289"/>
      <c r="K193" s="293"/>
      <c r="L193" s="293"/>
      <c r="M193" s="294"/>
      <c r="N193" s="295"/>
      <c r="O193" s="295"/>
      <c r="P193" s="296"/>
    </row>
    <row r="194" spans="1:16" x14ac:dyDescent="0.25">
      <c r="A194" s="286"/>
      <c r="B194" s="287"/>
      <c r="C194" s="287"/>
      <c r="D194" s="288"/>
      <c r="E194" s="289"/>
      <c r="F194" s="290"/>
      <c r="G194" s="289"/>
      <c r="H194" s="291"/>
      <c r="I194" s="292"/>
      <c r="J194" s="289"/>
      <c r="K194" s="293"/>
      <c r="L194" s="293"/>
      <c r="M194" s="294"/>
      <c r="N194" s="295"/>
      <c r="O194" s="295"/>
      <c r="P194" s="296"/>
    </row>
    <row r="195" spans="1:16" x14ac:dyDescent="0.25">
      <c r="A195" s="286"/>
      <c r="B195" s="287"/>
      <c r="C195" s="287"/>
      <c r="D195" s="288"/>
      <c r="E195" s="289"/>
      <c r="F195" s="290"/>
      <c r="G195" s="289"/>
      <c r="H195" s="291"/>
      <c r="I195" s="292"/>
      <c r="J195" s="289"/>
      <c r="K195" s="293"/>
      <c r="L195" s="293"/>
      <c r="M195" s="294"/>
      <c r="N195" s="295"/>
      <c r="O195" s="295"/>
      <c r="P195" s="296"/>
    </row>
    <row r="196" spans="1:16" x14ac:dyDescent="0.25">
      <c r="A196" s="286"/>
      <c r="B196" s="287"/>
      <c r="C196" s="287"/>
      <c r="D196" s="288"/>
      <c r="E196" s="289"/>
      <c r="F196" s="290"/>
      <c r="G196" s="289"/>
      <c r="H196" s="291"/>
      <c r="I196" s="292"/>
      <c r="J196" s="289"/>
      <c r="K196" s="293"/>
      <c r="L196" s="293"/>
      <c r="M196" s="294"/>
      <c r="N196" s="295"/>
      <c r="O196" s="295"/>
      <c r="P196" s="296"/>
    </row>
    <row r="197" spans="1:16" x14ac:dyDescent="0.25">
      <c r="A197" s="286"/>
      <c r="B197" s="287"/>
      <c r="C197" s="287"/>
      <c r="D197" s="288"/>
      <c r="E197" s="289"/>
      <c r="F197" s="290"/>
      <c r="G197" s="289"/>
      <c r="H197" s="291"/>
      <c r="I197" s="292"/>
      <c r="J197" s="289"/>
      <c r="K197" s="293"/>
      <c r="L197" s="293"/>
      <c r="M197" s="294"/>
      <c r="N197" s="295"/>
      <c r="O197" s="295"/>
      <c r="P197" s="296"/>
    </row>
    <row r="198" spans="1:16" x14ac:dyDescent="0.25">
      <c r="A198" s="286"/>
      <c r="B198" s="287"/>
      <c r="C198" s="287"/>
      <c r="D198" s="288"/>
      <c r="E198" s="289"/>
      <c r="F198" s="290"/>
      <c r="G198" s="289"/>
      <c r="H198" s="291"/>
      <c r="I198" s="292"/>
      <c r="J198" s="289"/>
      <c r="K198" s="293"/>
      <c r="L198" s="293"/>
      <c r="M198" s="294"/>
      <c r="N198" s="295"/>
      <c r="O198" s="295"/>
      <c r="P198" s="296"/>
    </row>
    <row r="199" spans="1:16" x14ac:dyDescent="0.25">
      <c r="A199" s="286"/>
      <c r="B199" s="287"/>
      <c r="C199" s="287"/>
      <c r="D199" s="288"/>
      <c r="E199" s="289"/>
      <c r="F199" s="290"/>
      <c r="G199" s="289"/>
      <c r="H199" s="291"/>
      <c r="I199" s="292"/>
      <c r="J199" s="289"/>
      <c r="K199" s="293"/>
      <c r="L199" s="293"/>
      <c r="M199" s="294"/>
      <c r="N199" s="295"/>
      <c r="O199" s="295"/>
      <c r="P199" s="296"/>
    </row>
    <row r="200" spans="1:16" x14ac:dyDescent="0.25">
      <c r="A200" s="286"/>
      <c r="B200" s="287"/>
      <c r="C200" s="287"/>
      <c r="D200" s="288"/>
      <c r="E200" s="289"/>
      <c r="F200" s="290"/>
      <c r="G200" s="289"/>
      <c r="H200" s="291"/>
      <c r="I200" s="292"/>
      <c r="J200" s="289"/>
      <c r="K200" s="293"/>
      <c r="L200" s="293"/>
      <c r="M200" s="294"/>
      <c r="N200" s="295"/>
      <c r="O200" s="295"/>
      <c r="P200" s="296"/>
    </row>
    <row r="201" spans="1:16" x14ac:dyDescent="0.25">
      <c r="A201" s="286"/>
      <c r="B201" s="287"/>
      <c r="C201" s="287"/>
      <c r="D201" s="288"/>
      <c r="E201" s="289"/>
      <c r="F201" s="290"/>
      <c r="G201" s="289"/>
      <c r="H201" s="291"/>
      <c r="I201" s="292"/>
      <c r="J201" s="289"/>
      <c r="K201" s="293"/>
      <c r="L201" s="293"/>
      <c r="M201" s="294"/>
      <c r="N201" s="295"/>
      <c r="O201" s="295"/>
      <c r="P201" s="296"/>
    </row>
    <row r="202" spans="1:16" x14ac:dyDescent="0.25">
      <c r="A202" s="286"/>
      <c r="B202" s="287"/>
      <c r="C202" s="287"/>
      <c r="D202" s="288"/>
      <c r="E202" s="289"/>
      <c r="F202" s="290"/>
      <c r="G202" s="289"/>
      <c r="H202" s="291"/>
      <c r="I202" s="292"/>
      <c r="J202" s="289"/>
      <c r="K202" s="293"/>
      <c r="L202" s="293"/>
      <c r="M202" s="294"/>
      <c r="N202" s="295"/>
      <c r="O202" s="295"/>
      <c r="P202" s="296"/>
    </row>
    <row r="203" spans="1:16" x14ac:dyDescent="0.25">
      <c r="A203" s="286"/>
      <c r="B203" s="287"/>
      <c r="C203" s="287"/>
      <c r="D203" s="288"/>
      <c r="E203" s="289"/>
      <c r="F203" s="290"/>
      <c r="G203" s="289"/>
      <c r="H203" s="291"/>
      <c r="I203" s="292"/>
      <c r="J203" s="289"/>
      <c r="K203" s="293"/>
      <c r="L203" s="293"/>
      <c r="M203" s="294"/>
      <c r="N203" s="295"/>
      <c r="O203" s="295"/>
      <c r="P203" s="296"/>
    </row>
    <row r="204" spans="1:16" x14ac:dyDescent="0.25">
      <c r="A204" s="286"/>
      <c r="B204" s="287"/>
      <c r="C204" s="287"/>
      <c r="D204" s="288"/>
      <c r="E204" s="289"/>
      <c r="F204" s="290"/>
      <c r="G204" s="289"/>
      <c r="H204" s="291"/>
      <c r="I204" s="292"/>
      <c r="J204" s="289"/>
      <c r="K204" s="293"/>
      <c r="L204" s="293"/>
      <c r="M204" s="294"/>
      <c r="N204" s="295"/>
      <c r="O204" s="295"/>
      <c r="P204" s="296"/>
    </row>
    <row r="205" spans="1:16" x14ac:dyDescent="0.25">
      <c r="A205" s="286"/>
      <c r="B205" s="287"/>
      <c r="C205" s="287"/>
      <c r="D205" s="288"/>
      <c r="E205" s="289"/>
      <c r="F205" s="290"/>
      <c r="G205" s="289"/>
      <c r="H205" s="291"/>
      <c r="I205" s="292"/>
      <c r="J205" s="289"/>
      <c r="K205" s="293"/>
      <c r="L205" s="293"/>
      <c r="M205" s="294"/>
      <c r="N205" s="295"/>
      <c r="O205" s="295"/>
      <c r="P205" s="296"/>
    </row>
    <row r="206" spans="1:16" x14ac:dyDescent="0.25">
      <c r="A206" s="286"/>
      <c r="B206" s="287"/>
      <c r="C206" s="287"/>
      <c r="D206" s="288"/>
      <c r="E206" s="289"/>
      <c r="F206" s="290"/>
      <c r="G206" s="289"/>
      <c r="H206" s="291"/>
      <c r="I206" s="292"/>
      <c r="J206" s="289"/>
      <c r="K206" s="293"/>
      <c r="L206" s="293"/>
      <c r="M206" s="294"/>
      <c r="N206" s="295"/>
      <c r="O206" s="295"/>
      <c r="P206" s="296"/>
    </row>
    <row r="207" spans="1:16" x14ac:dyDescent="0.25">
      <c r="A207" s="286"/>
      <c r="B207" s="287"/>
      <c r="C207" s="287"/>
      <c r="D207" s="288"/>
      <c r="E207" s="289"/>
      <c r="F207" s="290"/>
      <c r="G207" s="289"/>
      <c r="H207" s="291"/>
      <c r="I207" s="292"/>
      <c r="J207" s="289"/>
      <c r="K207" s="293"/>
      <c r="L207" s="293"/>
      <c r="M207" s="294"/>
      <c r="N207" s="295"/>
      <c r="O207" s="295"/>
      <c r="P207" s="296"/>
    </row>
    <row r="208" spans="1:16" x14ac:dyDescent="0.25">
      <c r="A208" s="286"/>
      <c r="B208" s="287"/>
      <c r="C208" s="287"/>
      <c r="D208" s="288"/>
      <c r="E208" s="289"/>
      <c r="F208" s="290"/>
      <c r="G208" s="289"/>
      <c r="H208" s="291"/>
      <c r="I208" s="292"/>
      <c r="J208" s="289"/>
      <c r="K208" s="293"/>
      <c r="L208" s="293"/>
      <c r="M208" s="294"/>
      <c r="N208" s="295"/>
      <c r="O208" s="295"/>
      <c r="P208" s="296"/>
    </row>
    <row r="209" spans="1:16" x14ac:dyDescent="0.25">
      <c r="A209" s="286"/>
      <c r="B209" s="287"/>
      <c r="C209" s="287"/>
      <c r="D209" s="288"/>
      <c r="E209" s="289"/>
      <c r="F209" s="290"/>
      <c r="G209" s="289"/>
      <c r="H209" s="291"/>
      <c r="I209" s="292"/>
      <c r="J209" s="289"/>
      <c r="K209" s="293"/>
      <c r="L209" s="293"/>
      <c r="M209" s="294"/>
      <c r="N209" s="295"/>
      <c r="O209" s="295"/>
      <c r="P209" s="296"/>
    </row>
    <row r="210" spans="1:16" x14ac:dyDescent="0.25">
      <c r="A210" s="286"/>
      <c r="B210" s="287"/>
      <c r="C210" s="287"/>
      <c r="D210" s="288"/>
      <c r="E210" s="289"/>
      <c r="F210" s="290"/>
      <c r="G210" s="289"/>
      <c r="H210" s="291"/>
      <c r="I210" s="292"/>
      <c r="J210" s="289"/>
      <c r="K210" s="293"/>
      <c r="L210" s="293"/>
      <c r="M210" s="294"/>
      <c r="N210" s="295"/>
      <c r="O210" s="295"/>
      <c r="P210" s="296"/>
    </row>
    <row r="211" spans="1:16" x14ac:dyDescent="0.25">
      <c r="A211" s="286"/>
      <c r="B211" s="287"/>
      <c r="C211" s="287"/>
      <c r="D211" s="288"/>
      <c r="E211" s="289"/>
      <c r="F211" s="290"/>
      <c r="G211" s="289"/>
      <c r="H211" s="291"/>
      <c r="I211" s="292"/>
      <c r="J211" s="289"/>
      <c r="K211" s="293"/>
      <c r="L211" s="293"/>
      <c r="M211" s="294"/>
      <c r="N211" s="295"/>
      <c r="O211" s="295"/>
      <c r="P211" s="296"/>
    </row>
    <row r="212" spans="1:16" x14ac:dyDescent="0.25">
      <c r="A212" s="286"/>
      <c r="B212" s="287"/>
      <c r="C212" s="287"/>
      <c r="D212" s="288"/>
      <c r="E212" s="289"/>
      <c r="F212" s="290"/>
      <c r="G212" s="289"/>
      <c r="H212" s="291"/>
      <c r="I212" s="292"/>
      <c r="J212" s="289"/>
      <c r="K212" s="293"/>
      <c r="L212" s="293"/>
      <c r="M212" s="294"/>
      <c r="N212" s="295"/>
      <c r="O212" s="295"/>
      <c r="P212" s="296"/>
    </row>
    <row r="213" spans="1:16" x14ac:dyDescent="0.25">
      <c r="A213" s="286"/>
      <c r="B213" s="287"/>
      <c r="C213" s="287"/>
      <c r="D213" s="288"/>
      <c r="E213" s="289"/>
      <c r="F213" s="290"/>
      <c r="G213" s="289"/>
      <c r="H213" s="291"/>
      <c r="I213" s="292"/>
      <c r="J213" s="289"/>
      <c r="K213" s="293"/>
      <c r="L213" s="293"/>
      <c r="M213" s="294"/>
      <c r="N213" s="295"/>
      <c r="O213" s="295"/>
      <c r="P213" s="296"/>
    </row>
    <row r="214" spans="1:16" x14ac:dyDescent="0.25">
      <c r="A214" s="286"/>
      <c r="B214" s="287"/>
      <c r="C214" s="287"/>
      <c r="D214" s="288"/>
      <c r="E214" s="289"/>
      <c r="F214" s="290"/>
      <c r="G214" s="289"/>
      <c r="H214" s="291"/>
      <c r="I214" s="292"/>
      <c r="J214" s="289"/>
      <c r="K214" s="293"/>
      <c r="L214" s="293"/>
      <c r="M214" s="294"/>
      <c r="N214" s="295"/>
      <c r="O214" s="295"/>
      <c r="P214" s="296"/>
    </row>
    <row r="215" spans="1:16" x14ac:dyDescent="0.25">
      <c r="A215" s="286"/>
      <c r="B215" s="287"/>
      <c r="C215" s="287"/>
      <c r="D215" s="288"/>
      <c r="E215" s="289"/>
      <c r="F215" s="290"/>
      <c r="G215" s="289"/>
      <c r="H215" s="291"/>
      <c r="I215" s="292"/>
      <c r="J215" s="289"/>
      <c r="K215" s="293"/>
      <c r="L215" s="293"/>
      <c r="M215" s="294"/>
      <c r="N215" s="295"/>
      <c r="O215" s="295"/>
      <c r="P215" s="296"/>
    </row>
    <row r="216" spans="1:16" x14ac:dyDescent="0.25">
      <c r="A216" s="286"/>
      <c r="B216" s="287"/>
      <c r="C216" s="287"/>
      <c r="D216" s="288"/>
      <c r="E216" s="289"/>
      <c r="F216" s="290"/>
      <c r="G216" s="289"/>
      <c r="H216" s="291"/>
      <c r="I216" s="292"/>
      <c r="J216" s="289"/>
      <c r="K216" s="293"/>
      <c r="L216" s="293"/>
      <c r="M216" s="294"/>
      <c r="N216" s="295"/>
      <c r="O216" s="295"/>
      <c r="P216" s="296"/>
    </row>
    <row r="217" spans="1:16" x14ac:dyDescent="0.25">
      <c r="A217" s="286"/>
      <c r="B217" s="287"/>
      <c r="C217" s="287"/>
      <c r="D217" s="288"/>
      <c r="E217" s="289"/>
      <c r="F217" s="290"/>
      <c r="G217" s="289"/>
      <c r="H217" s="291"/>
      <c r="I217" s="292"/>
      <c r="J217" s="289"/>
      <c r="K217" s="293"/>
      <c r="L217" s="293"/>
      <c r="M217" s="294"/>
      <c r="N217" s="295"/>
      <c r="O217" s="295"/>
      <c r="P217" s="296"/>
    </row>
    <row r="218" spans="1:16" x14ac:dyDescent="0.25">
      <c r="A218" s="286"/>
      <c r="B218" s="287"/>
      <c r="C218" s="287"/>
      <c r="D218" s="288"/>
      <c r="E218" s="289"/>
      <c r="F218" s="290"/>
      <c r="G218" s="289"/>
      <c r="H218" s="291"/>
      <c r="I218" s="292"/>
      <c r="J218" s="289"/>
      <c r="K218" s="293"/>
      <c r="L218" s="293"/>
      <c r="M218" s="294"/>
      <c r="N218" s="295"/>
      <c r="O218" s="295"/>
      <c r="P218" s="296"/>
    </row>
    <row r="219" spans="1:16" x14ac:dyDescent="0.25">
      <c r="A219" s="286"/>
      <c r="B219" s="287"/>
      <c r="C219" s="287"/>
      <c r="D219" s="288"/>
      <c r="E219" s="289"/>
      <c r="F219" s="290"/>
      <c r="G219" s="289"/>
      <c r="H219" s="291"/>
      <c r="I219" s="292"/>
      <c r="J219" s="289"/>
      <c r="K219" s="293"/>
      <c r="L219" s="293"/>
      <c r="M219" s="294"/>
      <c r="N219" s="295"/>
      <c r="O219" s="295"/>
      <c r="P219" s="296"/>
    </row>
    <row r="220" spans="1:16" x14ac:dyDescent="0.25">
      <c r="A220" s="286"/>
      <c r="B220" s="287"/>
      <c r="C220" s="287"/>
      <c r="D220" s="288"/>
      <c r="E220" s="289"/>
      <c r="F220" s="290"/>
      <c r="G220" s="289"/>
      <c r="H220" s="291"/>
      <c r="I220" s="292"/>
      <c r="J220" s="289"/>
      <c r="K220" s="293"/>
      <c r="L220" s="293"/>
      <c r="M220" s="294"/>
      <c r="N220" s="295"/>
      <c r="O220" s="295"/>
      <c r="P220" s="296"/>
    </row>
    <row r="221" spans="1:16" x14ac:dyDescent="0.25">
      <c r="A221" s="286"/>
      <c r="B221" s="287"/>
      <c r="C221" s="287"/>
      <c r="D221" s="288"/>
      <c r="E221" s="289"/>
      <c r="F221" s="290"/>
      <c r="G221" s="289"/>
      <c r="H221" s="291"/>
      <c r="I221" s="292"/>
      <c r="J221" s="289"/>
      <c r="K221" s="293"/>
      <c r="L221" s="293"/>
      <c r="M221" s="294"/>
      <c r="N221" s="295"/>
      <c r="O221" s="295"/>
      <c r="P221" s="296"/>
    </row>
    <row r="222" spans="1:16" x14ac:dyDescent="0.25">
      <c r="A222" s="286"/>
      <c r="B222" s="287"/>
      <c r="C222" s="287"/>
      <c r="D222" s="288"/>
      <c r="E222" s="289"/>
      <c r="F222" s="290"/>
      <c r="G222" s="289"/>
      <c r="H222" s="291"/>
      <c r="I222" s="292"/>
      <c r="J222" s="289"/>
      <c r="K222" s="293"/>
      <c r="L222" s="293"/>
      <c r="M222" s="294"/>
      <c r="N222" s="295"/>
      <c r="O222" s="295"/>
      <c r="P222" s="296"/>
    </row>
    <row r="223" spans="1:16" x14ac:dyDescent="0.25">
      <c r="A223" s="286"/>
      <c r="B223" s="287"/>
      <c r="C223" s="287"/>
      <c r="D223" s="288"/>
      <c r="E223" s="289"/>
      <c r="F223" s="290"/>
      <c r="G223" s="289"/>
      <c r="H223" s="291"/>
      <c r="I223" s="292"/>
      <c r="J223" s="289"/>
      <c r="K223" s="293"/>
      <c r="L223" s="293"/>
      <c r="M223" s="294"/>
      <c r="N223" s="295"/>
      <c r="O223" s="295"/>
      <c r="P223" s="296"/>
    </row>
    <row r="224" spans="1:16" x14ac:dyDescent="0.25">
      <c r="A224" s="286"/>
      <c r="B224" s="287"/>
      <c r="C224" s="287"/>
      <c r="D224" s="288"/>
      <c r="E224" s="289"/>
      <c r="F224" s="290"/>
      <c r="G224" s="289"/>
      <c r="H224" s="291"/>
      <c r="I224" s="292"/>
      <c r="J224" s="289"/>
      <c r="K224" s="293"/>
      <c r="L224" s="293"/>
      <c r="M224" s="294"/>
      <c r="N224" s="295"/>
      <c r="O224" s="295"/>
      <c r="P224" s="296"/>
    </row>
    <row r="225" spans="1:16" x14ac:dyDescent="0.25">
      <c r="A225" s="286"/>
      <c r="B225" s="287"/>
      <c r="C225" s="287"/>
      <c r="D225" s="288"/>
      <c r="E225" s="289"/>
      <c r="F225" s="290"/>
      <c r="G225" s="289"/>
      <c r="H225" s="291"/>
      <c r="I225" s="292"/>
      <c r="J225" s="289"/>
      <c r="K225" s="293"/>
      <c r="L225" s="293"/>
      <c r="M225" s="294"/>
      <c r="N225" s="295"/>
      <c r="O225" s="295"/>
      <c r="P225" s="296"/>
    </row>
    <row r="226" spans="1:16" x14ac:dyDescent="0.25">
      <c r="A226" s="286"/>
      <c r="B226" s="287"/>
      <c r="C226" s="287"/>
      <c r="D226" s="288"/>
      <c r="E226" s="289"/>
      <c r="F226" s="290"/>
      <c r="G226" s="289"/>
      <c r="H226" s="291"/>
      <c r="I226" s="292"/>
      <c r="J226" s="289"/>
      <c r="K226" s="293"/>
      <c r="L226" s="293"/>
      <c r="M226" s="294"/>
      <c r="N226" s="295"/>
      <c r="O226" s="295"/>
      <c r="P226" s="296"/>
    </row>
    <row r="227" spans="1:16" x14ac:dyDescent="0.25">
      <c r="A227" s="286"/>
      <c r="B227" s="287"/>
      <c r="C227" s="287"/>
      <c r="D227" s="288"/>
      <c r="E227" s="289"/>
      <c r="F227" s="290"/>
      <c r="G227" s="289"/>
      <c r="H227" s="291"/>
      <c r="I227" s="292"/>
      <c r="J227" s="289"/>
      <c r="K227" s="293"/>
      <c r="L227" s="293"/>
      <c r="M227" s="294"/>
      <c r="N227" s="295"/>
      <c r="O227" s="295"/>
      <c r="P227" s="296"/>
    </row>
    <row r="228" spans="1:16" x14ac:dyDescent="0.25">
      <c r="A228" s="286"/>
      <c r="B228" s="287"/>
      <c r="C228" s="287"/>
      <c r="D228" s="288"/>
      <c r="E228" s="289"/>
      <c r="F228" s="290"/>
      <c r="G228" s="289"/>
      <c r="H228" s="291"/>
      <c r="I228" s="292"/>
      <c r="J228" s="289"/>
      <c r="K228" s="293"/>
      <c r="L228" s="293"/>
      <c r="M228" s="294"/>
      <c r="N228" s="295"/>
      <c r="O228" s="295"/>
      <c r="P228" s="296"/>
    </row>
    <row r="229" spans="1:16" x14ac:dyDescent="0.25">
      <c r="A229" s="286"/>
      <c r="B229" s="287"/>
      <c r="C229" s="287"/>
      <c r="D229" s="288"/>
      <c r="E229" s="289"/>
      <c r="F229" s="290"/>
      <c r="G229" s="289"/>
      <c r="H229" s="291"/>
      <c r="I229" s="292"/>
      <c r="J229" s="289"/>
      <c r="K229" s="293"/>
      <c r="L229" s="293"/>
      <c r="M229" s="294"/>
      <c r="N229" s="295"/>
      <c r="O229" s="295"/>
      <c r="P229" s="296"/>
    </row>
    <row r="230" spans="1:16" x14ac:dyDescent="0.25">
      <c r="A230" s="286"/>
      <c r="B230" s="287"/>
      <c r="C230" s="287"/>
      <c r="D230" s="288"/>
      <c r="E230" s="289"/>
      <c r="F230" s="290"/>
      <c r="G230" s="289"/>
      <c r="H230" s="291"/>
      <c r="I230" s="292"/>
      <c r="J230" s="289"/>
      <c r="K230" s="293"/>
      <c r="L230" s="293"/>
      <c r="M230" s="294"/>
      <c r="N230" s="295"/>
      <c r="O230" s="295"/>
      <c r="P230" s="296"/>
    </row>
    <row r="231" spans="1:16" x14ac:dyDescent="0.25">
      <c r="A231" s="286"/>
      <c r="B231" s="287"/>
      <c r="C231" s="287"/>
      <c r="D231" s="288"/>
      <c r="E231" s="289"/>
      <c r="F231" s="290"/>
      <c r="G231" s="289"/>
      <c r="H231" s="291"/>
      <c r="I231" s="292"/>
      <c r="J231" s="289"/>
      <c r="K231" s="293"/>
      <c r="L231" s="293"/>
      <c r="M231" s="294"/>
      <c r="N231" s="295"/>
      <c r="O231" s="295"/>
      <c r="P231" s="296"/>
    </row>
    <row r="232" spans="1:16" x14ac:dyDescent="0.25">
      <c r="A232" s="286"/>
      <c r="B232" s="287"/>
      <c r="C232" s="287"/>
      <c r="D232" s="288"/>
      <c r="E232" s="289"/>
      <c r="F232" s="290"/>
      <c r="G232" s="289"/>
      <c r="H232" s="291"/>
      <c r="I232" s="292"/>
      <c r="J232" s="289"/>
      <c r="K232" s="293"/>
      <c r="L232" s="293"/>
      <c r="M232" s="294"/>
      <c r="N232" s="295"/>
      <c r="O232" s="295"/>
      <c r="P232" s="296"/>
    </row>
    <row r="233" spans="1:16" x14ac:dyDescent="0.25">
      <c r="A233" s="286"/>
      <c r="B233" s="287"/>
      <c r="C233" s="287"/>
      <c r="D233" s="288"/>
      <c r="E233" s="289"/>
      <c r="F233" s="290"/>
      <c r="G233" s="289"/>
      <c r="H233" s="291"/>
      <c r="I233" s="292"/>
      <c r="J233" s="289"/>
      <c r="K233" s="293"/>
      <c r="L233" s="293"/>
      <c r="M233" s="294"/>
      <c r="N233" s="295"/>
      <c r="O233" s="295"/>
      <c r="P233" s="296"/>
    </row>
    <row r="234" spans="1:16" x14ac:dyDescent="0.25">
      <c r="A234" s="286"/>
      <c r="B234" s="287"/>
      <c r="C234" s="287"/>
      <c r="D234" s="288"/>
      <c r="E234" s="289"/>
      <c r="F234" s="290"/>
      <c r="G234" s="289"/>
      <c r="H234" s="291"/>
      <c r="I234" s="292"/>
      <c r="J234" s="289"/>
      <c r="K234" s="293"/>
      <c r="L234" s="293"/>
      <c r="M234" s="294"/>
      <c r="N234" s="295"/>
      <c r="O234" s="295"/>
      <c r="P234" s="296"/>
    </row>
    <row r="235" spans="1:16" x14ac:dyDescent="0.25">
      <c r="A235" s="286"/>
      <c r="B235" s="287"/>
      <c r="C235" s="287"/>
      <c r="D235" s="288"/>
      <c r="E235" s="289"/>
      <c r="F235" s="290"/>
      <c r="G235" s="289"/>
      <c r="H235" s="291"/>
      <c r="I235" s="292"/>
      <c r="J235" s="289"/>
      <c r="K235" s="293"/>
      <c r="L235" s="293"/>
      <c r="M235" s="294"/>
      <c r="N235" s="295"/>
      <c r="O235" s="295"/>
      <c r="P235" s="296"/>
    </row>
    <row r="236" spans="1:16" x14ac:dyDescent="0.25">
      <c r="A236" s="286"/>
      <c r="B236" s="287"/>
      <c r="C236" s="287"/>
      <c r="D236" s="288"/>
      <c r="E236" s="289"/>
      <c r="F236" s="290"/>
      <c r="G236" s="289"/>
      <c r="H236" s="291"/>
      <c r="I236" s="292"/>
      <c r="J236" s="289"/>
      <c r="K236" s="293"/>
      <c r="L236" s="293"/>
      <c r="M236" s="294"/>
      <c r="N236" s="295"/>
      <c r="O236" s="295"/>
      <c r="P236" s="296"/>
    </row>
    <row r="237" spans="1:16" x14ac:dyDescent="0.25">
      <c r="A237" s="286"/>
      <c r="B237" s="287"/>
      <c r="C237" s="287"/>
      <c r="D237" s="288"/>
      <c r="E237" s="289"/>
      <c r="F237" s="290"/>
      <c r="G237" s="289"/>
      <c r="H237" s="291"/>
      <c r="I237" s="292"/>
      <c r="J237" s="289"/>
      <c r="K237" s="293"/>
      <c r="L237" s="293"/>
      <c r="M237" s="294"/>
      <c r="N237" s="295"/>
      <c r="O237" s="295"/>
      <c r="P237" s="296"/>
    </row>
    <row r="238" spans="1:16" x14ac:dyDescent="0.25">
      <c r="A238" s="286"/>
      <c r="B238" s="287"/>
      <c r="C238" s="287"/>
      <c r="D238" s="288"/>
      <c r="E238" s="289"/>
      <c r="F238" s="290"/>
      <c r="G238" s="289"/>
      <c r="H238" s="291"/>
      <c r="I238" s="292"/>
      <c r="J238" s="289"/>
      <c r="K238" s="293"/>
      <c r="L238" s="293"/>
      <c r="M238" s="294"/>
      <c r="N238" s="295"/>
      <c r="O238" s="295"/>
      <c r="P238" s="296"/>
    </row>
    <row r="239" spans="1:16" x14ac:dyDescent="0.25">
      <c r="A239" s="286"/>
      <c r="B239" s="287"/>
      <c r="C239" s="287"/>
      <c r="D239" s="288"/>
      <c r="E239" s="289"/>
      <c r="F239" s="290"/>
      <c r="G239" s="289"/>
      <c r="H239" s="291"/>
      <c r="I239" s="292"/>
      <c r="J239" s="289"/>
      <c r="K239" s="293"/>
      <c r="L239" s="293"/>
      <c r="M239" s="294"/>
      <c r="N239" s="295"/>
      <c r="O239" s="295"/>
      <c r="P239" s="296"/>
    </row>
    <row r="240" spans="1:16" x14ac:dyDescent="0.25">
      <c r="A240" s="286"/>
      <c r="B240" s="287"/>
      <c r="C240" s="287"/>
      <c r="D240" s="288"/>
      <c r="E240" s="289"/>
      <c r="F240" s="290"/>
      <c r="G240" s="289"/>
      <c r="H240" s="291"/>
      <c r="I240" s="292"/>
      <c r="J240" s="289"/>
      <c r="K240" s="293"/>
      <c r="L240" s="293"/>
      <c r="M240" s="294"/>
      <c r="N240" s="295"/>
      <c r="O240" s="295"/>
      <c r="P240" s="296"/>
    </row>
    <row r="241" spans="1:16" x14ac:dyDescent="0.25">
      <c r="A241" s="286"/>
      <c r="B241" s="287"/>
      <c r="C241" s="287"/>
      <c r="D241" s="288"/>
      <c r="E241" s="289"/>
      <c r="F241" s="290"/>
      <c r="G241" s="289"/>
      <c r="H241" s="291"/>
      <c r="I241" s="292"/>
      <c r="J241" s="289"/>
      <c r="K241" s="293"/>
      <c r="L241" s="293"/>
      <c r="M241" s="294"/>
      <c r="N241" s="295"/>
      <c r="O241" s="295"/>
      <c r="P241" s="296"/>
    </row>
    <row r="242" spans="1:16" x14ac:dyDescent="0.25">
      <c r="A242" s="286"/>
      <c r="B242" s="287"/>
      <c r="C242" s="287"/>
      <c r="D242" s="288"/>
      <c r="E242" s="289"/>
      <c r="F242" s="290"/>
      <c r="G242" s="289"/>
      <c r="H242" s="291"/>
      <c r="I242" s="292"/>
      <c r="J242" s="289"/>
      <c r="K242" s="293"/>
      <c r="L242" s="293"/>
      <c r="M242" s="294"/>
      <c r="N242" s="295"/>
      <c r="O242" s="295"/>
      <c r="P242" s="296"/>
    </row>
    <row r="243" spans="1:16" x14ac:dyDescent="0.25">
      <c r="A243" s="286"/>
      <c r="B243" s="287"/>
      <c r="C243" s="287"/>
      <c r="D243" s="288"/>
      <c r="E243" s="289"/>
      <c r="F243" s="290"/>
      <c r="G243" s="289"/>
      <c r="H243" s="291"/>
      <c r="I243" s="292"/>
      <c r="J243" s="289"/>
      <c r="K243" s="293"/>
      <c r="L243" s="293"/>
      <c r="M243" s="294"/>
      <c r="N243" s="295"/>
      <c r="O243" s="295"/>
      <c r="P243" s="296"/>
    </row>
    <row r="244" spans="1:16" x14ac:dyDescent="0.25">
      <c r="A244" s="286"/>
      <c r="B244" s="287"/>
      <c r="C244" s="287"/>
      <c r="D244" s="288"/>
      <c r="E244" s="289"/>
      <c r="F244" s="290"/>
      <c r="G244" s="289"/>
      <c r="H244" s="291"/>
      <c r="I244" s="292"/>
      <c r="J244" s="289"/>
      <c r="K244" s="293"/>
      <c r="L244" s="293"/>
      <c r="M244" s="294"/>
      <c r="N244" s="295"/>
      <c r="O244" s="295"/>
      <c r="P244" s="296"/>
    </row>
    <row r="245" spans="1:16" x14ac:dyDescent="0.25">
      <c r="A245" s="286"/>
      <c r="B245" s="287"/>
      <c r="C245" s="287"/>
      <c r="D245" s="288"/>
      <c r="E245" s="289"/>
      <c r="F245" s="290"/>
      <c r="G245" s="289"/>
      <c r="H245" s="291"/>
      <c r="I245" s="292"/>
      <c r="J245" s="289"/>
      <c r="K245" s="293"/>
      <c r="L245" s="293"/>
      <c r="M245" s="294"/>
      <c r="N245" s="295"/>
      <c r="O245" s="295"/>
      <c r="P245" s="296"/>
    </row>
    <row r="246" spans="1:16" x14ac:dyDescent="0.25">
      <c r="A246" s="286"/>
      <c r="B246" s="287"/>
      <c r="C246" s="287"/>
      <c r="D246" s="288"/>
      <c r="E246" s="289"/>
      <c r="F246" s="290"/>
      <c r="G246" s="289"/>
      <c r="H246" s="291"/>
      <c r="I246" s="292"/>
      <c r="J246" s="289"/>
      <c r="K246" s="293"/>
      <c r="L246" s="293"/>
      <c r="M246" s="294"/>
      <c r="N246" s="295"/>
      <c r="O246" s="295"/>
      <c r="P246" s="296"/>
    </row>
    <row r="247" spans="1:16" x14ac:dyDescent="0.25">
      <c r="A247" s="286"/>
      <c r="B247" s="287"/>
      <c r="C247" s="287"/>
      <c r="D247" s="288"/>
      <c r="E247" s="289"/>
      <c r="F247" s="290"/>
      <c r="G247" s="289"/>
      <c r="H247" s="291"/>
      <c r="I247" s="292"/>
      <c r="J247" s="289"/>
      <c r="K247" s="293"/>
      <c r="L247" s="293"/>
      <c r="M247" s="294"/>
      <c r="N247" s="295"/>
      <c r="O247" s="295"/>
      <c r="P247" s="296"/>
    </row>
    <row r="248" spans="1:16" x14ac:dyDescent="0.25">
      <c r="A248" s="286"/>
      <c r="B248" s="287"/>
      <c r="C248" s="287"/>
      <c r="D248" s="288"/>
      <c r="E248" s="289"/>
      <c r="F248" s="290"/>
      <c r="G248" s="289"/>
      <c r="H248" s="291"/>
      <c r="I248" s="292"/>
      <c r="J248" s="289"/>
      <c r="K248" s="293"/>
      <c r="L248" s="293"/>
      <c r="M248" s="294"/>
      <c r="N248" s="295"/>
      <c r="O248" s="295"/>
      <c r="P248" s="296"/>
    </row>
    <row r="249" spans="1:16" x14ac:dyDescent="0.25">
      <c r="A249" s="286"/>
      <c r="B249" s="287"/>
      <c r="C249" s="287"/>
      <c r="D249" s="288"/>
      <c r="E249" s="289"/>
      <c r="F249" s="290"/>
      <c r="G249" s="289"/>
      <c r="H249" s="291"/>
      <c r="I249" s="292"/>
      <c r="J249" s="289"/>
      <c r="K249" s="293"/>
      <c r="L249" s="293"/>
      <c r="M249" s="294"/>
      <c r="N249" s="295"/>
      <c r="O249" s="295"/>
      <c r="P249" s="296"/>
    </row>
    <row r="250" spans="1:16" x14ac:dyDescent="0.25">
      <c r="A250" s="286"/>
      <c r="B250" s="287"/>
      <c r="C250" s="287"/>
      <c r="D250" s="288"/>
      <c r="E250" s="289"/>
      <c r="F250" s="290"/>
      <c r="G250" s="289"/>
      <c r="H250" s="291"/>
      <c r="I250" s="292"/>
      <c r="J250" s="289"/>
      <c r="K250" s="293"/>
      <c r="L250" s="293"/>
      <c r="M250" s="294"/>
      <c r="N250" s="295"/>
      <c r="O250" s="295"/>
      <c r="P250" s="296"/>
    </row>
    <row r="251" spans="1:16" x14ac:dyDescent="0.25">
      <c r="A251" s="286"/>
      <c r="B251" s="287"/>
      <c r="C251" s="287"/>
      <c r="D251" s="288"/>
      <c r="E251" s="289"/>
      <c r="F251" s="290"/>
      <c r="G251" s="289"/>
      <c r="H251" s="291"/>
      <c r="I251" s="292"/>
      <c r="J251" s="289"/>
      <c r="K251" s="293"/>
      <c r="L251" s="293"/>
      <c r="M251" s="294"/>
      <c r="N251" s="295"/>
      <c r="O251" s="295"/>
      <c r="P251" s="296"/>
    </row>
    <row r="252" spans="1:16" x14ac:dyDescent="0.25">
      <c r="A252" s="286"/>
      <c r="B252" s="287"/>
      <c r="C252" s="287"/>
      <c r="D252" s="288"/>
      <c r="E252" s="289"/>
      <c r="F252" s="290"/>
      <c r="G252" s="289"/>
      <c r="H252" s="291"/>
      <c r="I252" s="292"/>
      <c r="J252" s="289"/>
      <c r="K252" s="293"/>
      <c r="L252" s="293"/>
      <c r="M252" s="294"/>
      <c r="N252" s="295"/>
      <c r="O252" s="295"/>
      <c r="P252" s="296"/>
    </row>
    <row r="253" spans="1:16" x14ac:dyDescent="0.25">
      <c r="A253" s="286"/>
      <c r="B253" s="287"/>
      <c r="C253" s="287"/>
      <c r="D253" s="288"/>
      <c r="E253" s="289"/>
      <c r="F253" s="290"/>
      <c r="G253" s="289"/>
      <c r="H253" s="291"/>
      <c r="I253" s="292"/>
      <c r="J253" s="289"/>
      <c r="K253" s="293"/>
      <c r="L253" s="293"/>
      <c r="M253" s="294"/>
      <c r="N253" s="295"/>
      <c r="O253" s="295"/>
      <c r="P253" s="296"/>
    </row>
    <row r="254" spans="1:16" x14ac:dyDescent="0.25">
      <c r="A254" s="286"/>
      <c r="B254" s="287"/>
      <c r="C254" s="287"/>
      <c r="D254" s="288"/>
      <c r="E254" s="289"/>
      <c r="F254" s="290"/>
      <c r="G254" s="289"/>
      <c r="H254" s="291"/>
      <c r="I254" s="292"/>
      <c r="J254" s="289"/>
      <c r="K254" s="293"/>
      <c r="L254" s="293"/>
      <c r="M254" s="294"/>
      <c r="N254" s="295"/>
      <c r="O254" s="295"/>
      <c r="P254" s="296"/>
    </row>
    <row r="255" spans="1:16" x14ac:dyDescent="0.25">
      <c r="A255" s="286"/>
      <c r="B255" s="287"/>
      <c r="C255" s="287"/>
      <c r="D255" s="288"/>
      <c r="E255" s="289"/>
      <c r="F255" s="290"/>
      <c r="G255" s="289"/>
      <c r="H255" s="291"/>
      <c r="I255" s="292"/>
      <c r="J255" s="289"/>
      <c r="K255" s="293"/>
      <c r="L255" s="293"/>
      <c r="M255" s="294"/>
      <c r="N255" s="295"/>
      <c r="O255" s="295"/>
      <c r="P255" s="296"/>
    </row>
    <row r="256" spans="1:16" x14ac:dyDescent="0.25">
      <c r="A256" s="286"/>
      <c r="B256" s="287"/>
      <c r="C256" s="287"/>
      <c r="D256" s="288"/>
      <c r="E256" s="289"/>
      <c r="F256" s="290"/>
      <c r="G256" s="289"/>
      <c r="H256" s="291"/>
      <c r="I256" s="292"/>
      <c r="J256" s="289"/>
      <c r="K256" s="293"/>
      <c r="L256" s="293"/>
      <c r="M256" s="294"/>
      <c r="N256" s="295"/>
      <c r="O256" s="295"/>
      <c r="P256" s="296"/>
    </row>
    <row r="257" spans="1:16" x14ac:dyDescent="0.25">
      <c r="A257" s="286"/>
      <c r="B257" s="287"/>
      <c r="C257" s="287"/>
      <c r="D257" s="288"/>
      <c r="E257" s="289"/>
      <c r="F257" s="290"/>
      <c r="G257" s="289"/>
      <c r="H257" s="291"/>
      <c r="I257" s="292"/>
      <c r="J257" s="289"/>
      <c r="K257" s="293"/>
      <c r="L257" s="293"/>
      <c r="M257" s="294"/>
      <c r="N257" s="295"/>
      <c r="O257" s="295"/>
      <c r="P257" s="296"/>
    </row>
    <row r="258" spans="1:16" x14ac:dyDescent="0.25">
      <c r="A258" s="286"/>
      <c r="B258" s="287"/>
      <c r="C258" s="287"/>
      <c r="D258" s="288"/>
      <c r="E258" s="289"/>
      <c r="F258" s="290"/>
      <c r="G258" s="289"/>
      <c r="H258" s="291"/>
      <c r="I258" s="292"/>
      <c r="J258" s="289"/>
      <c r="K258" s="293"/>
      <c r="L258" s="293"/>
      <c r="M258" s="294"/>
      <c r="N258" s="295"/>
      <c r="O258" s="295"/>
      <c r="P258" s="296"/>
    </row>
    <row r="259" spans="1:16" x14ac:dyDescent="0.25">
      <c r="A259" s="286"/>
      <c r="B259" s="287"/>
      <c r="C259" s="287"/>
      <c r="D259" s="288"/>
      <c r="E259" s="289"/>
      <c r="F259" s="290"/>
      <c r="G259" s="289"/>
      <c r="H259" s="291"/>
      <c r="I259" s="292"/>
      <c r="J259" s="289"/>
      <c r="K259" s="293"/>
      <c r="L259" s="293"/>
      <c r="M259" s="294"/>
      <c r="N259" s="295"/>
      <c r="O259" s="295"/>
      <c r="P259" s="296"/>
    </row>
    <row r="260" spans="1:16" x14ac:dyDescent="0.25">
      <c r="A260" s="286"/>
      <c r="B260" s="287"/>
      <c r="C260" s="287"/>
      <c r="D260" s="288"/>
      <c r="E260" s="289"/>
      <c r="F260" s="290"/>
      <c r="G260" s="289"/>
      <c r="H260" s="291"/>
      <c r="I260" s="292"/>
      <c r="J260" s="289"/>
      <c r="K260" s="293"/>
      <c r="L260" s="293"/>
      <c r="M260" s="294"/>
      <c r="N260" s="295"/>
      <c r="O260" s="295"/>
      <c r="P260" s="296"/>
    </row>
    <row r="261" spans="1:16" x14ac:dyDescent="0.25">
      <c r="A261" s="286"/>
      <c r="B261" s="287"/>
      <c r="C261" s="287"/>
      <c r="D261" s="288"/>
      <c r="E261" s="289"/>
      <c r="F261" s="290"/>
      <c r="G261" s="289"/>
      <c r="H261" s="291"/>
      <c r="I261" s="292"/>
      <c r="J261" s="289"/>
      <c r="K261" s="293"/>
      <c r="L261" s="293"/>
      <c r="M261" s="294"/>
      <c r="N261" s="295"/>
      <c r="O261" s="295"/>
      <c r="P261" s="296"/>
    </row>
    <row r="262" spans="1:16" x14ac:dyDescent="0.25">
      <c r="A262" s="286"/>
      <c r="B262" s="287"/>
      <c r="C262" s="287"/>
      <c r="D262" s="288"/>
      <c r="E262" s="289"/>
      <c r="F262" s="290"/>
      <c r="G262" s="289"/>
      <c r="H262" s="291"/>
      <c r="I262" s="292"/>
      <c r="J262" s="289"/>
      <c r="K262" s="293"/>
      <c r="L262" s="293"/>
      <c r="M262" s="294"/>
      <c r="N262" s="295"/>
      <c r="O262" s="295"/>
      <c r="P262" s="296"/>
    </row>
    <row r="263" spans="1:16" x14ac:dyDescent="0.25">
      <c r="A263" s="286"/>
      <c r="B263" s="287"/>
      <c r="C263" s="287"/>
      <c r="D263" s="288"/>
      <c r="E263" s="289"/>
      <c r="F263" s="290"/>
      <c r="G263" s="289"/>
      <c r="H263" s="291"/>
      <c r="I263" s="292"/>
      <c r="J263" s="289"/>
      <c r="K263" s="293"/>
      <c r="L263" s="293"/>
      <c r="M263" s="294"/>
      <c r="N263" s="295"/>
      <c r="O263" s="295"/>
      <c r="P263" s="296"/>
    </row>
    <row r="264" spans="1:16" x14ac:dyDescent="0.25">
      <c r="A264" s="286"/>
      <c r="B264" s="287"/>
      <c r="C264" s="287"/>
      <c r="D264" s="288"/>
      <c r="E264" s="289"/>
      <c r="F264" s="290"/>
      <c r="G264" s="289"/>
      <c r="H264" s="291"/>
      <c r="I264" s="292"/>
      <c r="J264" s="289"/>
      <c r="K264" s="293"/>
      <c r="L264" s="293"/>
      <c r="M264" s="294"/>
      <c r="N264" s="295"/>
      <c r="O264" s="295"/>
      <c r="P264" s="296"/>
    </row>
    <row r="265" spans="1:16" x14ac:dyDescent="0.25">
      <c r="A265" s="286"/>
      <c r="B265" s="287"/>
      <c r="C265" s="287"/>
      <c r="D265" s="288"/>
      <c r="E265" s="289"/>
      <c r="F265" s="290"/>
      <c r="G265" s="289"/>
      <c r="H265" s="291"/>
      <c r="I265" s="292"/>
      <c r="J265" s="289"/>
      <c r="K265" s="293"/>
      <c r="L265" s="293"/>
      <c r="M265" s="294"/>
      <c r="N265" s="295"/>
      <c r="O265" s="295"/>
      <c r="P265" s="296"/>
    </row>
    <row r="266" spans="1:16" x14ac:dyDescent="0.25">
      <c r="A266" s="286"/>
      <c r="B266" s="287"/>
      <c r="C266" s="287"/>
      <c r="D266" s="288"/>
      <c r="E266" s="289"/>
      <c r="F266" s="290"/>
      <c r="G266" s="289"/>
      <c r="H266" s="291"/>
      <c r="I266" s="292"/>
      <c r="J266" s="289"/>
      <c r="K266" s="293"/>
      <c r="L266" s="293"/>
      <c r="M266" s="294"/>
      <c r="N266" s="295"/>
      <c r="O266" s="295"/>
      <c r="P266" s="296"/>
    </row>
    <row r="267" spans="1:16" x14ac:dyDescent="0.25">
      <c r="A267" s="286"/>
      <c r="B267" s="287"/>
      <c r="C267" s="287"/>
      <c r="D267" s="288"/>
      <c r="E267" s="289"/>
      <c r="F267" s="290"/>
      <c r="G267" s="289"/>
      <c r="H267" s="291"/>
      <c r="I267" s="292"/>
      <c r="J267" s="289"/>
      <c r="K267" s="293"/>
      <c r="L267" s="293"/>
      <c r="M267" s="294"/>
      <c r="N267" s="295"/>
      <c r="O267" s="295"/>
      <c r="P267" s="296"/>
    </row>
    <row r="268" spans="1:16" x14ac:dyDescent="0.25">
      <c r="A268" s="286"/>
      <c r="B268" s="287"/>
      <c r="C268" s="287"/>
      <c r="D268" s="288"/>
      <c r="E268" s="289"/>
      <c r="F268" s="290"/>
      <c r="G268" s="289"/>
      <c r="H268" s="291"/>
      <c r="I268" s="292"/>
      <c r="J268" s="289"/>
      <c r="K268" s="293"/>
      <c r="L268" s="293"/>
      <c r="M268" s="294"/>
      <c r="N268" s="295"/>
      <c r="O268" s="295"/>
      <c r="P268" s="296"/>
    </row>
    <row r="269" spans="1:16" x14ac:dyDescent="0.25">
      <c r="A269" s="286"/>
      <c r="B269" s="287"/>
      <c r="C269" s="287"/>
      <c r="D269" s="288"/>
      <c r="E269" s="289"/>
      <c r="F269" s="290"/>
      <c r="G269" s="289"/>
      <c r="H269" s="291"/>
      <c r="I269" s="292"/>
      <c r="J269" s="289"/>
      <c r="K269" s="293"/>
      <c r="L269" s="293"/>
      <c r="M269" s="294"/>
      <c r="N269" s="295"/>
      <c r="O269" s="295"/>
      <c r="P269" s="296"/>
    </row>
    <row r="270" spans="1:16" x14ac:dyDescent="0.25">
      <c r="A270" s="286"/>
      <c r="B270" s="287"/>
      <c r="C270" s="287"/>
      <c r="D270" s="288"/>
      <c r="E270" s="289"/>
      <c r="F270" s="290"/>
      <c r="G270" s="289"/>
      <c r="H270" s="291"/>
      <c r="I270" s="292"/>
      <c r="J270" s="289"/>
      <c r="K270" s="293"/>
      <c r="L270" s="293"/>
      <c r="M270" s="294"/>
      <c r="N270" s="295"/>
      <c r="O270" s="295"/>
      <c r="P270" s="296"/>
    </row>
    <row r="271" spans="1:16" x14ac:dyDescent="0.25">
      <c r="A271" s="286"/>
      <c r="B271" s="287"/>
      <c r="C271" s="287"/>
      <c r="D271" s="288"/>
      <c r="E271" s="289"/>
      <c r="F271" s="290"/>
      <c r="G271" s="289"/>
      <c r="H271" s="291"/>
      <c r="I271" s="292"/>
      <c r="J271" s="289"/>
      <c r="K271" s="293"/>
      <c r="L271" s="293"/>
      <c r="M271" s="294"/>
      <c r="N271" s="295"/>
      <c r="O271" s="295"/>
      <c r="P271" s="296"/>
    </row>
    <row r="272" spans="1:16" x14ac:dyDescent="0.25">
      <c r="A272" s="286"/>
      <c r="B272" s="287"/>
      <c r="C272" s="287"/>
      <c r="D272" s="288"/>
      <c r="E272" s="289"/>
      <c r="F272" s="290"/>
      <c r="G272" s="289"/>
      <c r="H272" s="291"/>
      <c r="I272" s="292"/>
      <c r="J272" s="289"/>
      <c r="K272" s="293"/>
      <c r="L272" s="293"/>
      <c r="M272" s="294"/>
      <c r="N272" s="295"/>
      <c r="O272" s="295"/>
      <c r="P272" s="296"/>
    </row>
    <row r="273" spans="1:16" x14ac:dyDescent="0.25">
      <c r="A273" s="286"/>
      <c r="B273" s="287"/>
      <c r="C273" s="287"/>
      <c r="D273" s="288"/>
      <c r="E273" s="289"/>
      <c r="F273" s="290"/>
      <c r="G273" s="289"/>
      <c r="H273" s="291"/>
      <c r="I273" s="292"/>
      <c r="J273" s="289"/>
      <c r="K273" s="293"/>
      <c r="L273" s="293"/>
      <c r="M273" s="294"/>
      <c r="N273" s="295"/>
      <c r="O273" s="295"/>
      <c r="P273" s="296"/>
    </row>
    <row r="274" spans="1:16" x14ac:dyDescent="0.25">
      <c r="A274" s="286"/>
      <c r="B274" s="287"/>
      <c r="C274" s="287"/>
      <c r="D274" s="288"/>
      <c r="E274" s="289"/>
      <c r="F274" s="290"/>
      <c r="G274" s="289"/>
      <c r="H274" s="291"/>
      <c r="I274" s="292"/>
      <c r="J274" s="289"/>
      <c r="K274" s="293"/>
      <c r="L274" s="293"/>
      <c r="M274" s="294"/>
      <c r="N274" s="295"/>
      <c r="O274" s="295"/>
      <c r="P274" s="296"/>
    </row>
    <row r="275" spans="1:16" x14ac:dyDescent="0.25">
      <c r="A275" s="286"/>
      <c r="B275" s="287"/>
      <c r="C275" s="287"/>
      <c r="D275" s="288"/>
      <c r="E275" s="289"/>
      <c r="F275" s="290"/>
      <c r="G275" s="289"/>
      <c r="H275" s="291"/>
      <c r="I275" s="292"/>
      <c r="J275" s="289"/>
      <c r="K275" s="293"/>
      <c r="L275" s="293"/>
      <c r="M275" s="294"/>
      <c r="N275" s="295"/>
      <c r="O275" s="295"/>
      <c r="P275" s="296"/>
    </row>
    <row r="276" spans="1:16" x14ac:dyDescent="0.25">
      <c r="A276" s="286"/>
      <c r="B276" s="287"/>
      <c r="C276" s="287"/>
      <c r="D276" s="288"/>
      <c r="E276" s="289"/>
      <c r="F276" s="290"/>
      <c r="G276" s="289"/>
      <c r="H276" s="291"/>
      <c r="I276" s="292"/>
      <c r="J276" s="289"/>
      <c r="K276" s="293"/>
      <c r="L276" s="293"/>
      <c r="M276" s="294"/>
      <c r="N276" s="295"/>
      <c r="O276" s="295"/>
      <c r="P276" s="296"/>
    </row>
    <row r="277" spans="1:16" x14ac:dyDescent="0.25">
      <c r="A277" s="286"/>
      <c r="B277" s="287"/>
      <c r="C277" s="287"/>
      <c r="D277" s="288"/>
      <c r="E277" s="289"/>
      <c r="F277" s="290"/>
      <c r="G277" s="289"/>
      <c r="H277" s="291"/>
      <c r="I277" s="292"/>
      <c r="J277" s="289"/>
      <c r="K277" s="293"/>
      <c r="L277" s="293"/>
      <c r="M277" s="294"/>
      <c r="N277" s="295"/>
      <c r="O277" s="295"/>
      <c r="P277" s="296"/>
    </row>
    <row r="278" spans="1:16" x14ac:dyDescent="0.25">
      <c r="A278" s="286"/>
      <c r="B278" s="287"/>
      <c r="C278" s="287"/>
      <c r="D278" s="288"/>
      <c r="E278" s="289"/>
      <c r="F278" s="290"/>
      <c r="G278" s="289"/>
      <c r="H278" s="291"/>
      <c r="I278" s="292"/>
      <c r="J278" s="289"/>
      <c r="K278" s="293"/>
      <c r="L278" s="293"/>
      <c r="M278" s="294"/>
      <c r="N278" s="295"/>
      <c r="O278" s="295"/>
      <c r="P278" s="296"/>
    </row>
    <row r="279" spans="1:16" x14ac:dyDescent="0.25">
      <c r="A279" s="286"/>
      <c r="B279" s="287"/>
      <c r="C279" s="287"/>
      <c r="D279" s="288"/>
      <c r="E279" s="289"/>
      <c r="F279" s="290"/>
      <c r="G279" s="289"/>
      <c r="H279" s="291"/>
      <c r="I279" s="292"/>
      <c r="J279" s="289"/>
      <c r="K279" s="293"/>
      <c r="L279" s="293"/>
      <c r="M279" s="294"/>
      <c r="N279" s="295"/>
      <c r="O279" s="295"/>
      <c r="P279" s="296"/>
    </row>
    <row r="280" spans="1:16" x14ac:dyDescent="0.25">
      <c r="A280" s="286"/>
      <c r="B280" s="287"/>
      <c r="C280" s="287"/>
      <c r="D280" s="288"/>
      <c r="E280" s="289"/>
      <c r="F280" s="290"/>
      <c r="G280" s="289"/>
      <c r="H280" s="291"/>
      <c r="I280" s="292"/>
      <c r="J280" s="289"/>
      <c r="K280" s="293"/>
      <c r="L280" s="293"/>
      <c r="M280" s="294"/>
      <c r="N280" s="295"/>
      <c r="O280" s="295"/>
      <c r="P280" s="296"/>
    </row>
    <row r="281" spans="1:16" x14ac:dyDescent="0.25">
      <c r="A281" s="286"/>
      <c r="B281" s="287"/>
      <c r="C281" s="287"/>
      <c r="D281" s="288"/>
      <c r="E281" s="289"/>
      <c r="F281" s="290"/>
      <c r="G281" s="289"/>
      <c r="H281" s="291"/>
      <c r="I281" s="292"/>
      <c r="J281" s="289"/>
      <c r="K281" s="293"/>
      <c r="L281" s="293"/>
      <c r="M281" s="294"/>
      <c r="N281" s="295"/>
      <c r="O281" s="295"/>
      <c r="P281" s="296"/>
    </row>
    <row r="282" spans="1:16" x14ac:dyDescent="0.25">
      <c r="A282" s="286"/>
      <c r="B282" s="287"/>
      <c r="C282" s="287"/>
      <c r="D282" s="288"/>
      <c r="E282" s="289"/>
      <c r="F282" s="290"/>
      <c r="G282" s="289"/>
      <c r="H282" s="291"/>
      <c r="I282" s="292"/>
      <c r="J282" s="289"/>
      <c r="K282" s="293"/>
      <c r="L282" s="293"/>
      <c r="M282" s="294"/>
      <c r="N282" s="295"/>
      <c r="O282" s="295"/>
      <c r="P282" s="296"/>
    </row>
    <row r="283" spans="1:16" x14ac:dyDescent="0.25">
      <c r="A283" s="286"/>
      <c r="B283" s="287"/>
      <c r="C283" s="287"/>
      <c r="D283" s="288"/>
      <c r="E283" s="289"/>
      <c r="F283" s="290"/>
      <c r="G283" s="289"/>
      <c r="H283" s="291"/>
      <c r="I283" s="292"/>
      <c r="J283" s="289"/>
      <c r="K283" s="293"/>
      <c r="L283" s="293"/>
      <c r="M283" s="294"/>
      <c r="N283" s="295"/>
      <c r="O283" s="295"/>
      <c r="P283" s="296"/>
    </row>
    <row r="284" spans="1:16" x14ac:dyDescent="0.25">
      <c r="A284" s="286"/>
      <c r="B284" s="287"/>
      <c r="C284" s="287"/>
      <c r="D284" s="288"/>
      <c r="E284" s="289"/>
      <c r="F284" s="290"/>
      <c r="G284" s="289"/>
      <c r="H284" s="291"/>
      <c r="I284" s="292"/>
      <c r="J284" s="289"/>
      <c r="K284" s="293"/>
      <c r="L284" s="293"/>
      <c r="M284" s="294"/>
      <c r="N284" s="295"/>
      <c r="O284" s="295"/>
      <c r="P284" s="296"/>
    </row>
    <row r="285" spans="1:16" x14ac:dyDescent="0.25">
      <c r="A285" s="286"/>
      <c r="B285" s="287"/>
      <c r="C285" s="287"/>
      <c r="D285" s="288"/>
      <c r="E285" s="289"/>
      <c r="F285" s="290"/>
      <c r="G285" s="289"/>
      <c r="H285" s="291"/>
      <c r="I285" s="292"/>
      <c r="J285" s="289"/>
      <c r="K285" s="293"/>
      <c r="L285" s="293"/>
      <c r="M285" s="294"/>
      <c r="N285" s="295"/>
      <c r="O285" s="295"/>
      <c r="P285" s="296"/>
    </row>
    <row r="286" spans="1:16" x14ac:dyDescent="0.25">
      <c r="A286" s="286"/>
      <c r="B286" s="287"/>
      <c r="C286" s="287"/>
      <c r="D286" s="288"/>
      <c r="E286" s="289"/>
      <c r="F286" s="290"/>
      <c r="G286" s="289"/>
      <c r="H286" s="291"/>
      <c r="I286" s="292"/>
      <c r="J286" s="289"/>
      <c r="K286" s="293"/>
      <c r="L286" s="293"/>
      <c r="M286" s="294"/>
      <c r="N286" s="295"/>
      <c r="O286" s="295"/>
      <c r="P286" s="296"/>
    </row>
    <row r="287" spans="1:16" x14ac:dyDescent="0.25">
      <c r="A287" s="286"/>
      <c r="B287" s="287"/>
      <c r="C287" s="287"/>
      <c r="D287" s="288"/>
      <c r="E287" s="289"/>
      <c r="F287" s="290"/>
      <c r="G287" s="289"/>
      <c r="H287" s="291"/>
      <c r="I287" s="292"/>
      <c r="J287" s="289"/>
      <c r="K287" s="293"/>
      <c r="L287" s="293"/>
      <c r="M287" s="294"/>
      <c r="N287" s="295"/>
      <c r="O287" s="295"/>
      <c r="P287" s="296"/>
    </row>
    <row r="288" spans="1:16" x14ac:dyDescent="0.25">
      <c r="A288" s="286"/>
      <c r="B288" s="287"/>
      <c r="C288" s="287"/>
      <c r="D288" s="288"/>
      <c r="E288" s="289"/>
      <c r="F288" s="290"/>
      <c r="G288" s="289"/>
      <c r="H288" s="291"/>
      <c r="I288" s="292"/>
      <c r="J288" s="289"/>
      <c r="K288" s="293"/>
      <c r="L288" s="293"/>
      <c r="M288" s="294"/>
      <c r="N288" s="295"/>
      <c r="O288" s="295"/>
      <c r="P288" s="296"/>
    </row>
    <row r="289" spans="1:16" x14ac:dyDescent="0.25">
      <c r="A289" s="286"/>
      <c r="B289" s="287"/>
      <c r="C289" s="287"/>
      <c r="D289" s="288"/>
      <c r="E289" s="289"/>
      <c r="F289" s="290"/>
      <c r="G289" s="289"/>
      <c r="H289" s="291"/>
      <c r="I289" s="292"/>
      <c r="J289" s="289"/>
      <c r="K289" s="293"/>
      <c r="L289" s="293"/>
      <c r="M289" s="294"/>
      <c r="N289" s="295"/>
      <c r="O289" s="295"/>
      <c r="P289" s="296"/>
    </row>
    <row r="290" spans="1:16" x14ac:dyDescent="0.25">
      <c r="A290" s="286"/>
      <c r="B290" s="287"/>
      <c r="C290" s="287"/>
      <c r="D290" s="288"/>
      <c r="E290" s="289"/>
      <c r="F290" s="290"/>
      <c r="G290" s="289"/>
      <c r="H290" s="291"/>
      <c r="I290" s="292"/>
      <c r="J290" s="289"/>
      <c r="K290" s="293"/>
      <c r="L290" s="293"/>
      <c r="M290" s="294"/>
      <c r="N290" s="295"/>
      <c r="O290" s="295"/>
      <c r="P290" s="296"/>
    </row>
    <row r="291" spans="1:16" x14ac:dyDescent="0.25">
      <c r="A291" s="286"/>
      <c r="B291" s="287"/>
      <c r="C291" s="287"/>
      <c r="D291" s="288"/>
      <c r="E291" s="289"/>
      <c r="F291" s="290"/>
      <c r="G291" s="289"/>
      <c r="H291" s="291"/>
      <c r="I291" s="292"/>
      <c r="J291" s="289"/>
      <c r="K291" s="293"/>
      <c r="L291" s="293"/>
      <c r="M291" s="294"/>
      <c r="N291" s="295"/>
      <c r="O291" s="295"/>
      <c r="P291" s="296"/>
    </row>
    <row r="292" spans="1:16" x14ac:dyDescent="0.25">
      <c r="A292" s="286"/>
      <c r="B292" s="287"/>
      <c r="C292" s="287"/>
      <c r="D292" s="288"/>
      <c r="E292" s="289"/>
      <c r="F292" s="290"/>
      <c r="G292" s="289"/>
      <c r="H292" s="291"/>
      <c r="I292" s="292"/>
      <c r="J292" s="289"/>
      <c r="K292" s="293"/>
      <c r="L292" s="293"/>
      <c r="M292" s="294"/>
      <c r="N292" s="295"/>
      <c r="O292" s="295"/>
      <c r="P292" s="296"/>
    </row>
    <row r="293" spans="1:16" x14ac:dyDescent="0.25">
      <c r="A293" s="286"/>
      <c r="B293" s="287"/>
      <c r="C293" s="287"/>
      <c r="D293" s="288"/>
      <c r="E293" s="289"/>
      <c r="F293" s="290"/>
      <c r="G293" s="289"/>
      <c r="H293" s="291"/>
      <c r="I293" s="292"/>
      <c r="J293" s="289"/>
      <c r="K293" s="293"/>
      <c r="L293" s="293"/>
      <c r="M293" s="294"/>
      <c r="N293" s="295"/>
      <c r="O293" s="295"/>
      <c r="P293" s="296"/>
    </row>
  </sheetData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81514-07FD-479E-B055-244B80CA505E}">
  <dimension ref="A1:W182"/>
  <sheetViews>
    <sheetView topLeftCell="G1" workbookViewId="0">
      <selection activeCell="H1" sqref="H1:H1048576"/>
    </sheetView>
  </sheetViews>
  <sheetFormatPr defaultRowHeight="15" x14ac:dyDescent="0.25"/>
  <cols>
    <col min="1" max="1" width="0" hidden="1" customWidth="1"/>
    <col min="2" max="5" width="9.140625" hidden="1" customWidth="1"/>
    <col min="6" max="6" width="0" hidden="1" customWidth="1"/>
    <col min="7" max="7" width="21.85546875" customWidth="1"/>
    <col min="8" max="14" width="0" hidden="1" customWidth="1"/>
    <col min="15" max="15" width="9.140625" hidden="1" customWidth="1"/>
    <col min="16" max="16" width="13" customWidth="1"/>
    <col min="17" max="23" width="9.140625" hidden="1" customWidth="1"/>
  </cols>
  <sheetData>
    <row r="1" spans="1:23" ht="27" x14ac:dyDescent="0.25">
      <c r="A1" s="277" t="s">
        <v>215</v>
      </c>
      <c r="B1" s="277" t="s">
        <v>539</v>
      </c>
      <c r="C1" s="277" t="s">
        <v>540</v>
      </c>
      <c r="D1" s="278" t="s">
        <v>622</v>
      </c>
      <c r="E1" s="279" t="s">
        <v>660</v>
      </c>
      <c r="F1" s="277" t="s">
        <v>621</v>
      </c>
      <c r="G1" s="279" t="s">
        <v>0</v>
      </c>
      <c r="H1" s="278" t="s">
        <v>1</v>
      </c>
      <c r="I1" s="280" t="s">
        <v>527</v>
      </c>
      <c r="J1" s="279" t="s">
        <v>567</v>
      </c>
      <c r="K1" s="281" t="s">
        <v>557</v>
      </c>
      <c r="L1" s="281" t="s">
        <v>559</v>
      </c>
      <c r="M1" s="282" t="s">
        <v>560</v>
      </c>
      <c r="N1" s="281" t="s">
        <v>561</v>
      </c>
      <c r="O1" s="281" t="s">
        <v>629</v>
      </c>
      <c r="P1" s="281" t="s">
        <v>790</v>
      </c>
      <c r="Q1" s="281" t="s">
        <v>750</v>
      </c>
      <c r="R1" s="279" t="s">
        <v>562</v>
      </c>
      <c r="S1" s="279" t="s">
        <v>563</v>
      </c>
      <c r="T1" s="279" t="s">
        <v>565</v>
      </c>
      <c r="U1" s="283" t="s">
        <v>566</v>
      </c>
      <c r="V1" s="284" t="s">
        <v>564</v>
      </c>
      <c r="W1" s="284" t="s">
        <v>569</v>
      </c>
    </row>
    <row r="2" spans="1:23" ht="24" x14ac:dyDescent="0.25">
      <c r="A2" s="285">
        <v>4</v>
      </c>
      <c r="B2" s="59">
        <f t="shared" ref="B2" si="0">MAX(0,A2-F2)</f>
        <v>0</v>
      </c>
      <c r="C2" s="59">
        <f t="shared" ref="C2" si="1">B2/I2</f>
        <v>0</v>
      </c>
      <c r="D2" s="275">
        <f t="shared" ref="D2" si="2">ROUND(C2,0)</f>
        <v>0</v>
      </c>
      <c r="E2" s="74" t="s">
        <v>532</v>
      </c>
      <c r="F2" s="61">
        <v>4</v>
      </c>
      <c r="G2" s="74" t="s">
        <v>913</v>
      </c>
      <c r="H2" s="23" t="s">
        <v>910</v>
      </c>
      <c r="I2" s="73">
        <v>1</v>
      </c>
      <c r="J2" s="74" t="s">
        <v>532</v>
      </c>
      <c r="K2" s="65">
        <v>47.45</v>
      </c>
      <c r="L2" s="65">
        <f>K2/I2</f>
        <v>47.45</v>
      </c>
      <c r="M2" s="66">
        <v>0.05</v>
      </c>
      <c r="N2" s="67">
        <f>L2+(L2*M2)</f>
        <v>49.822500000000005</v>
      </c>
      <c r="O2" s="67">
        <v>11.75</v>
      </c>
      <c r="P2" s="68">
        <f>ROUND(N2*4,0)/4</f>
        <v>49.75</v>
      </c>
      <c r="Q2" s="67">
        <f t="shared" ref="Q2:Q68" si="3">P2*20%</f>
        <v>9.9500000000000011</v>
      </c>
      <c r="R2" s="75">
        <f t="shared" ref="R2" si="4">(D2*I2)*L2</f>
        <v>0</v>
      </c>
      <c r="S2" s="75">
        <f t="shared" ref="S2" si="5">(D2*I2)*P2</f>
        <v>0</v>
      </c>
      <c r="T2" s="75">
        <f t="shared" ref="T2" si="6">F2*L2</f>
        <v>189.8</v>
      </c>
      <c r="U2" s="70">
        <f t="shared" ref="U2" si="7">F2*P2</f>
        <v>199</v>
      </c>
      <c r="V2" s="75">
        <f t="shared" ref="V2" si="8">A2*L2</f>
        <v>189.8</v>
      </c>
      <c r="W2" s="70">
        <f t="shared" ref="W2" si="9">A2*P2</f>
        <v>199</v>
      </c>
    </row>
    <row r="3" spans="1:23" ht="36" x14ac:dyDescent="0.25">
      <c r="A3" s="285">
        <v>4</v>
      </c>
      <c r="B3" s="59">
        <f t="shared" ref="B3:B69" si="10">MAX(0,A3-F3)</f>
        <v>0</v>
      </c>
      <c r="C3" s="59">
        <f t="shared" ref="C3:C69" si="11">B3/I3</f>
        <v>0</v>
      </c>
      <c r="D3" s="275">
        <f t="shared" ref="D3:D69" si="12">ROUND(C3,0)</f>
        <v>0</v>
      </c>
      <c r="E3" s="74" t="s">
        <v>532</v>
      </c>
      <c r="F3" s="61">
        <v>4</v>
      </c>
      <c r="G3" s="74" t="s">
        <v>914</v>
      </c>
      <c r="H3" s="23" t="s">
        <v>910</v>
      </c>
      <c r="I3" s="73">
        <v>1</v>
      </c>
      <c r="J3" s="74" t="s">
        <v>532</v>
      </c>
      <c r="K3" s="65">
        <v>86.1</v>
      </c>
      <c r="L3" s="65">
        <f t="shared" ref="L3:L69" si="13">K3/I3</f>
        <v>86.1</v>
      </c>
      <c r="M3" s="66">
        <v>0.05</v>
      </c>
      <c r="N3" s="67">
        <f t="shared" ref="N3:N66" si="14">L3+(L3*M3)</f>
        <v>90.405000000000001</v>
      </c>
      <c r="O3" s="67">
        <v>11.75</v>
      </c>
      <c r="P3" s="68">
        <f t="shared" ref="P3:P66" si="15">ROUND(N3*4,0)/4</f>
        <v>90.5</v>
      </c>
      <c r="Q3" s="67">
        <f t="shared" si="3"/>
        <v>18.100000000000001</v>
      </c>
      <c r="R3" s="75">
        <f t="shared" ref="R3:R69" si="16">(D3*I3)*L3</f>
        <v>0</v>
      </c>
      <c r="S3" s="75">
        <f t="shared" ref="S3:S69" si="17">(D3*I3)*P3</f>
        <v>0</v>
      </c>
      <c r="T3" s="75">
        <f t="shared" ref="T3:T69" si="18">F3*L3</f>
        <v>344.4</v>
      </c>
      <c r="U3" s="70">
        <f t="shared" ref="U3:U69" si="19">F3*P3</f>
        <v>362</v>
      </c>
      <c r="V3" s="75">
        <f t="shared" ref="V3:V69" si="20">A3*L3</f>
        <v>344.4</v>
      </c>
      <c r="W3" s="70">
        <f t="shared" ref="W3:W69" si="21">A3*P3</f>
        <v>362</v>
      </c>
    </row>
    <row r="4" spans="1:23" ht="24" x14ac:dyDescent="0.25">
      <c r="A4" s="285">
        <v>6</v>
      </c>
      <c r="B4" s="59">
        <f t="shared" si="10"/>
        <v>0</v>
      </c>
      <c r="C4" s="59">
        <f t="shared" si="11"/>
        <v>0</v>
      </c>
      <c r="D4" s="275">
        <f t="shared" si="12"/>
        <v>0</v>
      </c>
      <c r="E4" s="74" t="s">
        <v>532</v>
      </c>
      <c r="F4" s="61">
        <v>6</v>
      </c>
      <c r="G4" s="74" t="s">
        <v>915</v>
      </c>
      <c r="H4" s="23" t="s">
        <v>910</v>
      </c>
      <c r="I4" s="73">
        <v>1</v>
      </c>
      <c r="J4" s="74" t="s">
        <v>532</v>
      </c>
      <c r="K4" s="65">
        <v>107.06</v>
      </c>
      <c r="L4" s="65">
        <f t="shared" si="13"/>
        <v>107.06</v>
      </c>
      <c r="M4" s="66">
        <v>0.05</v>
      </c>
      <c r="N4" s="67">
        <f t="shared" si="14"/>
        <v>112.413</v>
      </c>
      <c r="O4" s="67">
        <v>11.75</v>
      </c>
      <c r="P4" s="68">
        <f t="shared" si="15"/>
        <v>112.5</v>
      </c>
      <c r="Q4" s="67">
        <f t="shared" si="3"/>
        <v>22.5</v>
      </c>
      <c r="R4" s="75">
        <f t="shared" si="16"/>
        <v>0</v>
      </c>
      <c r="S4" s="75">
        <f t="shared" si="17"/>
        <v>0</v>
      </c>
      <c r="T4" s="75">
        <f t="shared" si="18"/>
        <v>642.36</v>
      </c>
      <c r="U4" s="70">
        <f t="shared" si="19"/>
        <v>675</v>
      </c>
      <c r="V4" s="75">
        <f t="shared" si="20"/>
        <v>642.36</v>
      </c>
      <c r="W4" s="70">
        <f t="shared" si="21"/>
        <v>675</v>
      </c>
    </row>
    <row r="5" spans="1:23" ht="24" x14ac:dyDescent="0.25">
      <c r="A5" s="285">
        <v>3</v>
      </c>
      <c r="B5" s="59">
        <f t="shared" si="10"/>
        <v>0</v>
      </c>
      <c r="C5" s="59">
        <f t="shared" si="11"/>
        <v>0</v>
      </c>
      <c r="D5" s="275">
        <f t="shared" si="12"/>
        <v>0</v>
      </c>
      <c r="E5" s="74" t="s">
        <v>532</v>
      </c>
      <c r="F5" s="61">
        <v>3</v>
      </c>
      <c r="G5" s="74" t="s">
        <v>916</v>
      </c>
      <c r="H5" s="23" t="s">
        <v>910</v>
      </c>
      <c r="I5" s="73">
        <v>1</v>
      </c>
      <c r="J5" s="74" t="s">
        <v>532</v>
      </c>
      <c r="K5" s="65">
        <v>83.6</v>
      </c>
      <c r="L5" s="65">
        <f t="shared" si="13"/>
        <v>83.6</v>
      </c>
      <c r="M5" s="66">
        <v>0.05</v>
      </c>
      <c r="N5" s="67">
        <f t="shared" si="14"/>
        <v>87.78</v>
      </c>
      <c r="O5" s="67">
        <v>11.75</v>
      </c>
      <c r="P5" s="68">
        <f t="shared" si="15"/>
        <v>87.75</v>
      </c>
      <c r="Q5" s="67">
        <f t="shared" si="3"/>
        <v>17.55</v>
      </c>
      <c r="R5" s="75">
        <f t="shared" si="16"/>
        <v>0</v>
      </c>
      <c r="S5" s="75">
        <f t="shared" si="17"/>
        <v>0</v>
      </c>
      <c r="T5" s="75">
        <f t="shared" si="18"/>
        <v>250.79999999999998</v>
      </c>
      <c r="U5" s="70">
        <f t="shared" si="19"/>
        <v>263.25</v>
      </c>
      <c r="V5" s="75">
        <f t="shared" si="20"/>
        <v>250.79999999999998</v>
      </c>
      <c r="W5" s="70">
        <f t="shared" si="21"/>
        <v>263.25</v>
      </c>
    </row>
    <row r="6" spans="1:23" ht="24" x14ac:dyDescent="0.25">
      <c r="A6" s="285">
        <v>6</v>
      </c>
      <c r="B6" s="59">
        <f t="shared" si="10"/>
        <v>0</v>
      </c>
      <c r="C6" s="59">
        <f t="shared" si="11"/>
        <v>0</v>
      </c>
      <c r="D6" s="275">
        <f t="shared" si="12"/>
        <v>0</v>
      </c>
      <c r="E6" s="74" t="s">
        <v>532</v>
      </c>
      <c r="F6" s="61">
        <v>6</v>
      </c>
      <c r="G6" s="74" t="s">
        <v>917</v>
      </c>
      <c r="H6" s="23" t="s">
        <v>910</v>
      </c>
      <c r="I6" s="73">
        <v>1</v>
      </c>
      <c r="J6" s="74" t="s">
        <v>532</v>
      </c>
      <c r="K6" s="65">
        <v>107.06</v>
      </c>
      <c r="L6" s="65">
        <f t="shared" si="13"/>
        <v>107.06</v>
      </c>
      <c r="M6" s="66">
        <v>0.05</v>
      </c>
      <c r="N6" s="67">
        <f t="shared" si="14"/>
        <v>112.413</v>
      </c>
      <c r="O6" s="67">
        <v>11.75</v>
      </c>
      <c r="P6" s="68">
        <f t="shared" si="15"/>
        <v>112.5</v>
      </c>
      <c r="Q6" s="67">
        <f t="shared" si="3"/>
        <v>22.5</v>
      </c>
      <c r="R6" s="75">
        <f t="shared" si="16"/>
        <v>0</v>
      </c>
      <c r="S6" s="75">
        <f t="shared" si="17"/>
        <v>0</v>
      </c>
      <c r="T6" s="75">
        <f t="shared" si="18"/>
        <v>642.36</v>
      </c>
      <c r="U6" s="70">
        <f t="shared" si="19"/>
        <v>675</v>
      </c>
      <c r="V6" s="75">
        <f t="shared" si="20"/>
        <v>642.36</v>
      </c>
      <c r="W6" s="70">
        <f t="shared" si="21"/>
        <v>675</v>
      </c>
    </row>
    <row r="7" spans="1:23" ht="24" x14ac:dyDescent="0.25">
      <c r="A7" s="285">
        <v>3</v>
      </c>
      <c r="B7" s="59">
        <f t="shared" si="10"/>
        <v>0</v>
      </c>
      <c r="C7" s="59">
        <f t="shared" si="11"/>
        <v>0</v>
      </c>
      <c r="D7" s="275">
        <f t="shared" si="12"/>
        <v>0</v>
      </c>
      <c r="E7" s="74" t="s">
        <v>532</v>
      </c>
      <c r="F7" s="61">
        <v>3</v>
      </c>
      <c r="G7" s="74" t="s">
        <v>918</v>
      </c>
      <c r="H7" s="23" t="s">
        <v>910</v>
      </c>
      <c r="I7" s="73">
        <v>1</v>
      </c>
      <c r="J7" s="74" t="s">
        <v>532</v>
      </c>
      <c r="K7" s="65">
        <v>83.6</v>
      </c>
      <c r="L7" s="65">
        <f t="shared" si="13"/>
        <v>83.6</v>
      </c>
      <c r="M7" s="66">
        <v>0.05</v>
      </c>
      <c r="N7" s="67">
        <f t="shared" si="14"/>
        <v>87.78</v>
      </c>
      <c r="O7" s="67">
        <v>11.75</v>
      </c>
      <c r="P7" s="68">
        <f t="shared" si="15"/>
        <v>87.75</v>
      </c>
      <c r="Q7" s="67">
        <f t="shared" si="3"/>
        <v>17.55</v>
      </c>
      <c r="R7" s="75">
        <f t="shared" si="16"/>
        <v>0</v>
      </c>
      <c r="S7" s="75">
        <f t="shared" si="17"/>
        <v>0</v>
      </c>
      <c r="T7" s="75">
        <f t="shared" si="18"/>
        <v>250.79999999999998</v>
      </c>
      <c r="U7" s="70">
        <f t="shared" si="19"/>
        <v>263.25</v>
      </c>
      <c r="V7" s="75">
        <f t="shared" si="20"/>
        <v>250.79999999999998</v>
      </c>
      <c r="W7" s="70">
        <f t="shared" si="21"/>
        <v>263.25</v>
      </c>
    </row>
    <row r="8" spans="1:23" ht="24" x14ac:dyDescent="0.25">
      <c r="A8" s="285">
        <v>375</v>
      </c>
      <c r="B8" s="59">
        <f t="shared" si="10"/>
        <v>0</v>
      </c>
      <c r="C8" s="59">
        <f t="shared" si="11"/>
        <v>0</v>
      </c>
      <c r="D8" s="275">
        <f t="shared" si="12"/>
        <v>0</v>
      </c>
      <c r="E8" s="74" t="s">
        <v>532</v>
      </c>
      <c r="F8" s="61">
        <v>375</v>
      </c>
      <c r="G8" s="74" t="s">
        <v>919</v>
      </c>
      <c r="H8" s="23" t="s">
        <v>910</v>
      </c>
      <c r="I8" s="73">
        <v>1</v>
      </c>
      <c r="J8" s="74" t="s">
        <v>532</v>
      </c>
      <c r="K8" s="65">
        <v>129.68</v>
      </c>
      <c r="L8" s="65">
        <f t="shared" si="13"/>
        <v>129.68</v>
      </c>
      <c r="M8" s="66">
        <v>0.05</v>
      </c>
      <c r="N8" s="67">
        <f t="shared" si="14"/>
        <v>136.16400000000002</v>
      </c>
      <c r="O8" s="67">
        <v>11.75</v>
      </c>
      <c r="P8" s="68">
        <f t="shared" si="15"/>
        <v>136.25</v>
      </c>
      <c r="Q8" s="67">
        <f t="shared" si="3"/>
        <v>27.25</v>
      </c>
      <c r="R8" s="75">
        <f t="shared" si="16"/>
        <v>0</v>
      </c>
      <c r="S8" s="75">
        <f t="shared" si="17"/>
        <v>0</v>
      </c>
      <c r="T8" s="75">
        <f t="shared" si="18"/>
        <v>48630</v>
      </c>
      <c r="U8" s="70">
        <f t="shared" si="19"/>
        <v>51093.75</v>
      </c>
      <c r="V8" s="75">
        <f t="shared" si="20"/>
        <v>48630</v>
      </c>
      <c r="W8" s="70">
        <f t="shared" si="21"/>
        <v>51093.75</v>
      </c>
    </row>
    <row r="9" spans="1:23" x14ac:dyDescent="0.25">
      <c r="A9" s="285">
        <v>450</v>
      </c>
      <c r="B9" s="59">
        <f t="shared" si="10"/>
        <v>0</v>
      </c>
      <c r="C9" s="59">
        <f t="shared" si="11"/>
        <v>0</v>
      </c>
      <c r="D9" s="275">
        <f t="shared" si="12"/>
        <v>0</v>
      </c>
      <c r="E9" s="74" t="s">
        <v>532</v>
      </c>
      <c r="F9" s="61">
        <v>450</v>
      </c>
      <c r="G9" s="74" t="s">
        <v>920</v>
      </c>
      <c r="H9" s="23" t="s">
        <v>910</v>
      </c>
      <c r="I9" s="73">
        <v>1</v>
      </c>
      <c r="J9" s="74" t="s">
        <v>532</v>
      </c>
      <c r="K9" s="65">
        <v>135.09</v>
      </c>
      <c r="L9" s="65">
        <f t="shared" si="13"/>
        <v>135.09</v>
      </c>
      <c r="M9" s="66">
        <v>0.05</v>
      </c>
      <c r="N9" s="67">
        <f t="shared" si="14"/>
        <v>141.84450000000001</v>
      </c>
      <c r="O9" s="67">
        <v>11.75</v>
      </c>
      <c r="P9" s="68">
        <f t="shared" si="15"/>
        <v>141.75</v>
      </c>
      <c r="Q9" s="67">
        <f t="shared" si="3"/>
        <v>28.35</v>
      </c>
      <c r="R9" s="75">
        <f t="shared" si="16"/>
        <v>0</v>
      </c>
      <c r="S9" s="75">
        <f t="shared" si="17"/>
        <v>0</v>
      </c>
      <c r="T9" s="75">
        <f t="shared" si="18"/>
        <v>60790.5</v>
      </c>
      <c r="U9" s="70">
        <f t="shared" si="19"/>
        <v>63787.5</v>
      </c>
      <c r="V9" s="75">
        <f t="shared" si="20"/>
        <v>60790.5</v>
      </c>
      <c r="W9" s="70">
        <f t="shared" si="21"/>
        <v>63787.5</v>
      </c>
    </row>
    <row r="10" spans="1:23" x14ac:dyDescent="0.25">
      <c r="A10" s="285">
        <v>40</v>
      </c>
      <c r="B10" s="59">
        <f t="shared" si="10"/>
        <v>0</v>
      </c>
      <c r="C10" s="59">
        <f t="shared" si="11"/>
        <v>0</v>
      </c>
      <c r="D10" s="275">
        <f t="shared" si="12"/>
        <v>0</v>
      </c>
      <c r="E10" s="74" t="s">
        <v>532</v>
      </c>
      <c r="F10" s="61">
        <v>40</v>
      </c>
      <c r="G10" s="74" t="s">
        <v>921</v>
      </c>
      <c r="H10" s="23" t="s">
        <v>910</v>
      </c>
      <c r="I10" s="73">
        <v>1</v>
      </c>
      <c r="J10" s="74" t="s">
        <v>532</v>
      </c>
      <c r="K10" s="65">
        <v>28</v>
      </c>
      <c r="L10" s="65">
        <f t="shared" si="13"/>
        <v>28</v>
      </c>
      <c r="M10" s="66">
        <v>0.05</v>
      </c>
      <c r="N10" s="67">
        <f t="shared" si="14"/>
        <v>29.4</v>
      </c>
      <c r="O10" s="67">
        <v>11.75</v>
      </c>
      <c r="P10" s="68">
        <f t="shared" si="15"/>
        <v>29.5</v>
      </c>
      <c r="Q10" s="67">
        <f t="shared" si="3"/>
        <v>5.9</v>
      </c>
      <c r="R10" s="75">
        <f t="shared" si="16"/>
        <v>0</v>
      </c>
      <c r="S10" s="75">
        <f t="shared" si="17"/>
        <v>0</v>
      </c>
      <c r="T10" s="75">
        <f t="shared" si="18"/>
        <v>1120</v>
      </c>
      <c r="U10" s="70">
        <f t="shared" si="19"/>
        <v>1180</v>
      </c>
      <c r="V10" s="75">
        <f t="shared" si="20"/>
        <v>1120</v>
      </c>
      <c r="W10" s="70">
        <f t="shared" si="21"/>
        <v>1180</v>
      </c>
    </row>
    <row r="11" spans="1:23" ht="24" x14ac:dyDescent="0.25">
      <c r="A11" s="285">
        <v>12</v>
      </c>
      <c r="B11" s="59">
        <f t="shared" si="10"/>
        <v>0</v>
      </c>
      <c r="C11" s="59">
        <f t="shared" si="11"/>
        <v>0</v>
      </c>
      <c r="D11" s="275">
        <f t="shared" si="12"/>
        <v>0</v>
      </c>
      <c r="E11" s="74" t="s">
        <v>532</v>
      </c>
      <c r="F11" s="61">
        <v>12</v>
      </c>
      <c r="G11" s="74" t="s">
        <v>922</v>
      </c>
      <c r="H11" s="23" t="s">
        <v>910</v>
      </c>
      <c r="I11" s="73">
        <v>1</v>
      </c>
      <c r="J11" s="74" t="s">
        <v>532</v>
      </c>
      <c r="K11" s="65">
        <v>33.6</v>
      </c>
      <c r="L11" s="65">
        <f t="shared" si="13"/>
        <v>33.6</v>
      </c>
      <c r="M11" s="66">
        <v>0.05</v>
      </c>
      <c r="N11" s="67">
        <f t="shared" si="14"/>
        <v>35.28</v>
      </c>
      <c r="O11" s="67">
        <v>11.75</v>
      </c>
      <c r="P11" s="68">
        <f t="shared" si="15"/>
        <v>35.25</v>
      </c>
      <c r="Q11" s="67">
        <f t="shared" si="3"/>
        <v>7.0500000000000007</v>
      </c>
      <c r="R11" s="75">
        <f t="shared" si="16"/>
        <v>0</v>
      </c>
      <c r="S11" s="75">
        <f t="shared" si="17"/>
        <v>0</v>
      </c>
      <c r="T11" s="75">
        <f t="shared" si="18"/>
        <v>403.20000000000005</v>
      </c>
      <c r="U11" s="70">
        <f t="shared" si="19"/>
        <v>423</v>
      </c>
      <c r="V11" s="75">
        <f t="shared" si="20"/>
        <v>403.20000000000005</v>
      </c>
      <c r="W11" s="70">
        <f t="shared" si="21"/>
        <v>423</v>
      </c>
    </row>
    <row r="12" spans="1:23" ht="24" x14ac:dyDescent="0.25">
      <c r="A12" s="285">
        <v>12</v>
      </c>
      <c r="B12" s="59">
        <f t="shared" si="10"/>
        <v>0</v>
      </c>
      <c r="C12" s="59">
        <f t="shared" si="11"/>
        <v>0</v>
      </c>
      <c r="D12" s="275">
        <f t="shared" si="12"/>
        <v>0</v>
      </c>
      <c r="E12" s="74" t="s">
        <v>532</v>
      </c>
      <c r="F12" s="61">
        <v>12</v>
      </c>
      <c r="G12" s="74" t="s">
        <v>923</v>
      </c>
      <c r="H12" s="23" t="s">
        <v>910</v>
      </c>
      <c r="I12" s="73">
        <v>1</v>
      </c>
      <c r="J12" s="74" t="s">
        <v>532</v>
      </c>
      <c r="K12" s="65">
        <v>48.45</v>
      </c>
      <c r="L12" s="65">
        <f t="shared" si="13"/>
        <v>48.45</v>
      </c>
      <c r="M12" s="66">
        <v>0.05</v>
      </c>
      <c r="N12" s="67">
        <f t="shared" si="14"/>
        <v>50.872500000000002</v>
      </c>
      <c r="O12" s="67">
        <v>11.75</v>
      </c>
      <c r="P12" s="68">
        <f t="shared" si="15"/>
        <v>50.75</v>
      </c>
      <c r="Q12" s="67">
        <f t="shared" si="3"/>
        <v>10.15</v>
      </c>
      <c r="R12" s="75">
        <f t="shared" si="16"/>
        <v>0</v>
      </c>
      <c r="S12" s="75">
        <f t="shared" si="17"/>
        <v>0</v>
      </c>
      <c r="T12" s="75">
        <f t="shared" si="18"/>
        <v>581.40000000000009</v>
      </c>
      <c r="U12" s="70">
        <f t="shared" si="19"/>
        <v>609</v>
      </c>
      <c r="V12" s="75">
        <f t="shared" si="20"/>
        <v>581.40000000000009</v>
      </c>
      <c r="W12" s="70">
        <f t="shared" si="21"/>
        <v>609</v>
      </c>
    </row>
    <row r="13" spans="1:23" ht="24" x14ac:dyDescent="0.25">
      <c r="A13" s="285">
        <v>12</v>
      </c>
      <c r="B13" s="59">
        <f t="shared" si="10"/>
        <v>0</v>
      </c>
      <c r="C13" s="59">
        <f t="shared" si="11"/>
        <v>0</v>
      </c>
      <c r="D13" s="275">
        <f t="shared" si="12"/>
        <v>0</v>
      </c>
      <c r="E13" s="74" t="s">
        <v>532</v>
      </c>
      <c r="F13" s="61">
        <v>12</v>
      </c>
      <c r="G13" s="74" t="s">
        <v>924</v>
      </c>
      <c r="H13" s="23" t="s">
        <v>910</v>
      </c>
      <c r="I13" s="73">
        <v>1</v>
      </c>
      <c r="J13" s="74" t="s">
        <v>532</v>
      </c>
      <c r="K13" s="65">
        <v>86.19</v>
      </c>
      <c r="L13" s="65">
        <f t="shared" si="13"/>
        <v>86.19</v>
      </c>
      <c r="M13" s="66">
        <v>0.05</v>
      </c>
      <c r="N13" s="67">
        <f t="shared" si="14"/>
        <v>90.499499999999998</v>
      </c>
      <c r="O13" s="67">
        <v>11.75</v>
      </c>
      <c r="P13" s="68">
        <f t="shared" si="15"/>
        <v>90.5</v>
      </c>
      <c r="Q13" s="67">
        <f t="shared" si="3"/>
        <v>18.100000000000001</v>
      </c>
      <c r="R13" s="75">
        <f t="shared" si="16"/>
        <v>0</v>
      </c>
      <c r="S13" s="75">
        <f t="shared" si="17"/>
        <v>0</v>
      </c>
      <c r="T13" s="75">
        <f t="shared" si="18"/>
        <v>1034.28</v>
      </c>
      <c r="U13" s="70">
        <f t="shared" si="19"/>
        <v>1086</v>
      </c>
      <c r="V13" s="75">
        <f t="shared" si="20"/>
        <v>1034.28</v>
      </c>
      <c r="W13" s="70">
        <f t="shared" si="21"/>
        <v>1086</v>
      </c>
    </row>
    <row r="14" spans="1:23" ht="24" x14ac:dyDescent="0.25">
      <c r="A14" s="285">
        <v>24</v>
      </c>
      <c r="B14" s="59">
        <f t="shared" si="10"/>
        <v>0</v>
      </c>
      <c r="C14" s="59">
        <f t="shared" si="11"/>
        <v>0</v>
      </c>
      <c r="D14" s="275">
        <f t="shared" si="12"/>
        <v>0</v>
      </c>
      <c r="E14" s="74" t="s">
        <v>532</v>
      </c>
      <c r="F14" s="61">
        <v>24</v>
      </c>
      <c r="G14" s="74" t="s">
        <v>925</v>
      </c>
      <c r="H14" s="23" t="s">
        <v>910</v>
      </c>
      <c r="I14" s="73">
        <v>1</v>
      </c>
      <c r="J14" s="74" t="s">
        <v>532</v>
      </c>
      <c r="K14" s="65">
        <v>32.03</v>
      </c>
      <c r="L14" s="65">
        <f t="shared" si="13"/>
        <v>32.03</v>
      </c>
      <c r="M14" s="66">
        <v>0.05</v>
      </c>
      <c r="N14" s="67">
        <f t="shared" si="14"/>
        <v>33.631500000000003</v>
      </c>
      <c r="O14" s="67">
        <v>11.75</v>
      </c>
      <c r="P14" s="68">
        <f t="shared" si="15"/>
        <v>33.75</v>
      </c>
      <c r="Q14" s="67">
        <f t="shared" si="3"/>
        <v>6.75</v>
      </c>
      <c r="R14" s="75">
        <f t="shared" si="16"/>
        <v>0</v>
      </c>
      <c r="S14" s="75">
        <f t="shared" si="17"/>
        <v>0</v>
      </c>
      <c r="T14" s="75">
        <f t="shared" si="18"/>
        <v>768.72</v>
      </c>
      <c r="U14" s="70">
        <f t="shared" si="19"/>
        <v>810</v>
      </c>
      <c r="V14" s="75">
        <f t="shared" si="20"/>
        <v>768.72</v>
      </c>
      <c r="W14" s="70">
        <f t="shared" si="21"/>
        <v>810</v>
      </c>
    </row>
    <row r="15" spans="1:23" ht="24" x14ac:dyDescent="0.25">
      <c r="A15" s="285">
        <v>24</v>
      </c>
      <c r="B15" s="59">
        <f t="shared" si="10"/>
        <v>0</v>
      </c>
      <c r="C15" s="59">
        <f t="shared" si="11"/>
        <v>0</v>
      </c>
      <c r="D15" s="275">
        <f t="shared" si="12"/>
        <v>0</v>
      </c>
      <c r="E15" s="74" t="s">
        <v>532</v>
      </c>
      <c r="F15" s="61">
        <v>24</v>
      </c>
      <c r="G15" s="74" t="s">
        <v>926</v>
      </c>
      <c r="H15" s="23" t="s">
        <v>910</v>
      </c>
      <c r="I15" s="73">
        <v>1</v>
      </c>
      <c r="J15" s="74" t="s">
        <v>532</v>
      </c>
      <c r="K15" s="65">
        <v>45.19</v>
      </c>
      <c r="L15" s="65">
        <f t="shared" si="13"/>
        <v>45.19</v>
      </c>
      <c r="M15" s="66">
        <v>0.05</v>
      </c>
      <c r="N15" s="67">
        <f t="shared" si="14"/>
        <v>47.4495</v>
      </c>
      <c r="O15" s="67">
        <v>11.75</v>
      </c>
      <c r="P15" s="68">
        <f t="shared" si="15"/>
        <v>47.5</v>
      </c>
      <c r="Q15" s="67">
        <f t="shared" si="3"/>
        <v>9.5</v>
      </c>
      <c r="R15" s="75">
        <f t="shared" si="16"/>
        <v>0</v>
      </c>
      <c r="S15" s="75">
        <f t="shared" si="17"/>
        <v>0</v>
      </c>
      <c r="T15" s="75">
        <f t="shared" si="18"/>
        <v>1084.56</v>
      </c>
      <c r="U15" s="70">
        <f t="shared" si="19"/>
        <v>1140</v>
      </c>
      <c r="V15" s="75">
        <f t="shared" si="20"/>
        <v>1084.56</v>
      </c>
      <c r="W15" s="70">
        <f t="shared" si="21"/>
        <v>1140</v>
      </c>
    </row>
    <row r="16" spans="1:23" ht="36" x14ac:dyDescent="0.25">
      <c r="A16" s="285">
        <v>12</v>
      </c>
      <c r="B16" s="59">
        <f t="shared" si="10"/>
        <v>0</v>
      </c>
      <c r="C16" s="59">
        <f t="shared" si="11"/>
        <v>0</v>
      </c>
      <c r="D16" s="275">
        <f t="shared" si="12"/>
        <v>0</v>
      </c>
      <c r="E16" s="74" t="s">
        <v>532</v>
      </c>
      <c r="F16" s="61">
        <v>12</v>
      </c>
      <c r="G16" s="74" t="s">
        <v>927</v>
      </c>
      <c r="H16" s="23" t="s">
        <v>910</v>
      </c>
      <c r="I16" s="73">
        <v>1</v>
      </c>
      <c r="J16" s="74" t="s">
        <v>532</v>
      </c>
      <c r="K16" s="65">
        <v>34.270000000000003</v>
      </c>
      <c r="L16" s="65">
        <f t="shared" si="13"/>
        <v>34.270000000000003</v>
      </c>
      <c r="M16" s="66">
        <v>0.05</v>
      </c>
      <c r="N16" s="67">
        <f t="shared" si="14"/>
        <v>35.983500000000006</v>
      </c>
      <c r="O16" s="67">
        <v>11.75</v>
      </c>
      <c r="P16" s="68">
        <f t="shared" si="15"/>
        <v>36</v>
      </c>
      <c r="Q16" s="67">
        <f t="shared" si="3"/>
        <v>7.2</v>
      </c>
      <c r="R16" s="75">
        <f t="shared" si="16"/>
        <v>0</v>
      </c>
      <c r="S16" s="75">
        <f t="shared" si="17"/>
        <v>0</v>
      </c>
      <c r="T16" s="75">
        <f t="shared" si="18"/>
        <v>411.24</v>
      </c>
      <c r="U16" s="70">
        <f t="shared" si="19"/>
        <v>432</v>
      </c>
      <c r="V16" s="75">
        <f t="shared" si="20"/>
        <v>411.24</v>
      </c>
      <c r="W16" s="70">
        <f t="shared" si="21"/>
        <v>432</v>
      </c>
    </row>
    <row r="17" spans="1:23" ht="36" x14ac:dyDescent="0.25">
      <c r="A17" s="285">
        <v>60</v>
      </c>
      <c r="B17" s="59">
        <f t="shared" si="10"/>
        <v>0</v>
      </c>
      <c r="C17" s="59">
        <f t="shared" si="11"/>
        <v>0</v>
      </c>
      <c r="D17" s="275">
        <f t="shared" si="12"/>
        <v>0</v>
      </c>
      <c r="E17" s="74" t="s">
        <v>532</v>
      </c>
      <c r="F17" s="61">
        <v>60</v>
      </c>
      <c r="G17" s="74" t="s">
        <v>928</v>
      </c>
      <c r="H17" s="23" t="s">
        <v>910</v>
      </c>
      <c r="I17" s="73">
        <v>60</v>
      </c>
      <c r="J17" s="74" t="s">
        <v>532</v>
      </c>
      <c r="K17" s="65">
        <v>2764.5</v>
      </c>
      <c r="L17" s="65">
        <f t="shared" si="13"/>
        <v>46.075000000000003</v>
      </c>
      <c r="M17" s="66">
        <v>0.05</v>
      </c>
      <c r="N17" s="67">
        <f t="shared" si="14"/>
        <v>48.378750000000004</v>
      </c>
      <c r="O17" s="67">
        <v>11.75</v>
      </c>
      <c r="P17" s="68">
        <f t="shared" si="15"/>
        <v>48.5</v>
      </c>
      <c r="Q17" s="67">
        <f t="shared" si="3"/>
        <v>9.7000000000000011</v>
      </c>
      <c r="R17" s="75">
        <f t="shared" si="16"/>
        <v>0</v>
      </c>
      <c r="S17" s="75">
        <f t="shared" si="17"/>
        <v>0</v>
      </c>
      <c r="T17" s="75">
        <f t="shared" si="18"/>
        <v>2764.5</v>
      </c>
      <c r="U17" s="70">
        <f t="shared" si="19"/>
        <v>2910</v>
      </c>
      <c r="V17" s="75">
        <f t="shared" si="20"/>
        <v>2764.5</v>
      </c>
      <c r="W17" s="70">
        <f t="shared" si="21"/>
        <v>2910</v>
      </c>
    </row>
    <row r="18" spans="1:23" ht="36" x14ac:dyDescent="0.25">
      <c r="A18" s="285">
        <v>40</v>
      </c>
      <c r="B18" s="59">
        <f t="shared" si="10"/>
        <v>0</v>
      </c>
      <c r="C18" s="59">
        <f t="shared" si="11"/>
        <v>0</v>
      </c>
      <c r="D18" s="275">
        <f t="shared" si="12"/>
        <v>0</v>
      </c>
      <c r="E18" s="74" t="s">
        <v>532</v>
      </c>
      <c r="F18" s="61">
        <v>40</v>
      </c>
      <c r="G18" s="74" t="s">
        <v>929</v>
      </c>
      <c r="H18" s="23" t="s">
        <v>910</v>
      </c>
      <c r="I18" s="73">
        <v>40</v>
      </c>
      <c r="J18" s="74" t="s">
        <v>532</v>
      </c>
      <c r="K18" s="65">
        <v>3278.6</v>
      </c>
      <c r="L18" s="65">
        <f t="shared" si="13"/>
        <v>81.965000000000003</v>
      </c>
      <c r="M18" s="66">
        <v>0.05</v>
      </c>
      <c r="N18" s="67">
        <f t="shared" si="14"/>
        <v>86.063250000000011</v>
      </c>
      <c r="O18" s="67">
        <v>11.75</v>
      </c>
      <c r="P18" s="68">
        <f t="shared" si="15"/>
        <v>86</v>
      </c>
      <c r="Q18" s="67">
        <f t="shared" si="3"/>
        <v>17.2</v>
      </c>
      <c r="R18" s="75">
        <f t="shared" si="16"/>
        <v>0</v>
      </c>
      <c r="S18" s="75">
        <f t="shared" si="17"/>
        <v>0</v>
      </c>
      <c r="T18" s="75">
        <f t="shared" si="18"/>
        <v>3278.6000000000004</v>
      </c>
      <c r="U18" s="70">
        <f t="shared" si="19"/>
        <v>3440</v>
      </c>
      <c r="V18" s="75">
        <f t="shared" si="20"/>
        <v>3278.6000000000004</v>
      </c>
      <c r="W18" s="70">
        <f t="shared" si="21"/>
        <v>3440</v>
      </c>
    </row>
    <row r="19" spans="1:23" ht="24" x14ac:dyDescent="0.25">
      <c r="A19" s="285">
        <v>60</v>
      </c>
      <c r="B19" s="59">
        <f t="shared" si="10"/>
        <v>0</v>
      </c>
      <c r="C19" s="59">
        <f t="shared" si="11"/>
        <v>0</v>
      </c>
      <c r="D19" s="275">
        <f t="shared" si="12"/>
        <v>0</v>
      </c>
      <c r="E19" s="74" t="s">
        <v>532</v>
      </c>
      <c r="F19" s="61">
        <v>60</v>
      </c>
      <c r="G19" s="74" t="s">
        <v>930</v>
      </c>
      <c r="H19" s="23" t="s">
        <v>910</v>
      </c>
      <c r="I19" s="73">
        <v>60</v>
      </c>
      <c r="J19" s="74" t="s">
        <v>532</v>
      </c>
      <c r="K19" s="65">
        <v>2525.88</v>
      </c>
      <c r="L19" s="65">
        <f t="shared" si="13"/>
        <v>42.097999999999999</v>
      </c>
      <c r="M19" s="66">
        <v>0.05</v>
      </c>
      <c r="N19" s="67">
        <f t="shared" si="14"/>
        <v>44.2029</v>
      </c>
      <c r="O19" s="67">
        <v>11.75</v>
      </c>
      <c r="P19" s="68">
        <f t="shared" si="15"/>
        <v>44.25</v>
      </c>
      <c r="Q19" s="67">
        <f t="shared" si="3"/>
        <v>8.85</v>
      </c>
      <c r="R19" s="75">
        <f t="shared" si="16"/>
        <v>0</v>
      </c>
      <c r="S19" s="75">
        <f t="shared" si="17"/>
        <v>0</v>
      </c>
      <c r="T19" s="75">
        <f t="shared" si="18"/>
        <v>2525.88</v>
      </c>
      <c r="U19" s="70">
        <f t="shared" si="19"/>
        <v>2655</v>
      </c>
      <c r="V19" s="75">
        <f t="shared" si="20"/>
        <v>2525.88</v>
      </c>
      <c r="W19" s="70">
        <f t="shared" si="21"/>
        <v>2655</v>
      </c>
    </row>
    <row r="20" spans="1:23" ht="24" x14ac:dyDescent="0.25">
      <c r="A20" s="285">
        <v>40</v>
      </c>
      <c r="B20" s="59">
        <f t="shared" si="10"/>
        <v>0</v>
      </c>
      <c r="C20" s="59">
        <f t="shared" si="11"/>
        <v>0</v>
      </c>
      <c r="D20" s="275">
        <f t="shared" si="12"/>
        <v>0</v>
      </c>
      <c r="E20" s="74" t="s">
        <v>532</v>
      </c>
      <c r="F20" s="61">
        <v>40</v>
      </c>
      <c r="G20" s="74" t="s">
        <v>931</v>
      </c>
      <c r="H20" s="23" t="s">
        <v>910</v>
      </c>
      <c r="I20" s="73">
        <v>40</v>
      </c>
      <c r="J20" s="74" t="s">
        <v>532</v>
      </c>
      <c r="K20" s="65">
        <v>3158.32</v>
      </c>
      <c r="L20" s="65">
        <f t="shared" si="13"/>
        <v>78.957999999999998</v>
      </c>
      <c r="M20" s="66">
        <v>0.05</v>
      </c>
      <c r="N20" s="67">
        <f t="shared" si="14"/>
        <v>82.905900000000003</v>
      </c>
      <c r="O20" s="67">
        <v>11.75</v>
      </c>
      <c r="P20" s="68">
        <f t="shared" si="15"/>
        <v>83</v>
      </c>
      <c r="Q20" s="67">
        <f t="shared" si="3"/>
        <v>16.600000000000001</v>
      </c>
      <c r="R20" s="75">
        <f t="shared" si="16"/>
        <v>0</v>
      </c>
      <c r="S20" s="75">
        <f t="shared" si="17"/>
        <v>0</v>
      </c>
      <c r="T20" s="75">
        <f t="shared" si="18"/>
        <v>3158.3199999999997</v>
      </c>
      <c r="U20" s="70">
        <f t="shared" si="19"/>
        <v>3320</v>
      </c>
      <c r="V20" s="75">
        <f t="shared" si="20"/>
        <v>3158.3199999999997</v>
      </c>
      <c r="W20" s="70">
        <f t="shared" si="21"/>
        <v>3320</v>
      </c>
    </row>
    <row r="21" spans="1:23" ht="24" x14ac:dyDescent="0.25">
      <c r="A21" s="285">
        <v>12</v>
      </c>
      <c r="B21" s="59">
        <f t="shared" si="10"/>
        <v>0</v>
      </c>
      <c r="C21" s="59">
        <f t="shared" si="11"/>
        <v>0</v>
      </c>
      <c r="D21" s="275">
        <f t="shared" si="12"/>
        <v>0</v>
      </c>
      <c r="E21" s="74" t="s">
        <v>532</v>
      </c>
      <c r="F21" s="61">
        <v>12</v>
      </c>
      <c r="G21" s="74" t="s">
        <v>932</v>
      </c>
      <c r="H21" s="23" t="s">
        <v>910</v>
      </c>
      <c r="I21" s="73">
        <v>12</v>
      </c>
      <c r="J21" s="74" t="s">
        <v>532</v>
      </c>
      <c r="K21" s="65">
        <v>203.52</v>
      </c>
      <c r="L21" s="65">
        <f t="shared" si="13"/>
        <v>16.96</v>
      </c>
      <c r="M21" s="66">
        <v>0.05</v>
      </c>
      <c r="N21" s="67">
        <f t="shared" si="14"/>
        <v>17.808</v>
      </c>
      <c r="O21" s="67">
        <v>11.75</v>
      </c>
      <c r="P21" s="68">
        <f t="shared" si="15"/>
        <v>17.75</v>
      </c>
      <c r="Q21" s="67">
        <f t="shared" si="3"/>
        <v>3.5500000000000003</v>
      </c>
      <c r="R21" s="75">
        <f t="shared" si="16"/>
        <v>0</v>
      </c>
      <c r="S21" s="75">
        <f t="shared" si="17"/>
        <v>0</v>
      </c>
      <c r="T21" s="75">
        <f t="shared" si="18"/>
        <v>203.52</v>
      </c>
      <c r="U21" s="70">
        <f t="shared" si="19"/>
        <v>213</v>
      </c>
      <c r="V21" s="75">
        <f t="shared" si="20"/>
        <v>203.52</v>
      </c>
      <c r="W21" s="70">
        <f t="shared" si="21"/>
        <v>213</v>
      </c>
    </row>
    <row r="22" spans="1:23" x14ac:dyDescent="0.25">
      <c r="A22" s="285">
        <v>12</v>
      </c>
      <c r="B22" s="59">
        <f t="shared" si="10"/>
        <v>0</v>
      </c>
      <c r="C22" s="59">
        <f t="shared" si="11"/>
        <v>0</v>
      </c>
      <c r="D22" s="275">
        <f t="shared" si="12"/>
        <v>0</v>
      </c>
      <c r="E22" s="74" t="s">
        <v>532</v>
      </c>
      <c r="F22" s="61">
        <v>12</v>
      </c>
      <c r="G22" s="74" t="s">
        <v>933</v>
      </c>
      <c r="H22" s="23" t="s">
        <v>910</v>
      </c>
      <c r="I22" s="73">
        <v>12</v>
      </c>
      <c r="J22" s="74" t="s">
        <v>532</v>
      </c>
      <c r="K22" s="65">
        <v>171.13</v>
      </c>
      <c r="L22" s="65">
        <f t="shared" si="13"/>
        <v>14.260833333333332</v>
      </c>
      <c r="M22" s="66">
        <v>0.05</v>
      </c>
      <c r="N22" s="67">
        <f t="shared" si="14"/>
        <v>14.973875</v>
      </c>
      <c r="O22" s="67">
        <v>11.75</v>
      </c>
      <c r="P22" s="68">
        <f t="shared" si="15"/>
        <v>15</v>
      </c>
      <c r="Q22" s="67">
        <f t="shared" si="3"/>
        <v>3</v>
      </c>
      <c r="R22" s="75">
        <f t="shared" si="16"/>
        <v>0</v>
      </c>
      <c r="S22" s="75">
        <f t="shared" si="17"/>
        <v>0</v>
      </c>
      <c r="T22" s="75">
        <f t="shared" si="18"/>
        <v>171.13</v>
      </c>
      <c r="U22" s="70">
        <f t="shared" si="19"/>
        <v>180</v>
      </c>
      <c r="V22" s="75">
        <f t="shared" si="20"/>
        <v>171.13</v>
      </c>
      <c r="W22" s="70">
        <f t="shared" si="21"/>
        <v>180</v>
      </c>
    </row>
    <row r="23" spans="1:23" x14ac:dyDescent="0.25">
      <c r="A23" s="285">
        <v>12</v>
      </c>
      <c r="B23" s="59">
        <f t="shared" si="10"/>
        <v>0</v>
      </c>
      <c r="C23" s="59">
        <f t="shared" si="11"/>
        <v>0</v>
      </c>
      <c r="D23" s="275">
        <f t="shared" si="12"/>
        <v>0</v>
      </c>
      <c r="E23" s="74" t="s">
        <v>532</v>
      </c>
      <c r="F23" s="61">
        <v>12</v>
      </c>
      <c r="G23" s="74" t="s">
        <v>934</v>
      </c>
      <c r="H23" s="23" t="s">
        <v>910</v>
      </c>
      <c r="I23" s="73">
        <v>12</v>
      </c>
      <c r="J23" s="74" t="s">
        <v>532</v>
      </c>
      <c r="K23" s="65">
        <v>171.13</v>
      </c>
      <c r="L23" s="65">
        <f t="shared" si="13"/>
        <v>14.260833333333332</v>
      </c>
      <c r="M23" s="66">
        <v>0.05</v>
      </c>
      <c r="N23" s="67">
        <f t="shared" si="14"/>
        <v>14.973875</v>
      </c>
      <c r="O23" s="67">
        <v>11.75</v>
      </c>
      <c r="P23" s="68">
        <f t="shared" si="15"/>
        <v>15</v>
      </c>
      <c r="Q23" s="67">
        <f t="shared" si="3"/>
        <v>3</v>
      </c>
      <c r="R23" s="75">
        <f t="shared" si="16"/>
        <v>0</v>
      </c>
      <c r="S23" s="75">
        <f t="shared" si="17"/>
        <v>0</v>
      </c>
      <c r="T23" s="75">
        <f t="shared" si="18"/>
        <v>171.13</v>
      </c>
      <c r="U23" s="70">
        <f t="shared" si="19"/>
        <v>180</v>
      </c>
      <c r="V23" s="75">
        <f t="shared" si="20"/>
        <v>171.13</v>
      </c>
      <c r="W23" s="70">
        <f t="shared" si="21"/>
        <v>180</v>
      </c>
    </row>
    <row r="24" spans="1:23" ht="24" x14ac:dyDescent="0.25">
      <c r="A24" s="285">
        <v>12</v>
      </c>
      <c r="B24" s="59">
        <f t="shared" si="10"/>
        <v>0</v>
      </c>
      <c r="C24" s="59">
        <f t="shared" si="11"/>
        <v>0</v>
      </c>
      <c r="D24" s="275">
        <f t="shared" si="12"/>
        <v>0</v>
      </c>
      <c r="E24" s="74" t="s">
        <v>532</v>
      </c>
      <c r="F24" s="61">
        <v>12</v>
      </c>
      <c r="G24" s="74" t="s">
        <v>935</v>
      </c>
      <c r="H24" s="23" t="s">
        <v>910</v>
      </c>
      <c r="I24" s="73">
        <v>12</v>
      </c>
      <c r="J24" s="74" t="s">
        <v>532</v>
      </c>
      <c r="K24" s="65">
        <v>156</v>
      </c>
      <c r="L24" s="65">
        <f t="shared" si="13"/>
        <v>13</v>
      </c>
      <c r="M24" s="66">
        <v>0.05</v>
      </c>
      <c r="N24" s="67">
        <f t="shared" si="14"/>
        <v>13.65</v>
      </c>
      <c r="O24" s="67">
        <v>11.75</v>
      </c>
      <c r="P24" s="68">
        <f t="shared" si="15"/>
        <v>13.75</v>
      </c>
      <c r="Q24" s="67">
        <f t="shared" si="3"/>
        <v>2.75</v>
      </c>
      <c r="R24" s="75">
        <f t="shared" si="16"/>
        <v>0</v>
      </c>
      <c r="S24" s="75">
        <f t="shared" si="17"/>
        <v>0</v>
      </c>
      <c r="T24" s="75">
        <f t="shared" si="18"/>
        <v>156</v>
      </c>
      <c r="U24" s="70">
        <f t="shared" si="19"/>
        <v>165</v>
      </c>
      <c r="V24" s="75">
        <f t="shared" si="20"/>
        <v>156</v>
      </c>
      <c r="W24" s="70">
        <f t="shared" si="21"/>
        <v>165</v>
      </c>
    </row>
    <row r="25" spans="1:23" ht="24" x14ac:dyDescent="0.25">
      <c r="A25" s="285">
        <v>12</v>
      </c>
      <c r="B25" s="59">
        <f t="shared" si="10"/>
        <v>0</v>
      </c>
      <c r="C25" s="59">
        <f t="shared" si="11"/>
        <v>0</v>
      </c>
      <c r="D25" s="275">
        <f t="shared" si="12"/>
        <v>0</v>
      </c>
      <c r="E25" s="74" t="s">
        <v>532</v>
      </c>
      <c r="F25" s="61">
        <v>12</v>
      </c>
      <c r="G25" s="74" t="s">
        <v>936</v>
      </c>
      <c r="H25" s="23" t="s">
        <v>910</v>
      </c>
      <c r="I25" s="73">
        <v>12</v>
      </c>
      <c r="J25" s="74" t="s">
        <v>532</v>
      </c>
      <c r="K25" s="65">
        <v>156</v>
      </c>
      <c r="L25" s="65">
        <f t="shared" si="13"/>
        <v>13</v>
      </c>
      <c r="M25" s="66">
        <v>0.05</v>
      </c>
      <c r="N25" s="67">
        <f t="shared" si="14"/>
        <v>13.65</v>
      </c>
      <c r="O25" s="67">
        <v>11.75</v>
      </c>
      <c r="P25" s="68">
        <f t="shared" si="15"/>
        <v>13.75</v>
      </c>
      <c r="Q25" s="67">
        <f t="shared" si="3"/>
        <v>2.75</v>
      </c>
      <c r="R25" s="75">
        <f t="shared" si="16"/>
        <v>0</v>
      </c>
      <c r="S25" s="75">
        <f t="shared" si="17"/>
        <v>0</v>
      </c>
      <c r="T25" s="75">
        <f t="shared" si="18"/>
        <v>156</v>
      </c>
      <c r="U25" s="70">
        <f t="shared" si="19"/>
        <v>165</v>
      </c>
      <c r="V25" s="75">
        <f t="shared" si="20"/>
        <v>156</v>
      </c>
      <c r="W25" s="70">
        <f t="shared" si="21"/>
        <v>165</v>
      </c>
    </row>
    <row r="26" spans="1:23" ht="36" x14ac:dyDescent="0.25">
      <c r="A26" s="285">
        <v>4</v>
      </c>
      <c r="B26" s="59">
        <f t="shared" si="10"/>
        <v>0</v>
      </c>
      <c r="C26" s="59">
        <f t="shared" si="11"/>
        <v>0</v>
      </c>
      <c r="D26" s="275">
        <f t="shared" si="12"/>
        <v>0</v>
      </c>
      <c r="E26" s="74" t="s">
        <v>532</v>
      </c>
      <c r="F26" s="61">
        <v>4</v>
      </c>
      <c r="G26" s="74" t="s">
        <v>937</v>
      </c>
      <c r="H26" s="23" t="s">
        <v>910</v>
      </c>
      <c r="I26" s="73">
        <v>12</v>
      </c>
      <c r="J26" s="74" t="s">
        <v>532</v>
      </c>
      <c r="K26" s="65">
        <v>100.85</v>
      </c>
      <c r="L26" s="65">
        <f t="shared" si="13"/>
        <v>8.4041666666666668</v>
      </c>
      <c r="M26" s="66">
        <v>0.05</v>
      </c>
      <c r="N26" s="67">
        <f t="shared" si="14"/>
        <v>8.8243749999999999</v>
      </c>
      <c r="O26" s="67">
        <v>11.75</v>
      </c>
      <c r="P26" s="68">
        <f t="shared" si="15"/>
        <v>8.75</v>
      </c>
      <c r="Q26" s="67">
        <f t="shared" si="3"/>
        <v>1.75</v>
      </c>
      <c r="R26" s="75">
        <f t="shared" si="16"/>
        <v>0</v>
      </c>
      <c r="S26" s="75">
        <f t="shared" si="17"/>
        <v>0</v>
      </c>
      <c r="T26" s="75">
        <f t="shared" si="18"/>
        <v>33.616666666666667</v>
      </c>
      <c r="U26" s="70">
        <f t="shared" si="19"/>
        <v>35</v>
      </c>
      <c r="V26" s="75">
        <f t="shared" si="20"/>
        <v>33.616666666666667</v>
      </c>
      <c r="W26" s="70">
        <f t="shared" si="21"/>
        <v>35</v>
      </c>
    </row>
    <row r="27" spans="1:23" ht="24" x14ac:dyDescent="0.25">
      <c r="A27" s="285">
        <v>4</v>
      </c>
      <c r="B27" s="59">
        <f t="shared" si="10"/>
        <v>0</v>
      </c>
      <c r="C27" s="59">
        <f t="shared" si="11"/>
        <v>0</v>
      </c>
      <c r="D27" s="275">
        <f t="shared" si="12"/>
        <v>0</v>
      </c>
      <c r="E27" s="74" t="s">
        <v>532</v>
      </c>
      <c r="F27" s="61">
        <v>4</v>
      </c>
      <c r="G27" s="74" t="s">
        <v>938</v>
      </c>
      <c r="H27" s="23" t="s">
        <v>910</v>
      </c>
      <c r="I27" s="73">
        <v>1</v>
      </c>
      <c r="J27" s="74" t="s">
        <v>532</v>
      </c>
      <c r="K27" s="65">
        <v>92.15</v>
      </c>
      <c r="L27" s="65">
        <f t="shared" si="13"/>
        <v>92.15</v>
      </c>
      <c r="M27" s="66">
        <v>0.05</v>
      </c>
      <c r="N27" s="67">
        <f t="shared" si="14"/>
        <v>96.757500000000007</v>
      </c>
      <c r="O27" s="67">
        <v>11.75</v>
      </c>
      <c r="P27" s="68">
        <f t="shared" si="15"/>
        <v>96.75</v>
      </c>
      <c r="Q27" s="67">
        <f t="shared" si="3"/>
        <v>19.350000000000001</v>
      </c>
      <c r="R27" s="75">
        <f t="shared" si="16"/>
        <v>0</v>
      </c>
      <c r="S27" s="75">
        <f t="shared" si="17"/>
        <v>0</v>
      </c>
      <c r="T27" s="75">
        <f t="shared" si="18"/>
        <v>368.6</v>
      </c>
      <c r="U27" s="70">
        <f t="shared" si="19"/>
        <v>387</v>
      </c>
      <c r="V27" s="75">
        <f t="shared" si="20"/>
        <v>368.6</v>
      </c>
      <c r="W27" s="70">
        <f t="shared" si="21"/>
        <v>387</v>
      </c>
    </row>
    <row r="28" spans="1:23" ht="24" x14ac:dyDescent="0.25">
      <c r="A28" s="285">
        <v>3</v>
      </c>
      <c r="B28" s="59">
        <f t="shared" si="10"/>
        <v>0</v>
      </c>
      <c r="C28" s="59">
        <f t="shared" si="11"/>
        <v>0</v>
      </c>
      <c r="D28" s="275">
        <f t="shared" si="12"/>
        <v>0</v>
      </c>
      <c r="E28" s="74" t="s">
        <v>532</v>
      </c>
      <c r="F28" s="61">
        <v>3</v>
      </c>
      <c r="G28" s="74" t="s">
        <v>939</v>
      </c>
      <c r="H28" s="23" t="s">
        <v>910</v>
      </c>
      <c r="I28" s="73">
        <v>1</v>
      </c>
      <c r="J28" s="74" t="s">
        <v>532</v>
      </c>
      <c r="K28" s="65">
        <v>43.85</v>
      </c>
      <c r="L28" s="65">
        <f t="shared" si="13"/>
        <v>43.85</v>
      </c>
      <c r="M28" s="66">
        <v>0.05</v>
      </c>
      <c r="N28" s="67">
        <f t="shared" si="14"/>
        <v>46.042500000000004</v>
      </c>
      <c r="O28" s="67">
        <v>11.75</v>
      </c>
      <c r="P28" s="68">
        <f t="shared" si="15"/>
        <v>46</v>
      </c>
      <c r="Q28" s="67">
        <f t="shared" si="3"/>
        <v>9.2000000000000011</v>
      </c>
      <c r="R28" s="75">
        <f t="shared" si="16"/>
        <v>0</v>
      </c>
      <c r="S28" s="75">
        <f t="shared" si="17"/>
        <v>0</v>
      </c>
      <c r="T28" s="75">
        <f t="shared" si="18"/>
        <v>131.55000000000001</v>
      </c>
      <c r="U28" s="70">
        <f t="shared" si="19"/>
        <v>138</v>
      </c>
      <c r="V28" s="75">
        <f t="shared" si="20"/>
        <v>131.55000000000001</v>
      </c>
      <c r="W28" s="70">
        <f t="shared" si="21"/>
        <v>138</v>
      </c>
    </row>
    <row r="29" spans="1:23" ht="24" x14ac:dyDescent="0.25">
      <c r="A29" s="285">
        <v>6</v>
      </c>
      <c r="B29" s="59">
        <f t="shared" si="10"/>
        <v>0</v>
      </c>
      <c r="C29" s="59">
        <f t="shared" si="11"/>
        <v>0</v>
      </c>
      <c r="D29" s="275">
        <f t="shared" si="12"/>
        <v>0</v>
      </c>
      <c r="E29" s="74" t="s">
        <v>532</v>
      </c>
      <c r="F29" s="61">
        <v>6</v>
      </c>
      <c r="G29" s="74" t="s">
        <v>940</v>
      </c>
      <c r="H29" s="23" t="s">
        <v>910</v>
      </c>
      <c r="I29" s="73">
        <v>1</v>
      </c>
      <c r="J29" s="74" t="s">
        <v>532</v>
      </c>
      <c r="K29" s="65">
        <v>32.6</v>
      </c>
      <c r="L29" s="65">
        <f t="shared" si="13"/>
        <v>32.6</v>
      </c>
      <c r="M29" s="66">
        <v>0.05</v>
      </c>
      <c r="N29" s="67">
        <f t="shared" si="14"/>
        <v>34.230000000000004</v>
      </c>
      <c r="O29" s="67">
        <v>11.75</v>
      </c>
      <c r="P29" s="68">
        <f t="shared" si="15"/>
        <v>34.25</v>
      </c>
      <c r="Q29" s="67">
        <f t="shared" si="3"/>
        <v>6.8500000000000005</v>
      </c>
      <c r="R29" s="75">
        <f t="shared" si="16"/>
        <v>0</v>
      </c>
      <c r="S29" s="75">
        <f t="shared" si="17"/>
        <v>0</v>
      </c>
      <c r="T29" s="75">
        <f t="shared" si="18"/>
        <v>195.60000000000002</v>
      </c>
      <c r="U29" s="70">
        <f t="shared" si="19"/>
        <v>205.5</v>
      </c>
      <c r="V29" s="75">
        <f t="shared" si="20"/>
        <v>195.60000000000002</v>
      </c>
      <c r="W29" s="70">
        <f t="shared" si="21"/>
        <v>205.5</v>
      </c>
    </row>
    <row r="30" spans="1:23" ht="24" x14ac:dyDescent="0.25">
      <c r="A30" s="285">
        <v>6</v>
      </c>
      <c r="B30" s="59">
        <f t="shared" si="10"/>
        <v>0</v>
      </c>
      <c r="C30" s="59">
        <f t="shared" si="11"/>
        <v>0</v>
      </c>
      <c r="D30" s="275">
        <f t="shared" si="12"/>
        <v>0</v>
      </c>
      <c r="E30" s="74" t="s">
        <v>532</v>
      </c>
      <c r="F30" s="61">
        <v>6</v>
      </c>
      <c r="G30" s="74" t="s">
        <v>941</v>
      </c>
      <c r="H30" s="23" t="s">
        <v>910</v>
      </c>
      <c r="I30" s="73">
        <v>1</v>
      </c>
      <c r="J30" s="74" t="s">
        <v>532</v>
      </c>
      <c r="K30" s="65">
        <v>32.6</v>
      </c>
      <c r="L30" s="65">
        <f t="shared" si="13"/>
        <v>32.6</v>
      </c>
      <c r="M30" s="66">
        <v>0.05</v>
      </c>
      <c r="N30" s="67">
        <f t="shared" si="14"/>
        <v>34.230000000000004</v>
      </c>
      <c r="O30" s="67">
        <v>11.75</v>
      </c>
      <c r="P30" s="68">
        <f t="shared" si="15"/>
        <v>34.25</v>
      </c>
      <c r="Q30" s="67">
        <f t="shared" si="3"/>
        <v>6.8500000000000005</v>
      </c>
      <c r="R30" s="75">
        <f t="shared" si="16"/>
        <v>0</v>
      </c>
      <c r="S30" s="75">
        <f t="shared" si="17"/>
        <v>0</v>
      </c>
      <c r="T30" s="75">
        <f t="shared" si="18"/>
        <v>195.60000000000002</v>
      </c>
      <c r="U30" s="70">
        <f t="shared" si="19"/>
        <v>205.5</v>
      </c>
      <c r="V30" s="75">
        <f t="shared" si="20"/>
        <v>195.60000000000002</v>
      </c>
      <c r="W30" s="70">
        <f t="shared" si="21"/>
        <v>205.5</v>
      </c>
    </row>
    <row r="31" spans="1:23" x14ac:dyDescent="0.25">
      <c r="A31" s="285">
        <v>10</v>
      </c>
      <c r="B31" s="59">
        <f t="shared" si="10"/>
        <v>0</v>
      </c>
      <c r="C31" s="59">
        <f t="shared" si="11"/>
        <v>0</v>
      </c>
      <c r="D31" s="275">
        <f t="shared" si="12"/>
        <v>0</v>
      </c>
      <c r="E31" s="74" t="s">
        <v>532</v>
      </c>
      <c r="F31" s="61">
        <v>10</v>
      </c>
      <c r="G31" s="74" t="s">
        <v>942</v>
      </c>
      <c r="H31" s="23" t="s">
        <v>910</v>
      </c>
      <c r="I31" s="73">
        <v>1</v>
      </c>
      <c r="J31" s="74" t="s">
        <v>532</v>
      </c>
      <c r="K31" s="65">
        <v>83.18</v>
      </c>
      <c r="L31" s="65">
        <f t="shared" si="13"/>
        <v>83.18</v>
      </c>
      <c r="M31" s="66">
        <v>0.05</v>
      </c>
      <c r="N31" s="67">
        <f t="shared" si="14"/>
        <v>87.339000000000013</v>
      </c>
      <c r="O31" s="67">
        <v>11.75</v>
      </c>
      <c r="P31" s="68">
        <f t="shared" si="15"/>
        <v>87.25</v>
      </c>
      <c r="Q31" s="67">
        <f t="shared" si="3"/>
        <v>17.45</v>
      </c>
      <c r="R31" s="75">
        <f t="shared" si="16"/>
        <v>0</v>
      </c>
      <c r="S31" s="75">
        <f t="shared" si="17"/>
        <v>0</v>
      </c>
      <c r="T31" s="75">
        <f t="shared" si="18"/>
        <v>831.80000000000007</v>
      </c>
      <c r="U31" s="70">
        <f t="shared" si="19"/>
        <v>872.5</v>
      </c>
      <c r="V31" s="75">
        <f t="shared" si="20"/>
        <v>831.80000000000007</v>
      </c>
      <c r="W31" s="70">
        <f t="shared" si="21"/>
        <v>872.5</v>
      </c>
    </row>
    <row r="32" spans="1:23" x14ac:dyDescent="0.25">
      <c r="A32" s="285">
        <v>12</v>
      </c>
      <c r="B32" s="59">
        <f t="shared" si="10"/>
        <v>0</v>
      </c>
      <c r="C32" s="59">
        <f t="shared" si="11"/>
        <v>0</v>
      </c>
      <c r="D32" s="275">
        <f t="shared" si="12"/>
        <v>0</v>
      </c>
      <c r="E32" s="74" t="s">
        <v>532</v>
      </c>
      <c r="F32" s="61">
        <v>12</v>
      </c>
      <c r="G32" s="74" t="s">
        <v>943</v>
      </c>
      <c r="H32" s="23" t="s">
        <v>910</v>
      </c>
      <c r="I32" s="73">
        <v>1</v>
      </c>
      <c r="J32" s="74" t="s">
        <v>532</v>
      </c>
      <c r="K32" s="65">
        <v>23.67</v>
      </c>
      <c r="L32" s="65">
        <f t="shared" si="13"/>
        <v>23.67</v>
      </c>
      <c r="M32" s="66">
        <v>0.05</v>
      </c>
      <c r="N32" s="67">
        <f t="shared" si="14"/>
        <v>24.8535</v>
      </c>
      <c r="O32" s="67">
        <v>11.75</v>
      </c>
      <c r="P32" s="68">
        <f t="shared" si="15"/>
        <v>24.75</v>
      </c>
      <c r="Q32" s="67">
        <f t="shared" si="3"/>
        <v>4.95</v>
      </c>
      <c r="R32" s="75">
        <f t="shared" si="16"/>
        <v>0</v>
      </c>
      <c r="S32" s="75">
        <f t="shared" si="17"/>
        <v>0</v>
      </c>
      <c r="T32" s="75">
        <f t="shared" si="18"/>
        <v>284.04000000000002</v>
      </c>
      <c r="U32" s="70">
        <f t="shared" si="19"/>
        <v>297</v>
      </c>
      <c r="V32" s="75">
        <f t="shared" si="20"/>
        <v>284.04000000000002</v>
      </c>
      <c r="W32" s="70">
        <f t="shared" si="21"/>
        <v>297</v>
      </c>
    </row>
    <row r="33" spans="1:23" x14ac:dyDescent="0.25">
      <c r="A33" s="285">
        <v>12</v>
      </c>
      <c r="B33" s="59">
        <f t="shared" si="10"/>
        <v>0</v>
      </c>
      <c r="C33" s="59">
        <f t="shared" si="11"/>
        <v>0</v>
      </c>
      <c r="D33" s="275">
        <f t="shared" si="12"/>
        <v>0</v>
      </c>
      <c r="E33" s="74" t="s">
        <v>532</v>
      </c>
      <c r="F33" s="61">
        <v>12</v>
      </c>
      <c r="G33" s="74" t="s">
        <v>944</v>
      </c>
      <c r="H33" s="23" t="s">
        <v>910</v>
      </c>
      <c r="I33" s="73">
        <v>1</v>
      </c>
      <c r="J33" s="74" t="s">
        <v>532</v>
      </c>
      <c r="K33" s="65">
        <v>43.25</v>
      </c>
      <c r="L33" s="65">
        <f t="shared" si="13"/>
        <v>43.25</v>
      </c>
      <c r="M33" s="66">
        <v>0.05</v>
      </c>
      <c r="N33" s="67">
        <f t="shared" si="14"/>
        <v>45.412500000000001</v>
      </c>
      <c r="O33" s="67">
        <v>11.75</v>
      </c>
      <c r="P33" s="68">
        <f t="shared" si="15"/>
        <v>45.5</v>
      </c>
      <c r="Q33" s="67">
        <f t="shared" si="3"/>
        <v>9.1</v>
      </c>
      <c r="R33" s="75">
        <f t="shared" si="16"/>
        <v>0</v>
      </c>
      <c r="S33" s="75">
        <f t="shared" si="17"/>
        <v>0</v>
      </c>
      <c r="T33" s="75">
        <f t="shared" si="18"/>
        <v>519</v>
      </c>
      <c r="U33" s="70">
        <f t="shared" si="19"/>
        <v>546</v>
      </c>
      <c r="V33" s="75">
        <f t="shared" si="20"/>
        <v>519</v>
      </c>
      <c r="W33" s="70">
        <f t="shared" si="21"/>
        <v>546</v>
      </c>
    </row>
    <row r="34" spans="1:23" ht="24" x14ac:dyDescent="0.25">
      <c r="A34" s="285">
        <v>10</v>
      </c>
      <c r="B34" s="59">
        <f t="shared" si="10"/>
        <v>0</v>
      </c>
      <c r="C34" s="59">
        <f t="shared" si="11"/>
        <v>0</v>
      </c>
      <c r="D34" s="275">
        <f t="shared" si="12"/>
        <v>0</v>
      </c>
      <c r="E34" s="74" t="s">
        <v>532</v>
      </c>
      <c r="F34" s="61">
        <v>10</v>
      </c>
      <c r="G34" s="74" t="s">
        <v>945</v>
      </c>
      <c r="H34" s="23" t="s">
        <v>910</v>
      </c>
      <c r="I34" s="73">
        <v>1</v>
      </c>
      <c r="J34" s="74" t="s">
        <v>532</v>
      </c>
      <c r="K34" s="65">
        <v>100.57</v>
      </c>
      <c r="L34" s="65">
        <f t="shared" si="13"/>
        <v>100.57</v>
      </c>
      <c r="M34" s="66">
        <v>0.05</v>
      </c>
      <c r="N34" s="67">
        <f t="shared" si="14"/>
        <v>105.59849999999999</v>
      </c>
      <c r="O34" s="67">
        <v>11.75</v>
      </c>
      <c r="P34" s="68">
        <f t="shared" si="15"/>
        <v>105.5</v>
      </c>
      <c r="Q34" s="67">
        <f t="shared" si="3"/>
        <v>21.1</v>
      </c>
      <c r="R34" s="75">
        <f t="shared" si="16"/>
        <v>0</v>
      </c>
      <c r="S34" s="75">
        <f t="shared" si="17"/>
        <v>0</v>
      </c>
      <c r="T34" s="75">
        <f t="shared" si="18"/>
        <v>1005.6999999999999</v>
      </c>
      <c r="U34" s="70">
        <f t="shared" si="19"/>
        <v>1055</v>
      </c>
      <c r="V34" s="75">
        <f t="shared" si="20"/>
        <v>1005.6999999999999</v>
      </c>
      <c r="W34" s="70">
        <f t="shared" si="21"/>
        <v>1055</v>
      </c>
    </row>
    <row r="35" spans="1:23" ht="24" x14ac:dyDescent="0.25">
      <c r="A35" s="285">
        <v>12</v>
      </c>
      <c r="B35" s="59">
        <f t="shared" si="10"/>
        <v>0</v>
      </c>
      <c r="C35" s="59">
        <f t="shared" si="11"/>
        <v>0</v>
      </c>
      <c r="D35" s="275">
        <f t="shared" si="12"/>
        <v>0</v>
      </c>
      <c r="E35" s="74" t="s">
        <v>532</v>
      </c>
      <c r="F35" s="61">
        <v>12</v>
      </c>
      <c r="G35" s="74" t="s">
        <v>946</v>
      </c>
      <c r="H35" s="23" t="s">
        <v>910</v>
      </c>
      <c r="I35" s="73">
        <v>1</v>
      </c>
      <c r="J35" s="74" t="s">
        <v>532</v>
      </c>
      <c r="K35" s="65">
        <v>28.61</v>
      </c>
      <c r="L35" s="65">
        <f t="shared" si="13"/>
        <v>28.61</v>
      </c>
      <c r="M35" s="66">
        <v>0.05</v>
      </c>
      <c r="N35" s="67">
        <f t="shared" si="14"/>
        <v>30.040499999999998</v>
      </c>
      <c r="O35" s="67">
        <v>11.75</v>
      </c>
      <c r="P35" s="68">
        <f t="shared" si="15"/>
        <v>30</v>
      </c>
      <c r="Q35" s="67">
        <f t="shared" si="3"/>
        <v>6</v>
      </c>
      <c r="R35" s="75">
        <f t="shared" si="16"/>
        <v>0</v>
      </c>
      <c r="S35" s="75">
        <f t="shared" si="17"/>
        <v>0</v>
      </c>
      <c r="T35" s="75">
        <f t="shared" si="18"/>
        <v>343.32</v>
      </c>
      <c r="U35" s="70">
        <f t="shared" si="19"/>
        <v>360</v>
      </c>
      <c r="V35" s="75">
        <f t="shared" si="20"/>
        <v>343.32</v>
      </c>
      <c r="W35" s="70">
        <f t="shared" si="21"/>
        <v>360</v>
      </c>
    </row>
    <row r="36" spans="1:23" ht="24" x14ac:dyDescent="0.25">
      <c r="A36" s="285">
        <v>12</v>
      </c>
      <c r="B36" s="59">
        <f t="shared" si="10"/>
        <v>0</v>
      </c>
      <c r="C36" s="59">
        <f t="shared" si="11"/>
        <v>0</v>
      </c>
      <c r="D36" s="275">
        <f t="shared" si="12"/>
        <v>0</v>
      </c>
      <c r="E36" s="74" t="s">
        <v>532</v>
      </c>
      <c r="F36" s="61">
        <v>12</v>
      </c>
      <c r="G36" s="74" t="s">
        <v>947</v>
      </c>
      <c r="H36" s="23" t="s">
        <v>910</v>
      </c>
      <c r="I36" s="73">
        <v>1</v>
      </c>
      <c r="J36" s="74" t="s">
        <v>532</v>
      </c>
      <c r="K36" s="65">
        <v>55.09</v>
      </c>
      <c r="L36" s="65">
        <f t="shared" si="13"/>
        <v>55.09</v>
      </c>
      <c r="M36" s="66">
        <v>0.05</v>
      </c>
      <c r="N36" s="67">
        <f t="shared" si="14"/>
        <v>57.844500000000004</v>
      </c>
      <c r="O36" s="67">
        <v>11.75</v>
      </c>
      <c r="P36" s="68">
        <f t="shared" si="15"/>
        <v>57.75</v>
      </c>
      <c r="Q36" s="67">
        <f t="shared" si="3"/>
        <v>11.55</v>
      </c>
      <c r="R36" s="75">
        <f t="shared" si="16"/>
        <v>0</v>
      </c>
      <c r="S36" s="75">
        <f t="shared" si="17"/>
        <v>0</v>
      </c>
      <c r="T36" s="75">
        <f t="shared" si="18"/>
        <v>661.08</v>
      </c>
      <c r="U36" s="70">
        <f t="shared" si="19"/>
        <v>693</v>
      </c>
      <c r="V36" s="75">
        <f t="shared" si="20"/>
        <v>661.08</v>
      </c>
      <c r="W36" s="70">
        <f t="shared" si="21"/>
        <v>693</v>
      </c>
    </row>
    <row r="37" spans="1:23" ht="24" x14ac:dyDescent="0.25">
      <c r="A37" s="285">
        <v>10</v>
      </c>
      <c r="B37" s="59">
        <f t="shared" ref="B37:B39" si="22">MAX(0,A37-F37)</f>
        <v>0</v>
      </c>
      <c r="C37" s="59">
        <f t="shared" ref="C37:C39" si="23">B37/I37</f>
        <v>0</v>
      </c>
      <c r="D37" s="275">
        <f t="shared" ref="D37:D39" si="24">ROUND(C37,0)</f>
        <v>0</v>
      </c>
      <c r="E37" s="74" t="s">
        <v>532</v>
      </c>
      <c r="F37" s="61">
        <v>10</v>
      </c>
      <c r="G37" s="74" t="s">
        <v>1071</v>
      </c>
      <c r="H37" s="23" t="s">
        <v>910</v>
      </c>
      <c r="I37" s="73">
        <v>1</v>
      </c>
      <c r="J37" s="74" t="s">
        <v>532</v>
      </c>
      <c r="K37" s="65">
        <v>109.32</v>
      </c>
      <c r="L37" s="65">
        <f t="shared" ref="L37:L39" si="25">K37/I37</f>
        <v>109.32</v>
      </c>
      <c r="M37" s="66">
        <v>0.05</v>
      </c>
      <c r="N37" s="67">
        <f t="shared" si="14"/>
        <v>114.78599999999999</v>
      </c>
      <c r="O37" s="67">
        <v>11.75</v>
      </c>
      <c r="P37" s="68">
        <f t="shared" si="15"/>
        <v>114.75</v>
      </c>
      <c r="Q37" s="67"/>
      <c r="R37" s="75"/>
      <c r="S37" s="75"/>
      <c r="T37" s="75"/>
      <c r="U37" s="70"/>
      <c r="V37" s="75"/>
      <c r="W37" s="70"/>
    </row>
    <row r="38" spans="1:23" ht="24" x14ac:dyDescent="0.25">
      <c r="A38" s="285">
        <v>12</v>
      </c>
      <c r="B38" s="59">
        <f t="shared" si="22"/>
        <v>0</v>
      </c>
      <c r="C38" s="59">
        <f t="shared" si="23"/>
        <v>0</v>
      </c>
      <c r="D38" s="275">
        <f t="shared" si="24"/>
        <v>0</v>
      </c>
      <c r="E38" s="74" t="s">
        <v>532</v>
      </c>
      <c r="F38" s="61">
        <v>12</v>
      </c>
      <c r="G38" s="74" t="s">
        <v>1072</v>
      </c>
      <c r="H38" s="23" t="s">
        <v>910</v>
      </c>
      <c r="I38" s="73">
        <v>1</v>
      </c>
      <c r="J38" s="74" t="s">
        <v>532</v>
      </c>
      <c r="K38" s="65">
        <v>34.93</v>
      </c>
      <c r="L38" s="65">
        <f t="shared" si="25"/>
        <v>34.93</v>
      </c>
      <c r="M38" s="66">
        <v>0.05</v>
      </c>
      <c r="N38" s="67">
        <f t="shared" si="14"/>
        <v>36.676499999999997</v>
      </c>
      <c r="O38" s="67">
        <v>11.75</v>
      </c>
      <c r="P38" s="68">
        <f t="shared" si="15"/>
        <v>36.75</v>
      </c>
      <c r="Q38" s="67"/>
      <c r="R38" s="75"/>
      <c r="S38" s="75"/>
      <c r="T38" s="75"/>
      <c r="U38" s="70"/>
      <c r="V38" s="75"/>
      <c r="W38" s="70"/>
    </row>
    <row r="39" spans="1:23" ht="24" x14ac:dyDescent="0.25">
      <c r="A39" s="285">
        <v>12</v>
      </c>
      <c r="B39" s="59">
        <f t="shared" si="22"/>
        <v>0</v>
      </c>
      <c r="C39" s="59">
        <f t="shared" si="23"/>
        <v>0</v>
      </c>
      <c r="D39" s="275">
        <f t="shared" si="24"/>
        <v>0</v>
      </c>
      <c r="E39" s="74" t="s">
        <v>532</v>
      </c>
      <c r="F39" s="61">
        <v>12</v>
      </c>
      <c r="G39" s="74" t="s">
        <v>1073</v>
      </c>
      <c r="H39" s="23" t="s">
        <v>910</v>
      </c>
      <c r="I39" s="73">
        <v>1</v>
      </c>
      <c r="J39" s="74" t="s">
        <v>532</v>
      </c>
      <c r="K39" s="65">
        <v>67.78</v>
      </c>
      <c r="L39" s="65">
        <f t="shared" si="25"/>
        <v>67.78</v>
      </c>
      <c r="M39" s="66">
        <v>0.05</v>
      </c>
      <c r="N39" s="67">
        <f t="shared" si="14"/>
        <v>71.168999999999997</v>
      </c>
      <c r="O39" s="67">
        <v>11.75</v>
      </c>
      <c r="P39" s="68">
        <f t="shared" si="15"/>
        <v>71.25</v>
      </c>
      <c r="Q39" s="67"/>
      <c r="R39" s="75"/>
      <c r="S39" s="75"/>
      <c r="T39" s="75"/>
      <c r="U39" s="70"/>
      <c r="V39" s="75"/>
      <c r="W39" s="70"/>
    </row>
    <row r="40" spans="1:23" x14ac:dyDescent="0.25">
      <c r="A40" s="285">
        <v>4</v>
      </c>
      <c r="B40" s="59">
        <f t="shared" si="10"/>
        <v>0</v>
      </c>
      <c r="C40" s="59">
        <f t="shared" si="11"/>
        <v>0</v>
      </c>
      <c r="D40" s="275">
        <f t="shared" si="12"/>
        <v>0</v>
      </c>
      <c r="E40" s="74" t="s">
        <v>532</v>
      </c>
      <c r="F40" s="61">
        <v>4</v>
      </c>
      <c r="G40" s="74" t="s">
        <v>948</v>
      </c>
      <c r="H40" s="23" t="s">
        <v>910</v>
      </c>
      <c r="I40" s="73">
        <v>1</v>
      </c>
      <c r="J40" s="74" t="s">
        <v>532</v>
      </c>
      <c r="K40" s="65">
        <v>53.65</v>
      </c>
      <c r="L40" s="65">
        <f t="shared" si="13"/>
        <v>53.65</v>
      </c>
      <c r="M40" s="66">
        <v>0.05</v>
      </c>
      <c r="N40" s="67">
        <f t="shared" si="14"/>
        <v>56.332499999999996</v>
      </c>
      <c r="O40" s="67">
        <v>11.75</v>
      </c>
      <c r="P40" s="68">
        <f t="shared" si="15"/>
        <v>56.25</v>
      </c>
      <c r="Q40" s="67">
        <f t="shared" si="3"/>
        <v>11.25</v>
      </c>
      <c r="R40" s="75">
        <f t="shared" si="16"/>
        <v>0</v>
      </c>
      <c r="S40" s="75">
        <f t="shared" si="17"/>
        <v>0</v>
      </c>
      <c r="T40" s="75">
        <f t="shared" si="18"/>
        <v>214.6</v>
      </c>
      <c r="U40" s="70">
        <f t="shared" si="19"/>
        <v>225</v>
      </c>
      <c r="V40" s="75">
        <f t="shared" si="20"/>
        <v>214.6</v>
      </c>
      <c r="W40" s="70">
        <f t="shared" si="21"/>
        <v>225</v>
      </c>
    </row>
    <row r="41" spans="1:23" x14ac:dyDescent="0.25">
      <c r="A41" s="285">
        <v>3</v>
      </c>
      <c r="B41" s="59">
        <f t="shared" si="10"/>
        <v>0</v>
      </c>
      <c r="C41" s="59">
        <f t="shared" si="11"/>
        <v>0</v>
      </c>
      <c r="D41" s="275">
        <f t="shared" si="12"/>
        <v>0</v>
      </c>
      <c r="E41" s="74" t="s">
        <v>532</v>
      </c>
      <c r="F41" s="61">
        <v>3</v>
      </c>
      <c r="G41" s="74" t="s">
        <v>949</v>
      </c>
      <c r="H41" s="23" t="s">
        <v>910</v>
      </c>
      <c r="I41" s="73">
        <v>1</v>
      </c>
      <c r="J41" s="74" t="s">
        <v>532</v>
      </c>
      <c r="K41" s="65">
        <v>77.849999999999994</v>
      </c>
      <c r="L41" s="65">
        <f t="shared" si="13"/>
        <v>77.849999999999994</v>
      </c>
      <c r="M41" s="66">
        <v>0.05</v>
      </c>
      <c r="N41" s="67">
        <f t="shared" si="14"/>
        <v>81.742499999999993</v>
      </c>
      <c r="O41" s="67">
        <v>11.75</v>
      </c>
      <c r="P41" s="68">
        <f t="shared" si="15"/>
        <v>81.75</v>
      </c>
      <c r="Q41" s="67">
        <f t="shared" si="3"/>
        <v>16.350000000000001</v>
      </c>
      <c r="R41" s="75">
        <f t="shared" si="16"/>
        <v>0</v>
      </c>
      <c r="S41" s="75">
        <f t="shared" si="17"/>
        <v>0</v>
      </c>
      <c r="T41" s="75">
        <f t="shared" si="18"/>
        <v>233.54999999999998</v>
      </c>
      <c r="U41" s="70">
        <f t="shared" si="19"/>
        <v>245.25</v>
      </c>
      <c r="V41" s="75">
        <f t="shared" si="20"/>
        <v>233.54999999999998</v>
      </c>
      <c r="W41" s="70">
        <f t="shared" si="21"/>
        <v>245.25</v>
      </c>
    </row>
    <row r="42" spans="1:23" x14ac:dyDescent="0.25">
      <c r="A42" s="285">
        <v>6</v>
      </c>
      <c r="B42" s="59">
        <f t="shared" si="10"/>
        <v>0</v>
      </c>
      <c r="C42" s="59">
        <f t="shared" si="11"/>
        <v>0</v>
      </c>
      <c r="D42" s="275">
        <f t="shared" si="12"/>
        <v>0</v>
      </c>
      <c r="E42" s="74" t="s">
        <v>532</v>
      </c>
      <c r="F42" s="61">
        <v>6</v>
      </c>
      <c r="G42" s="74" t="s">
        <v>950</v>
      </c>
      <c r="H42" s="23" t="s">
        <v>910</v>
      </c>
      <c r="I42" s="73">
        <v>1</v>
      </c>
      <c r="J42" s="74" t="s">
        <v>532</v>
      </c>
      <c r="K42" s="65">
        <v>34.35</v>
      </c>
      <c r="L42" s="65">
        <f t="shared" si="13"/>
        <v>34.35</v>
      </c>
      <c r="M42" s="66">
        <v>0.05</v>
      </c>
      <c r="N42" s="67">
        <f t="shared" si="14"/>
        <v>36.067500000000003</v>
      </c>
      <c r="O42" s="67">
        <v>11.75</v>
      </c>
      <c r="P42" s="68">
        <f t="shared" si="15"/>
        <v>36</v>
      </c>
      <c r="Q42" s="67">
        <f t="shared" si="3"/>
        <v>7.2</v>
      </c>
      <c r="R42" s="75">
        <f t="shared" si="16"/>
        <v>0</v>
      </c>
      <c r="S42" s="75">
        <f t="shared" si="17"/>
        <v>0</v>
      </c>
      <c r="T42" s="75">
        <f t="shared" si="18"/>
        <v>206.10000000000002</v>
      </c>
      <c r="U42" s="70">
        <f t="shared" si="19"/>
        <v>216</v>
      </c>
      <c r="V42" s="75">
        <f t="shared" si="20"/>
        <v>206.10000000000002</v>
      </c>
      <c r="W42" s="70">
        <f t="shared" si="21"/>
        <v>216</v>
      </c>
    </row>
    <row r="43" spans="1:23" x14ac:dyDescent="0.25">
      <c r="A43" s="285">
        <v>2</v>
      </c>
      <c r="B43" s="59">
        <f t="shared" si="10"/>
        <v>0</v>
      </c>
      <c r="C43" s="59">
        <f t="shared" si="11"/>
        <v>0</v>
      </c>
      <c r="D43" s="275">
        <f t="shared" si="12"/>
        <v>0</v>
      </c>
      <c r="E43" s="74" t="s">
        <v>532</v>
      </c>
      <c r="F43" s="61">
        <v>2</v>
      </c>
      <c r="G43" s="74" t="s">
        <v>951</v>
      </c>
      <c r="H43" s="23" t="s">
        <v>910</v>
      </c>
      <c r="I43" s="73">
        <v>1</v>
      </c>
      <c r="J43" s="74" t="s">
        <v>532</v>
      </c>
      <c r="K43" s="65">
        <v>53.65</v>
      </c>
      <c r="L43" s="65">
        <f t="shared" si="13"/>
        <v>53.65</v>
      </c>
      <c r="M43" s="66">
        <v>0.05</v>
      </c>
      <c r="N43" s="67">
        <f t="shared" si="14"/>
        <v>56.332499999999996</v>
      </c>
      <c r="O43" s="67">
        <v>11.75</v>
      </c>
      <c r="P43" s="68">
        <f t="shared" si="15"/>
        <v>56.25</v>
      </c>
      <c r="Q43" s="67">
        <f t="shared" si="3"/>
        <v>11.25</v>
      </c>
      <c r="R43" s="75">
        <f t="shared" si="16"/>
        <v>0</v>
      </c>
      <c r="S43" s="75">
        <f t="shared" si="17"/>
        <v>0</v>
      </c>
      <c r="T43" s="75">
        <f t="shared" si="18"/>
        <v>107.3</v>
      </c>
      <c r="U43" s="70">
        <f t="shared" si="19"/>
        <v>112.5</v>
      </c>
      <c r="V43" s="75">
        <f t="shared" si="20"/>
        <v>107.3</v>
      </c>
      <c r="W43" s="70">
        <f t="shared" si="21"/>
        <v>112.5</v>
      </c>
    </row>
    <row r="44" spans="1:23" x14ac:dyDescent="0.25">
      <c r="A44" s="285">
        <v>3</v>
      </c>
      <c r="B44" s="59">
        <f t="shared" si="10"/>
        <v>0</v>
      </c>
      <c r="C44" s="59">
        <f t="shared" si="11"/>
        <v>0</v>
      </c>
      <c r="D44" s="275">
        <f t="shared" si="12"/>
        <v>0</v>
      </c>
      <c r="E44" s="74" t="s">
        <v>532</v>
      </c>
      <c r="F44" s="61">
        <v>3</v>
      </c>
      <c r="G44" s="74" t="s">
        <v>952</v>
      </c>
      <c r="H44" s="23" t="s">
        <v>910</v>
      </c>
      <c r="I44" s="73">
        <v>1</v>
      </c>
      <c r="J44" s="74" t="s">
        <v>532</v>
      </c>
      <c r="K44" s="65">
        <v>34.35</v>
      </c>
      <c r="L44" s="65">
        <f t="shared" si="13"/>
        <v>34.35</v>
      </c>
      <c r="M44" s="66">
        <v>0.05</v>
      </c>
      <c r="N44" s="67">
        <f t="shared" si="14"/>
        <v>36.067500000000003</v>
      </c>
      <c r="O44" s="67">
        <v>11.75</v>
      </c>
      <c r="P44" s="68">
        <f t="shared" si="15"/>
        <v>36</v>
      </c>
      <c r="Q44" s="67">
        <f t="shared" si="3"/>
        <v>7.2</v>
      </c>
      <c r="R44" s="75">
        <f t="shared" si="16"/>
        <v>0</v>
      </c>
      <c r="S44" s="75">
        <f t="shared" si="17"/>
        <v>0</v>
      </c>
      <c r="T44" s="75">
        <f t="shared" si="18"/>
        <v>103.05000000000001</v>
      </c>
      <c r="U44" s="70">
        <f t="shared" si="19"/>
        <v>108</v>
      </c>
      <c r="V44" s="75">
        <f t="shared" si="20"/>
        <v>103.05000000000001</v>
      </c>
      <c r="W44" s="70">
        <f t="shared" si="21"/>
        <v>108</v>
      </c>
    </row>
    <row r="45" spans="1:23" ht="24" x14ac:dyDescent="0.25">
      <c r="A45" s="285">
        <v>2</v>
      </c>
      <c r="B45" s="59">
        <f t="shared" si="10"/>
        <v>0</v>
      </c>
      <c r="C45" s="59">
        <f t="shared" si="11"/>
        <v>0</v>
      </c>
      <c r="D45" s="275">
        <f t="shared" si="12"/>
        <v>0</v>
      </c>
      <c r="E45" s="74" t="s">
        <v>532</v>
      </c>
      <c r="F45" s="61">
        <v>2</v>
      </c>
      <c r="G45" s="74" t="s">
        <v>953</v>
      </c>
      <c r="H45" s="23" t="s">
        <v>910</v>
      </c>
      <c r="I45" s="73">
        <v>1</v>
      </c>
      <c r="J45" s="74" t="s">
        <v>532</v>
      </c>
      <c r="K45" s="65">
        <v>53.65</v>
      </c>
      <c r="L45" s="65">
        <f t="shared" si="13"/>
        <v>53.65</v>
      </c>
      <c r="M45" s="66">
        <v>0.05</v>
      </c>
      <c r="N45" s="67">
        <f t="shared" si="14"/>
        <v>56.332499999999996</v>
      </c>
      <c r="O45" s="67">
        <v>11.75</v>
      </c>
      <c r="P45" s="68">
        <f t="shared" si="15"/>
        <v>56.25</v>
      </c>
      <c r="Q45" s="67">
        <f t="shared" si="3"/>
        <v>11.25</v>
      </c>
      <c r="R45" s="75">
        <f t="shared" si="16"/>
        <v>0</v>
      </c>
      <c r="S45" s="75">
        <f t="shared" si="17"/>
        <v>0</v>
      </c>
      <c r="T45" s="75">
        <f t="shared" si="18"/>
        <v>107.3</v>
      </c>
      <c r="U45" s="70">
        <f t="shared" si="19"/>
        <v>112.5</v>
      </c>
      <c r="V45" s="75">
        <f t="shared" si="20"/>
        <v>107.3</v>
      </c>
      <c r="W45" s="70">
        <f t="shared" si="21"/>
        <v>112.5</v>
      </c>
    </row>
    <row r="46" spans="1:23" ht="24" x14ac:dyDescent="0.25">
      <c r="A46" s="285">
        <v>3</v>
      </c>
      <c r="B46" s="59">
        <f t="shared" si="10"/>
        <v>0</v>
      </c>
      <c r="C46" s="59">
        <f t="shared" si="11"/>
        <v>0</v>
      </c>
      <c r="D46" s="275">
        <f t="shared" si="12"/>
        <v>0</v>
      </c>
      <c r="E46" s="74" t="s">
        <v>532</v>
      </c>
      <c r="F46" s="61">
        <v>3</v>
      </c>
      <c r="G46" s="74" t="s">
        <v>954</v>
      </c>
      <c r="H46" s="23" t="s">
        <v>910</v>
      </c>
      <c r="I46" s="73">
        <v>1</v>
      </c>
      <c r="J46" s="74" t="s">
        <v>532</v>
      </c>
      <c r="K46" s="65">
        <v>34.15</v>
      </c>
      <c r="L46" s="65">
        <f t="shared" si="13"/>
        <v>34.15</v>
      </c>
      <c r="M46" s="66">
        <v>0.05</v>
      </c>
      <c r="N46" s="67">
        <f t="shared" si="14"/>
        <v>35.857500000000002</v>
      </c>
      <c r="O46" s="67">
        <v>11.75</v>
      </c>
      <c r="P46" s="68">
        <f t="shared" si="15"/>
        <v>35.75</v>
      </c>
      <c r="Q46" s="67">
        <f t="shared" si="3"/>
        <v>7.15</v>
      </c>
      <c r="R46" s="75">
        <f t="shared" si="16"/>
        <v>0</v>
      </c>
      <c r="S46" s="75">
        <f t="shared" si="17"/>
        <v>0</v>
      </c>
      <c r="T46" s="75">
        <f t="shared" si="18"/>
        <v>102.44999999999999</v>
      </c>
      <c r="U46" s="70">
        <f t="shared" si="19"/>
        <v>107.25</v>
      </c>
      <c r="V46" s="75">
        <f t="shared" si="20"/>
        <v>102.44999999999999</v>
      </c>
      <c r="W46" s="70">
        <f t="shared" si="21"/>
        <v>107.25</v>
      </c>
    </row>
    <row r="47" spans="1:23" ht="24" x14ac:dyDescent="0.25">
      <c r="A47" s="285">
        <v>3</v>
      </c>
      <c r="B47" s="59">
        <f t="shared" si="10"/>
        <v>0</v>
      </c>
      <c r="C47" s="59">
        <f t="shared" si="11"/>
        <v>0</v>
      </c>
      <c r="D47" s="275">
        <f t="shared" si="12"/>
        <v>0</v>
      </c>
      <c r="E47" s="74" t="s">
        <v>532</v>
      </c>
      <c r="F47" s="61">
        <v>3</v>
      </c>
      <c r="G47" s="74" t="s">
        <v>955</v>
      </c>
      <c r="H47" s="23" t="s">
        <v>910</v>
      </c>
      <c r="I47" s="73">
        <v>1</v>
      </c>
      <c r="J47" s="74" t="s">
        <v>532</v>
      </c>
      <c r="K47" s="65">
        <v>77.849999999999994</v>
      </c>
      <c r="L47" s="65">
        <f t="shared" si="13"/>
        <v>77.849999999999994</v>
      </c>
      <c r="M47" s="66">
        <v>0.05</v>
      </c>
      <c r="N47" s="67">
        <f t="shared" si="14"/>
        <v>81.742499999999993</v>
      </c>
      <c r="O47" s="67">
        <v>11.75</v>
      </c>
      <c r="P47" s="68">
        <f t="shared" si="15"/>
        <v>81.75</v>
      </c>
      <c r="Q47" s="67">
        <f t="shared" si="3"/>
        <v>16.350000000000001</v>
      </c>
      <c r="R47" s="75">
        <f t="shared" si="16"/>
        <v>0</v>
      </c>
      <c r="S47" s="75">
        <f t="shared" si="17"/>
        <v>0</v>
      </c>
      <c r="T47" s="75">
        <f t="shared" si="18"/>
        <v>233.54999999999998</v>
      </c>
      <c r="U47" s="70">
        <f t="shared" si="19"/>
        <v>245.25</v>
      </c>
      <c r="V47" s="75">
        <f t="shared" si="20"/>
        <v>233.54999999999998</v>
      </c>
      <c r="W47" s="70">
        <f t="shared" si="21"/>
        <v>245.25</v>
      </c>
    </row>
    <row r="48" spans="1:23" ht="24" x14ac:dyDescent="0.25">
      <c r="A48" s="285">
        <v>6</v>
      </c>
      <c r="B48" s="59">
        <f t="shared" si="10"/>
        <v>0</v>
      </c>
      <c r="C48" s="59">
        <f t="shared" si="11"/>
        <v>0</v>
      </c>
      <c r="D48" s="275">
        <f t="shared" si="12"/>
        <v>0</v>
      </c>
      <c r="E48" s="74" t="s">
        <v>532</v>
      </c>
      <c r="F48" s="61">
        <v>6</v>
      </c>
      <c r="G48" s="74" t="s">
        <v>956</v>
      </c>
      <c r="H48" s="23" t="s">
        <v>910</v>
      </c>
      <c r="I48" s="73">
        <v>1</v>
      </c>
      <c r="J48" s="74" t="s">
        <v>532</v>
      </c>
      <c r="K48" s="65">
        <v>34.35</v>
      </c>
      <c r="L48" s="65">
        <f t="shared" si="13"/>
        <v>34.35</v>
      </c>
      <c r="M48" s="66">
        <v>0.05</v>
      </c>
      <c r="N48" s="67">
        <f t="shared" si="14"/>
        <v>36.067500000000003</v>
      </c>
      <c r="O48" s="67">
        <v>11.75</v>
      </c>
      <c r="P48" s="68">
        <f t="shared" si="15"/>
        <v>36</v>
      </c>
      <c r="Q48" s="67">
        <f t="shared" si="3"/>
        <v>7.2</v>
      </c>
      <c r="R48" s="75">
        <f t="shared" si="16"/>
        <v>0</v>
      </c>
      <c r="S48" s="75">
        <f t="shared" si="17"/>
        <v>0</v>
      </c>
      <c r="T48" s="75">
        <f t="shared" si="18"/>
        <v>206.10000000000002</v>
      </c>
      <c r="U48" s="70">
        <f t="shared" si="19"/>
        <v>216</v>
      </c>
      <c r="V48" s="75">
        <f t="shared" si="20"/>
        <v>206.10000000000002</v>
      </c>
      <c r="W48" s="70">
        <f t="shared" si="21"/>
        <v>216</v>
      </c>
    </row>
    <row r="49" spans="1:23" ht="24" x14ac:dyDescent="0.25">
      <c r="A49" s="285">
        <v>6</v>
      </c>
      <c r="B49" s="59">
        <f t="shared" si="10"/>
        <v>0</v>
      </c>
      <c r="C49" s="59">
        <f t="shared" si="11"/>
        <v>0</v>
      </c>
      <c r="D49" s="275">
        <f t="shared" si="12"/>
        <v>0</v>
      </c>
      <c r="E49" s="74" t="s">
        <v>532</v>
      </c>
      <c r="F49" s="61">
        <v>6</v>
      </c>
      <c r="G49" s="74" t="s">
        <v>957</v>
      </c>
      <c r="H49" s="23" t="s">
        <v>910</v>
      </c>
      <c r="I49" s="73">
        <v>1</v>
      </c>
      <c r="J49" s="74" t="s">
        <v>532</v>
      </c>
      <c r="K49" s="65">
        <v>53.65</v>
      </c>
      <c r="L49" s="65">
        <f t="shared" si="13"/>
        <v>53.65</v>
      </c>
      <c r="M49" s="66">
        <v>0.05</v>
      </c>
      <c r="N49" s="67">
        <f t="shared" si="14"/>
        <v>56.332499999999996</v>
      </c>
      <c r="O49" s="67">
        <v>11.75</v>
      </c>
      <c r="P49" s="68">
        <f t="shared" si="15"/>
        <v>56.25</v>
      </c>
      <c r="Q49" s="67">
        <f t="shared" si="3"/>
        <v>11.25</v>
      </c>
      <c r="R49" s="75">
        <f t="shared" si="16"/>
        <v>0</v>
      </c>
      <c r="S49" s="75">
        <f t="shared" si="17"/>
        <v>0</v>
      </c>
      <c r="T49" s="75">
        <f t="shared" si="18"/>
        <v>321.89999999999998</v>
      </c>
      <c r="U49" s="70">
        <f t="shared" si="19"/>
        <v>337.5</v>
      </c>
      <c r="V49" s="75">
        <f t="shared" si="20"/>
        <v>321.89999999999998</v>
      </c>
      <c r="W49" s="70">
        <f t="shared" si="21"/>
        <v>337.5</v>
      </c>
    </row>
    <row r="50" spans="1:23" ht="24" x14ac:dyDescent="0.25">
      <c r="A50" s="285">
        <v>4</v>
      </c>
      <c r="B50" s="59">
        <f t="shared" si="10"/>
        <v>0</v>
      </c>
      <c r="C50" s="59">
        <f t="shared" si="11"/>
        <v>0</v>
      </c>
      <c r="D50" s="275">
        <f t="shared" si="12"/>
        <v>0</v>
      </c>
      <c r="E50" s="74" t="s">
        <v>532</v>
      </c>
      <c r="F50" s="61">
        <v>4</v>
      </c>
      <c r="G50" s="74" t="s">
        <v>958</v>
      </c>
      <c r="H50" s="23" t="s">
        <v>910</v>
      </c>
      <c r="I50" s="73">
        <v>1</v>
      </c>
      <c r="J50" s="74" t="s">
        <v>532</v>
      </c>
      <c r="K50" s="65">
        <v>77.849999999999994</v>
      </c>
      <c r="L50" s="65">
        <f t="shared" si="13"/>
        <v>77.849999999999994</v>
      </c>
      <c r="M50" s="66">
        <v>0.05</v>
      </c>
      <c r="N50" s="67">
        <f t="shared" si="14"/>
        <v>81.742499999999993</v>
      </c>
      <c r="O50" s="67">
        <v>11.75</v>
      </c>
      <c r="P50" s="68">
        <f t="shared" si="15"/>
        <v>81.75</v>
      </c>
      <c r="Q50" s="67">
        <f t="shared" si="3"/>
        <v>16.350000000000001</v>
      </c>
      <c r="R50" s="75">
        <f t="shared" si="16"/>
        <v>0</v>
      </c>
      <c r="S50" s="75">
        <f t="shared" si="17"/>
        <v>0</v>
      </c>
      <c r="T50" s="75">
        <f t="shared" si="18"/>
        <v>311.39999999999998</v>
      </c>
      <c r="U50" s="70">
        <f t="shared" si="19"/>
        <v>327</v>
      </c>
      <c r="V50" s="75">
        <f t="shared" si="20"/>
        <v>311.39999999999998</v>
      </c>
      <c r="W50" s="70">
        <f t="shared" si="21"/>
        <v>327</v>
      </c>
    </row>
    <row r="51" spans="1:23" ht="24" x14ac:dyDescent="0.25">
      <c r="A51" s="285">
        <v>8</v>
      </c>
      <c r="B51" s="59">
        <f t="shared" si="10"/>
        <v>0</v>
      </c>
      <c r="C51" s="59">
        <f t="shared" si="11"/>
        <v>0</v>
      </c>
      <c r="D51" s="275">
        <f t="shared" si="12"/>
        <v>0</v>
      </c>
      <c r="E51" s="74" t="s">
        <v>532</v>
      </c>
      <c r="F51" s="61">
        <v>8</v>
      </c>
      <c r="G51" s="74" t="s">
        <v>959</v>
      </c>
      <c r="H51" s="23" t="s">
        <v>910</v>
      </c>
      <c r="I51" s="73">
        <v>1</v>
      </c>
      <c r="J51" s="74" t="s">
        <v>532</v>
      </c>
      <c r="K51" s="65">
        <v>34.35</v>
      </c>
      <c r="L51" s="65">
        <f t="shared" si="13"/>
        <v>34.35</v>
      </c>
      <c r="M51" s="66">
        <v>0.05</v>
      </c>
      <c r="N51" s="67">
        <f t="shared" si="14"/>
        <v>36.067500000000003</v>
      </c>
      <c r="O51" s="67">
        <v>11.75</v>
      </c>
      <c r="P51" s="68">
        <f t="shared" si="15"/>
        <v>36</v>
      </c>
      <c r="Q51" s="67">
        <f t="shared" si="3"/>
        <v>7.2</v>
      </c>
      <c r="R51" s="75">
        <f t="shared" si="16"/>
        <v>0</v>
      </c>
      <c r="S51" s="75">
        <f t="shared" si="17"/>
        <v>0</v>
      </c>
      <c r="T51" s="75">
        <f t="shared" si="18"/>
        <v>274.8</v>
      </c>
      <c r="U51" s="70">
        <f t="shared" si="19"/>
        <v>288</v>
      </c>
      <c r="V51" s="75">
        <f t="shared" si="20"/>
        <v>274.8</v>
      </c>
      <c r="W51" s="70">
        <f t="shared" si="21"/>
        <v>288</v>
      </c>
    </row>
    <row r="52" spans="1:23" ht="24" x14ac:dyDescent="0.25">
      <c r="A52" s="285">
        <v>36</v>
      </c>
      <c r="B52" s="59">
        <f t="shared" si="10"/>
        <v>0</v>
      </c>
      <c r="C52" s="59">
        <f t="shared" si="11"/>
        <v>0</v>
      </c>
      <c r="D52" s="275">
        <f t="shared" si="12"/>
        <v>0</v>
      </c>
      <c r="E52" s="74" t="s">
        <v>532</v>
      </c>
      <c r="F52" s="61">
        <v>36</v>
      </c>
      <c r="G52" s="74" t="s">
        <v>960</v>
      </c>
      <c r="H52" s="23" t="s">
        <v>910</v>
      </c>
      <c r="I52" s="73">
        <v>36</v>
      </c>
      <c r="J52" s="74" t="s">
        <v>532</v>
      </c>
      <c r="K52" s="65">
        <v>1629.5</v>
      </c>
      <c r="L52" s="65">
        <f t="shared" si="13"/>
        <v>45.263888888888886</v>
      </c>
      <c r="M52" s="66">
        <v>0.05</v>
      </c>
      <c r="N52" s="67">
        <f t="shared" si="14"/>
        <v>47.52708333333333</v>
      </c>
      <c r="O52" s="67">
        <v>11.75</v>
      </c>
      <c r="P52" s="68">
        <f t="shared" si="15"/>
        <v>47.5</v>
      </c>
      <c r="Q52" s="67">
        <f t="shared" si="3"/>
        <v>9.5</v>
      </c>
      <c r="R52" s="75">
        <f t="shared" si="16"/>
        <v>0</v>
      </c>
      <c r="S52" s="75">
        <f t="shared" si="17"/>
        <v>0</v>
      </c>
      <c r="T52" s="75">
        <f t="shared" si="18"/>
        <v>1629.5</v>
      </c>
      <c r="U52" s="70">
        <f t="shared" si="19"/>
        <v>1710</v>
      </c>
      <c r="V52" s="75">
        <f t="shared" si="20"/>
        <v>1629.5</v>
      </c>
      <c r="W52" s="70">
        <f t="shared" si="21"/>
        <v>1710</v>
      </c>
    </row>
    <row r="53" spans="1:23" x14ac:dyDescent="0.25">
      <c r="A53" s="285">
        <v>6</v>
      </c>
      <c r="B53" s="59">
        <f t="shared" si="10"/>
        <v>0</v>
      </c>
      <c r="C53" s="59">
        <f t="shared" si="11"/>
        <v>0</v>
      </c>
      <c r="D53" s="275">
        <f t="shared" si="12"/>
        <v>0</v>
      </c>
      <c r="E53" s="74" t="s">
        <v>532</v>
      </c>
      <c r="F53" s="61">
        <v>6</v>
      </c>
      <c r="G53" s="74" t="s">
        <v>961</v>
      </c>
      <c r="H53" s="23" t="s">
        <v>910</v>
      </c>
      <c r="I53" s="73">
        <v>1</v>
      </c>
      <c r="J53" s="74" t="s">
        <v>532</v>
      </c>
      <c r="K53" s="65">
        <v>30.16</v>
      </c>
      <c r="L53" s="65">
        <f t="shared" si="13"/>
        <v>30.16</v>
      </c>
      <c r="M53" s="66">
        <v>0.05</v>
      </c>
      <c r="N53" s="67">
        <f t="shared" si="14"/>
        <v>31.667999999999999</v>
      </c>
      <c r="O53" s="67">
        <v>11.75</v>
      </c>
      <c r="P53" s="68">
        <f t="shared" si="15"/>
        <v>31.75</v>
      </c>
      <c r="Q53" s="67">
        <f t="shared" si="3"/>
        <v>6.3500000000000005</v>
      </c>
      <c r="R53" s="75">
        <f t="shared" si="16"/>
        <v>0</v>
      </c>
      <c r="S53" s="75">
        <f t="shared" si="17"/>
        <v>0</v>
      </c>
      <c r="T53" s="75">
        <f t="shared" si="18"/>
        <v>180.96</v>
      </c>
      <c r="U53" s="70">
        <f t="shared" si="19"/>
        <v>190.5</v>
      </c>
      <c r="V53" s="75">
        <f t="shared" si="20"/>
        <v>180.96</v>
      </c>
      <c r="W53" s="70">
        <f t="shared" si="21"/>
        <v>190.5</v>
      </c>
    </row>
    <row r="54" spans="1:23" ht="24" x14ac:dyDescent="0.25">
      <c r="A54" s="285">
        <v>6</v>
      </c>
      <c r="B54" s="59">
        <f t="shared" si="10"/>
        <v>0</v>
      </c>
      <c r="C54" s="59">
        <f t="shared" si="11"/>
        <v>0</v>
      </c>
      <c r="D54" s="275">
        <f t="shared" si="12"/>
        <v>0</v>
      </c>
      <c r="E54" s="74" t="s">
        <v>532</v>
      </c>
      <c r="F54" s="61">
        <v>6</v>
      </c>
      <c r="G54" s="74" t="s">
        <v>962</v>
      </c>
      <c r="H54" s="23" t="s">
        <v>910</v>
      </c>
      <c r="I54" s="73">
        <v>1</v>
      </c>
      <c r="J54" s="74" t="s">
        <v>532</v>
      </c>
      <c r="K54" s="65">
        <v>30.15</v>
      </c>
      <c r="L54" s="65">
        <f t="shared" si="13"/>
        <v>30.15</v>
      </c>
      <c r="M54" s="66">
        <v>0.05</v>
      </c>
      <c r="N54" s="67">
        <f t="shared" si="14"/>
        <v>31.657499999999999</v>
      </c>
      <c r="O54" s="67">
        <v>11.75</v>
      </c>
      <c r="P54" s="68">
        <f t="shared" si="15"/>
        <v>31.75</v>
      </c>
      <c r="Q54" s="67">
        <f t="shared" si="3"/>
        <v>6.3500000000000005</v>
      </c>
      <c r="R54" s="75">
        <f t="shared" si="16"/>
        <v>0</v>
      </c>
      <c r="S54" s="75">
        <f t="shared" si="17"/>
        <v>0</v>
      </c>
      <c r="T54" s="75">
        <f t="shared" si="18"/>
        <v>180.89999999999998</v>
      </c>
      <c r="U54" s="70">
        <f t="shared" si="19"/>
        <v>190.5</v>
      </c>
      <c r="V54" s="75">
        <f t="shared" si="20"/>
        <v>180.89999999999998</v>
      </c>
      <c r="W54" s="70">
        <f t="shared" si="21"/>
        <v>190.5</v>
      </c>
    </row>
    <row r="55" spans="1:23" ht="24" x14ac:dyDescent="0.25">
      <c r="A55" s="285">
        <v>6</v>
      </c>
      <c r="B55" s="59">
        <f t="shared" si="10"/>
        <v>0</v>
      </c>
      <c r="C55" s="59">
        <f t="shared" si="11"/>
        <v>0</v>
      </c>
      <c r="D55" s="275">
        <f t="shared" si="12"/>
        <v>0</v>
      </c>
      <c r="E55" s="74" t="s">
        <v>532</v>
      </c>
      <c r="F55" s="61">
        <v>6</v>
      </c>
      <c r="G55" s="74" t="s">
        <v>963</v>
      </c>
      <c r="H55" s="23" t="s">
        <v>910</v>
      </c>
      <c r="I55" s="73">
        <v>1</v>
      </c>
      <c r="J55" s="74" t="s">
        <v>532</v>
      </c>
      <c r="K55" s="65">
        <v>60.05</v>
      </c>
      <c r="L55" s="65">
        <f t="shared" si="13"/>
        <v>60.05</v>
      </c>
      <c r="M55" s="66">
        <v>0.05</v>
      </c>
      <c r="N55" s="67">
        <f t="shared" si="14"/>
        <v>63.052499999999995</v>
      </c>
      <c r="O55" s="67">
        <v>11.75</v>
      </c>
      <c r="P55" s="68">
        <f t="shared" si="15"/>
        <v>63</v>
      </c>
      <c r="Q55" s="67">
        <f t="shared" si="3"/>
        <v>12.600000000000001</v>
      </c>
      <c r="R55" s="75">
        <f t="shared" si="16"/>
        <v>0</v>
      </c>
      <c r="S55" s="75">
        <f t="shared" si="17"/>
        <v>0</v>
      </c>
      <c r="T55" s="75">
        <f t="shared" si="18"/>
        <v>360.29999999999995</v>
      </c>
      <c r="U55" s="70">
        <f t="shared" si="19"/>
        <v>378</v>
      </c>
      <c r="V55" s="75">
        <f t="shared" si="20"/>
        <v>360.29999999999995</v>
      </c>
      <c r="W55" s="70">
        <f t="shared" si="21"/>
        <v>378</v>
      </c>
    </row>
    <row r="56" spans="1:23" ht="24" x14ac:dyDescent="0.25">
      <c r="A56" s="285">
        <v>12</v>
      </c>
      <c r="B56" s="59">
        <f t="shared" si="10"/>
        <v>0</v>
      </c>
      <c r="C56" s="59">
        <f t="shared" si="11"/>
        <v>0</v>
      </c>
      <c r="D56" s="275">
        <f t="shared" si="12"/>
        <v>0</v>
      </c>
      <c r="E56" s="74" t="s">
        <v>532</v>
      </c>
      <c r="F56" s="61">
        <v>12</v>
      </c>
      <c r="G56" s="74" t="s">
        <v>964</v>
      </c>
      <c r="H56" s="23" t="s">
        <v>910</v>
      </c>
      <c r="I56" s="73">
        <v>12</v>
      </c>
      <c r="J56" s="74" t="s">
        <v>532</v>
      </c>
      <c r="K56" s="65">
        <v>29.15</v>
      </c>
      <c r="L56" s="65">
        <f t="shared" si="13"/>
        <v>2.4291666666666667</v>
      </c>
      <c r="M56" s="66">
        <v>0.05</v>
      </c>
      <c r="N56" s="67">
        <f t="shared" si="14"/>
        <v>2.5506250000000001</v>
      </c>
      <c r="O56" s="67">
        <v>11.75</v>
      </c>
      <c r="P56" s="68">
        <f t="shared" si="15"/>
        <v>2.5</v>
      </c>
      <c r="Q56" s="67">
        <f t="shared" si="3"/>
        <v>0.5</v>
      </c>
      <c r="R56" s="75">
        <f t="shared" si="16"/>
        <v>0</v>
      </c>
      <c r="S56" s="75">
        <f t="shared" si="17"/>
        <v>0</v>
      </c>
      <c r="T56" s="75">
        <f t="shared" si="18"/>
        <v>29.15</v>
      </c>
      <c r="U56" s="70">
        <f t="shared" si="19"/>
        <v>30</v>
      </c>
      <c r="V56" s="75">
        <f t="shared" si="20"/>
        <v>29.15</v>
      </c>
      <c r="W56" s="70">
        <f t="shared" si="21"/>
        <v>30</v>
      </c>
    </row>
    <row r="57" spans="1:23" x14ac:dyDescent="0.25">
      <c r="A57" s="285">
        <v>12</v>
      </c>
      <c r="B57" s="59">
        <f t="shared" si="10"/>
        <v>0</v>
      </c>
      <c r="C57" s="59">
        <f t="shared" si="11"/>
        <v>0</v>
      </c>
      <c r="D57" s="275">
        <f t="shared" si="12"/>
        <v>0</v>
      </c>
      <c r="E57" s="74" t="s">
        <v>532</v>
      </c>
      <c r="F57" s="61">
        <v>12</v>
      </c>
      <c r="G57" s="74" t="s">
        <v>965</v>
      </c>
      <c r="H57" s="23" t="s">
        <v>910</v>
      </c>
      <c r="I57" s="73">
        <v>1</v>
      </c>
      <c r="J57" s="74" t="s">
        <v>532</v>
      </c>
      <c r="K57" s="65">
        <v>127.83</v>
      </c>
      <c r="L57" s="65">
        <f t="shared" si="13"/>
        <v>127.83</v>
      </c>
      <c r="M57" s="66">
        <v>0.05</v>
      </c>
      <c r="N57" s="67">
        <f t="shared" si="14"/>
        <v>134.22149999999999</v>
      </c>
      <c r="O57" s="67">
        <v>11.75</v>
      </c>
      <c r="P57" s="68">
        <f t="shared" si="15"/>
        <v>134.25</v>
      </c>
      <c r="Q57" s="67">
        <f t="shared" si="3"/>
        <v>26.85</v>
      </c>
      <c r="R57" s="75">
        <f t="shared" si="16"/>
        <v>0</v>
      </c>
      <c r="S57" s="75">
        <f t="shared" si="17"/>
        <v>0</v>
      </c>
      <c r="T57" s="75">
        <f t="shared" si="18"/>
        <v>1533.96</v>
      </c>
      <c r="U57" s="70">
        <f t="shared" si="19"/>
        <v>1611</v>
      </c>
      <c r="V57" s="75">
        <f t="shared" si="20"/>
        <v>1533.96</v>
      </c>
      <c r="W57" s="70">
        <f t="shared" si="21"/>
        <v>1611</v>
      </c>
    </row>
    <row r="58" spans="1:23" x14ac:dyDescent="0.25">
      <c r="A58" s="285">
        <v>25</v>
      </c>
      <c r="B58" s="59">
        <f t="shared" si="10"/>
        <v>0</v>
      </c>
      <c r="C58" s="59">
        <f t="shared" si="11"/>
        <v>0</v>
      </c>
      <c r="D58" s="275">
        <f t="shared" si="12"/>
        <v>0</v>
      </c>
      <c r="E58" s="74" t="s">
        <v>532</v>
      </c>
      <c r="F58" s="61">
        <v>25</v>
      </c>
      <c r="G58" s="74" t="s">
        <v>966</v>
      </c>
      <c r="H58" s="23" t="s">
        <v>910</v>
      </c>
      <c r="I58" s="73">
        <v>1</v>
      </c>
      <c r="J58" s="74" t="s">
        <v>532</v>
      </c>
      <c r="K58" s="65">
        <v>4.59</v>
      </c>
      <c r="L58" s="65">
        <f t="shared" si="13"/>
        <v>4.59</v>
      </c>
      <c r="M58" s="66">
        <v>0.05</v>
      </c>
      <c r="N58" s="67">
        <f t="shared" si="14"/>
        <v>4.8194999999999997</v>
      </c>
      <c r="O58" s="67">
        <v>11.75</v>
      </c>
      <c r="P58" s="68">
        <f t="shared" si="15"/>
        <v>4.75</v>
      </c>
      <c r="Q58" s="67">
        <f t="shared" si="3"/>
        <v>0.95000000000000007</v>
      </c>
      <c r="R58" s="75">
        <f t="shared" si="16"/>
        <v>0</v>
      </c>
      <c r="S58" s="75">
        <f t="shared" si="17"/>
        <v>0</v>
      </c>
      <c r="T58" s="75">
        <f t="shared" si="18"/>
        <v>114.75</v>
      </c>
      <c r="U58" s="70">
        <f t="shared" si="19"/>
        <v>118.75</v>
      </c>
      <c r="V58" s="75">
        <f t="shared" si="20"/>
        <v>114.75</v>
      </c>
      <c r="W58" s="70">
        <f t="shared" si="21"/>
        <v>118.75</v>
      </c>
    </row>
    <row r="59" spans="1:23" x14ac:dyDescent="0.25">
      <c r="A59" s="285">
        <v>5</v>
      </c>
      <c r="B59" s="59">
        <f t="shared" si="10"/>
        <v>0</v>
      </c>
      <c r="C59" s="59">
        <f t="shared" si="11"/>
        <v>0</v>
      </c>
      <c r="D59" s="275">
        <f t="shared" si="12"/>
        <v>0</v>
      </c>
      <c r="E59" s="74" t="s">
        <v>532</v>
      </c>
      <c r="F59" s="61">
        <v>5</v>
      </c>
      <c r="G59" s="74" t="s">
        <v>967</v>
      </c>
      <c r="H59" s="23" t="s">
        <v>910</v>
      </c>
      <c r="I59" s="73">
        <v>1</v>
      </c>
      <c r="J59" s="74" t="s">
        <v>532</v>
      </c>
      <c r="K59" s="65">
        <v>58.03</v>
      </c>
      <c r="L59" s="65">
        <f t="shared" si="13"/>
        <v>58.03</v>
      </c>
      <c r="M59" s="66">
        <v>0.05</v>
      </c>
      <c r="N59" s="67">
        <f t="shared" si="14"/>
        <v>60.9315</v>
      </c>
      <c r="O59" s="67">
        <v>11.75</v>
      </c>
      <c r="P59" s="68">
        <f t="shared" si="15"/>
        <v>61</v>
      </c>
      <c r="Q59" s="67">
        <f t="shared" si="3"/>
        <v>12.200000000000001</v>
      </c>
      <c r="R59" s="75">
        <f t="shared" si="16"/>
        <v>0</v>
      </c>
      <c r="S59" s="75">
        <f t="shared" si="17"/>
        <v>0</v>
      </c>
      <c r="T59" s="75">
        <f t="shared" si="18"/>
        <v>290.14999999999998</v>
      </c>
      <c r="U59" s="70">
        <f t="shared" si="19"/>
        <v>305</v>
      </c>
      <c r="V59" s="75">
        <f t="shared" si="20"/>
        <v>290.14999999999998</v>
      </c>
      <c r="W59" s="70">
        <f t="shared" si="21"/>
        <v>305</v>
      </c>
    </row>
    <row r="60" spans="1:23" x14ac:dyDescent="0.25">
      <c r="A60" s="285">
        <v>10</v>
      </c>
      <c r="B60" s="59">
        <f t="shared" si="10"/>
        <v>0</v>
      </c>
      <c r="C60" s="59">
        <f t="shared" si="11"/>
        <v>0</v>
      </c>
      <c r="D60" s="275">
        <f t="shared" si="12"/>
        <v>0</v>
      </c>
      <c r="E60" s="74" t="s">
        <v>532</v>
      </c>
      <c r="F60" s="61">
        <v>10</v>
      </c>
      <c r="G60" s="74" t="s">
        <v>968</v>
      </c>
      <c r="H60" s="23" t="s">
        <v>910</v>
      </c>
      <c r="I60" s="73">
        <v>1</v>
      </c>
      <c r="J60" s="74" t="s">
        <v>532</v>
      </c>
      <c r="K60" s="65">
        <v>16.2</v>
      </c>
      <c r="L60" s="65">
        <f t="shared" si="13"/>
        <v>16.2</v>
      </c>
      <c r="M60" s="66">
        <v>0.05</v>
      </c>
      <c r="N60" s="67">
        <f t="shared" si="14"/>
        <v>17.009999999999998</v>
      </c>
      <c r="O60" s="67">
        <v>11.75</v>
      </c>
      <c r="P60" s="68">
        <f t="shared" si="15"/>
        <v>17</v>
      </c>
      <c r="Q60" s="67">
        <f t="shared" si="3"/>
        <v>3.4000000000000004</v>
      </c>
      <c r="R60" s="75">
        <f t="shared" si="16"/>
        <v>0</v>
      </c>
      <c r="S60" s="75">
        <f t="shared" si="17"/>
        <v>0</v>
      </c>
      <c r="T60" s="75">
        <f t="shared" si="18"/>
        <v>162</v>
      </c>
      <c r="U60" s="70">
        <f t="shared" si="19"/>
        <v>170</v>
      </c>
      <c r="V60" s="75">
        <f t="shared" si="20"/>
        <v>162</v>
      </c>
      <c r="W60" s="70">
        <f t="shared" si="21"/>
        <v>170</v>
      </c>
    </row>
    <row r="61" spans="1:23" x14ac:dyDescent="0.25">
      <c r="A61" s="285">
        <v>10</v>
      </c>
      <c r="B61" s="59">
        <f t="shared" si="10"/>
        <v>0</v>
      </c>
      <c r="C61" s="59">
        <f t="shared" si="11"/>
        <v>0</v>
      </c>
      <c r="D61" s="275">
        <f t="shared" si="12"/>
        <v>0</v>
      </c>
      <c r="E61" s="74" t="s">
        <v>532</v>
      </c>
      <c r="F61" s="61">
        <v>10</v>
      </c>
      <c r="G61" s="74" t="s">
        <v>969</v>
      </c>
      <c r="H61" s="23" t="s">
        <v>910</v>
      </c>
      <c r="I61" s="73">
        <v>1</v>
      </c>
      <c r="J61" s="74" t="s">
        <v>532</v>
      </c>
      <c r="K61" s="65">
        <v>29.45</v>
      </c>
      <c r="L61" s="65">
        <f t="shared" si="13"/>
        <v>29.45</v>
      </c>
      <c r="M61" s="66">
        <v>0.05</v>
      </c>
      <c r="N61" s="67">
        <f t="shared" si="14"/>
        <v>30.922499999999999</v>
      </c>
      <c r="O61" s="67">
        <v>11.75</v>
      </c>
      <c r="P61" s="68">
        <f t="shared" si="15"/>
        <v>31</v>
      </c>
      <c r="Q61" s="67">
        <f t="shared" si="3"/>
        <v>6.2</v>
      </c>
      <c r="R61" s="75">
        <f t="shared" si="16"/>
        <v>0</v>
      </c>
      <c r="S61" s="75">
        <f t="shared" si="17"/>
        <v>0</v>
      </c>
      <c r="T61" s="75">
        <f t="shared" si="18"/>
        <v>294.5</v>
      </c>
      <c r="U61" s="70">
        <f t="shared" si="19"/>
        <v>310</v>
      </c>
      <c r="V61" s="75">
        <f t="shared" si="20"/>
        <v>294.5</v>
      </c>
      <c r="W61" s="70">
        <f t="shared" si="21"/>
        <v>310</v>
      </c>
    </row>
    <row r="62" spans="1:23" x14ac:dyDescent="0.25">
      <c r="A62" s="285">
        <v>6</v>
      </c>
      <c r="B62" s="59">
        <f t="shared" si="10"/>
        <v>0</v>
      </c>
      <c r="C62" s="59">
        <f t="shared" si="11"/>
        <v>0</v>
      </c>
      <c r="D62" s="275">
        <f t="shared" si="12"/>
        <v>0</v>
      </c>
      <c r="E62" s="74" t="s">
        <v>532</v>
      </c>
      <c r="F62" s="61">
        <v>6</v>
      </c>
      <c r="G62" s="74" t="s">
        <v>970</v>
      </c>
      <c r="H62" s="23" t="s">
        <v>910</v>
      </c>
      <c r="I62" s="73">
        <v>1</v>
      </c>
      <c r="J62" s="74" t="s">
        <v>532</v>
      </c>
      <c r="K62" s="65">
        <v>64.86</v>
      </c>
      <c r="L62" s="65">
        <f t="shared" si="13"/>
        <v>64.86</v>
      </c>
      <c r="M62" s="66">
        <v>0.05</v>
      </c>
      <c r="N62" s="67">
        <f t="shared" si="14"/>
        <v>68.102999999999994</v>
      </c>
      <c r="O62" s="67">
        <v>11.75</v>
      </c>
      <c r="P62" s="68">
        <f t="shared" si="15"/>
        <v>68</v>
      </c>
      <c r="Q62" s="67">
        <f t="shared" si="3"/>
        <v>13.600000000000001</v>
      </c>
      <c r="R62" s="75">
        <f t="shared" si="16"/>
        <v>0</v>
      </c>
      <c r="S62" s="75">
        <f t="shared" si="17"/>
        <v>0</v>
      </c>
      <c r="T62" s="75">
        <f t="shared" si="18"/>
        <v>389.15999999999997</v>
      </c>
      <c r="U62" s="70">
        <f t="shared" si="19"/>
        <v>408</v>
      </c>
      <c r="V62" s="75">
        <f t="shared" si="20"/>
        <v>389.15999999999997</v>
      </c>
      <c r="W62" s="70">
        <f t="shared" si="21"/>
        <v>408</v>
      </c>
    </row>
    <row r="63" spans="1:23" x14ac:dyDescent="0.25">
      <c r="A63" s="285">
        <v>6</v>
      </c>
      <c r="B63" s="59">
        <f t="shared" si="10"/>
        <v>0</v>
      </c>
      <c r="C63" s="59">
        <f t="shared" si="11"/>
        <v>0</v>
      </c>
      <c r="D63" s="275">
        <f t="shared" si="12"/>
        <v>0</v>
      </c>
      <c r="E63" s="74" t="s">
        <v>532</v>
      </c>
      <c r="F63" s="61">
        <v>6</v>
      </c>
      <c r="G63" s="74" t="s">
        <v>971</v>
      </c>
      <c r="H63" s="23" t="s">
        <v>910</v>
      </c>
      <c r="I63" s="73">
        <v>1</v>
      </c>
      <c r="J63" s="74" t="s">
        <v>532</v>
      </c>
      <c r="K63" s="65">
        <v>12.39</v>
      </c>
      <c r="L63" s="65">
        <f t="shared" si="13"/>
        <v>12.39</v>
      </c>
      <c r="M63" s="66">
        <v>0.05</v>
      </c>
      <c r="N63" s="67">
        <f t="shared" si="14"/>
        <v>13.009500000000001</v>
      </c>
      <c r="O63" s="67">
        <v>11.75</v>
      </c>
      <c r="P63" s="68">
        <f t="shared" si="15"/>
        <v>13</v>
      </c>
      <c r="Q63" s="67">
        <f t="shared" si="3"/>
        <v>2.6</v>
      </c>
      <c r="R63" s="75">
        <f t="shared" si="16"/>
        <v>0</v>
      </c>
      <c r="S63" s="75">
        <f t="shared" si="17"/>
        <v>0</v>
      </c>
      <c r="T63" s="75">
        <f t="shared" si="18"/>
        <v>74.34</v>
      </c>
      <c r="U63" s="70">
        <f t="shared" si="19"/>
        <v>78</v>
      </c>
      <c r="V63" s="75">
        <f t="shared" si="20"/>
        <v>74.34</v>
      </c>
      <c r="W63" s="70">
        <f t="shared" si="21"/>
        <v>78</v>
      </c>
    </row>
    <row r="64" spans="1:23" ht="24" x14ac:dyDescent="0.25">
      <c r="A64" s="285">
        <v>12</v>
      </c>
      <c r="B64" s="59">
        <f t="shared" si="10"/>
        <v>0</v>
      </c>
      <c r="C64" s="59">
        <f t="shared" si="11"/>
        <v>0</v>
      </c>
      <c r="D64" s="275">
        <f t="shared" si="12"/>
        <v>0</v>
      </c>
      <c r="E64" s="74" t="s">
        <v>532</v>
      </c>
      <c r="F64" s="61">
        <v>12</v>
      </c>
      <c r="G64" s="74" t="s">
        <v>972</v>
      </c>
      <c r="H64" s="23" t="s">
        <v>910</v>
      </c>
      <c r="I64" s="73">
        <v>1</v>
      </c>
      <c r="J64" s="74" t="s">
        <v>532</v>
      </c>
      <c r="K64" s="65">
        <v>43.68</v>
      </c>
      <c r="L64" s="65">
        <f t="shared" si="13"/>
        <v>43.68</v>
      </c>
      <c r="M64" s="66">
        <v>0.05</v>
      </c>
      <c r="N64" s="67">
        <f t="shared" si="14"/>
        <v>45.863999999999997</v>
      </c>
      <c r="O64" s="67">
        <v>11.75</v>
      </c>
      <c r="P64" s="68">
        <f t="shared" si="15"/>
        <v>45.75</v>
      </c>
      <c r="Q64" s="67">
        <f t="shared" si="3"/>
        <v>9.15</v>
      </c>
      <c r="R64" s="75">
        <f t="shared" si="16"/>
        <v>0</v>
      </c>
      <c r="S64" s="75">
        <f t="shared" si="17"/>
        <v>0</v>
      </c>
      <c r="T64" s="75">
        <f t="shared" si="18"/>
        <v>524.16</v>
      </c>
      <c r="U64" s="70">
        <f t="shared" si="19"/>
        <v>549</v>
      </c>
      <c r="V64" s="75">
        <f t="shared" si="20"/>
        <v>524.16</v>
      </c>
      <c r="W64" s="70">
        <f t="shared" si="21"/>
        <v>549</v>
      </c>
    </row>
    <row r="65" spans="1:23" ht="24" x14ac:dyDescent="0.25">
      <c r="A65" s="285">
        <v>24</v>
      </c>
      <c r="B65" s="59">
        <f t="shared" si="10"/>
        <v>0</v>
      </c>
      <c r="C65" s="59">
        <f t="shared" si="11"/>
        <v>0</v>
      </c>
      <c r="D65" s="275">
        <f t="shared" si="12"/>
        <v>0</v>
      </c>
      <c r="E65" s="74" t="s">
        <v>532</v>
      </c>
      <c r="F65" s="61">
        <v>24</v>
      </c>
      <c r="G65" s="74" t="s">
        <v>973</v>
      </c>
      <c r="H65" s="23" t="s">
        <v>910</v>
      </c>
      <c r="I65" s="73">
        <v>1</v>
      </c>
      <c r="J65" s="74" t="s">
        <v>532</v>
      </c>
      <c r="K65" s="65">
        <v>15.89</v>
      </c>
      <c r="L65" s="65">
        <f t="shared" si="13"/>
        <v>15.89</v>
      </c>
      <c r="M65" s="66">
        <v>0.05</v>
      </c>
      <c r="N65" s="67">
        <f t="shared" si="14"/>
        <v>16.6845</v>
      </c>
      <c r="O65" s="67">
        <v>11.75</v>
      </c>
      <c r="P65" s="68">
        <f t="shared" si="15"/>
        <v>16.75</v>
      </c>
      <c r="Q65" s="67">
        <f t="shared" si="3"/>
        <v>3.35</v>
      </c>
      <c r="R65" s="75">
        <f t="shared" si="16"/>
        <v>0</v>
      </c>
      <c r="S65" s="75">
        <f t="shared" si="17"/>
        <v>0</v>
      </c>
      <c r="T65" s="75">
        <f t="shared" si="18"/>
        <v>381.36</v>
      </c>
      <c r="U65" s="70">
        <f t="shared" si="19"/>
        <v>402</v>
      </c>
      <c r="V65" s="75">
        <f t="shared" si="20"/>
        <v>381.36</v>
      </c>
      <c r="W65" s="70">
        <f t="shared" si="21"/>
        <v>402</v>
      </c>
    </row>
    <row r="66" spans="1:23" ht="24" x14ac:dyDescent="0.25">
      <c r="A66" s="285">
        <v>12</v>
      </c>
      <c r="B66" s="59">
        <f t="shared" si="10"/>
        <v>0</v>
      </c>
      <c r="C66" s="59">
        <f t="shared" si="11"/>
        <v>0</v>
      </c>
      <c r="D66" s="275">
        <f t="shared" si="12"/>
        <v>0</v>
      </c>
      <c r="E66" s="74" t="s">
        <v>532</v>
      </c>
      <c r="F66" s="61">
        <v>12</v>
      </c>
      <c r="G66" s="74" t="s">
        <v>974</v>
      </c>
      <c r="H66" s="23" t="s">
        <v>910</v>
      </c>
      <c r="I66" s="73">
        <v>1</v>
      </c>
      <c r="J66" s="74" t="s">
        <v>532</v>
      </c>
      <c r="K66" s="65">
        <v>22.56</v>
      </c>
      <c r="L66" s="65">
        <f t="shared" si="13"/>
        <v>22.56</v>
      </c>
      <c r="M66" s="66">
        <v>0.05</v>
      </c>
      <c r="N66" s="67">
        <f t="shared" si="14"/>
        <v>23.687999999999999</v>
      </c>
      <c r="O66" s="67">
        <v>11.75</v>
      </c>
      <c r="P66" s="68">
        <f t="shared" si="15"/>
        <v>23.75</v>
      </c>
      <c r="Q66" s="67">
        <f t="shared" si="3"/>
        <v>4.75</v>
      </c>
      <c r="R66" s="75">
        <f t="shared" si="16"/>
        <v>0</v>
      </c>
      <c r="S66" s="75">
        <f t="shared" si="17"/>
        <v>0</v>
      </c>
      <c r="T66" s="75">
        <f t="shared" si="18"/>
        <v>270.71999999999997</v>
      </c>
      <c r="U66" s="70">
        <f t="shared" si="19"/>
        <v>285</v>
      </c>
      <c r="V66" s="75">
        <f t="shared" si="20"/>
        <v>270.71999999999997</v>
      </c>
      <c r="W66" s="70">
        <f t="shared" si="21"/>
        <v>285</v>
      </c>
    </row>
    <row r="67" spans="1:23" ht="24" x14ac:dyDescent="0.25">
      <c r="A67" s="285">
        <v>12</v>
      </c>
      <c r="B67" s="59">
        <f t="shared" si="10"/>
        <v>0</v>
      </c>
      <c r="C67" s="59">
        <f t="shared" si="11"/>
        <v>0</v>
      </c>
      <c r="D67" s="275">
        <f t="shared" si="12"/>
        <v>0</v>
      </c>
      <c r="E67" s="74" t="s">
        <v>532</v>
      </c>
      <c r="F67" s="61">
        <v>12</v>
      </c>
      <c r="G67" s="74" t="s">
        <v>975</v>
      </c>
      <c r="H67" s="23" t="s">
        <v>910</v>
      </c>
      <c r="I67" s="73">
        <v>1</v>
      </c>
      <c r="J67" s="74" t="s">
        <v>532</v>
      </c>
      <c r="K67" s="65">
        <v>33.840000000000003</v>
      </c>
      <c r="L67" s="65">
        <f t="shared" si="13"/>
        <v>33.840000000000003</v>
      </c>
      <c r="M67" s="66">
        <v>0.05</v>
      </c>
      <c r="N67" s="67">
        <f t="shared" ref="N67:N130" si="26">L67+(L67*M67)</f>
        <v>35.532000000000004</v>
      </c>
      <c r="O67" s="67">
        <v>11.75</v>
      </c>
      <c r="P67" s="68">
        <f t="shared" ref="P67:P130" si="27">ROUND(N67*4,0)/4</f>
        <v>35.5</v>
      </c>
      <c r="Q67" s="67">
        <f t="shared" si="3"/>
        <v>7.1000000000000005</v>
      </c>
      <c r="R67" s="75">
        <f t="shared" si="16"/>
        <v>0</v>
      </c>
      <c r="S67" s="75">
        <f t="shared" si="17"/>
        <v>0</v>
      </c>
      <c r="T67" s="75">
        <f t="shared" si="18"/>
        <v>406.08000000000004</v>
      </c>
      <c r="U67" s="70">
        <f t="shared" si="19"/>
        <v>426</v>
      </c>
      <c r="V67" s="75">
        <f t="shared" si="20"/>
        <v>406.08000000000004</v>
      </c>
      <c r="W67" s="70">
        <f t="shared" si="21"/>
        <v>426</v>
      </c>
    </row>
    <row r="68" spans="1:23" ht="24" x14ac:dyDescent="0.25">
      <c r="A68" s="285">
        <v>6</v>
      </c>
      <c r="B68" s="59">
        <f t="shared" si="10"/>
        <v>0</v>
      </c>
      <c r="C68" s="59">
        <f t="shared" si="11"/>
        <v>0</v>
      </c>
      <c r="D68" s="275">
        <f t="shared" si="12"/>
        <v>0</v>
      </c>
      <c r="E68" s="74" t="s">
        <v>532</v>
      </c>
      <c r="F68" s="61">
        <v>6</v>
      </c>
      <c r="G68" s="74" t="s">
        <v>976</v>
      </c>
      <c r="H68" s="23" t="s">
        <v>910</v>
      </c>
      <c r="I68" s="73">
        <v>1</v>
      </c>
      <c r="J68" s="74" t="s">
        <v>532</v>
      </c>
      <c r="K68" s="65">
        <v>67.63</v>
      </c>
      <c r="L68" s="65">
        <f t="shared" si="13"/>
        <v>67.63</v>
      </c>
      <c r="M68" s="66">
        <v>0.05</v>
      </c>
      <c r="N68" s="67">
        <f t="shared" si="26"/>
        <v>71.011499999999998</v>
      </c>
      <c r="O68" s="67">
        <v>11.75</v>
      </c>
      <c r="P68" s="68">
        <f t="shared" si="27"/>
        <v>71</v>
      </c>
      <c r="Q68" s="67">
        <f t="shared" si="3"/>
        <v>14.200000000000001</v>
      </c>
      <c r="R68" s="75">
        <f t="shared" si="16"/>
        <v>0</v>
      </c>
      <c r="S68" s="75">
        <f t="shared" si="17"/>
        <v>0</v>
      </c>
      <c r="T68" s="75">
        <f t="shared" si="18"/>
        <v>405.78</v>
      </c>
      <c r="U68" s="70">
        <f t="shared" si="19"/>
        <v>426</v>
      </c>
      <c r="V68" s="75">
        <f t="shared" si="20"/>
        <v>405.78</v>
      </c>
      <c r="W68" s="70">
        <f t="shared" si="21"/>
        <v>426</v>
      </c>
    </row>
    <row r="69" spans="1:23" ht="24" x14ac:dyDescent="0.25">
      <c r="A69" s="285">
        <v>24</v>
      </c>
      <c r="B69" s="59">
        <f t="shared" si="10"/>
        <v>0</v>
      </c>
      <c r="C69" s="59">
        <f t="shared" si="11"/>
        <v>0</v>
      </c>
      <c r="D69" s="275">
        <f t="shared" si="12"/>
        <v>0</v>
      </c>
      <c r="E69" s="74" t="s">
        <v>532</v>
      </c>
      <c r="F69" s="61">
        <v>24</v>
      </c>
      <c r="G69" s="74" t="s">
        <v>977</v>
      </c>
      <c r="H69" s="23" t="s">
        <v>910</v>
      </c>
      <c r="I69" s="73">
        <v>1</v>
      </c>
      <c r="J69" s="74" t="s">
        <v>532</v>
      </c>
      <c r="K69" s="65">
        <v>12.19</v>
      </c>
      <c r="L69" s="65">
        <f t="shared" si="13"/>
        <v>12.19</v>
      </c>
      <c r="M69" s="66">
        <v>0.05</v>
      </c>
      <c r="N69" s="67">
        <f t="shared" si="26"/>
        <v>12.7995</v>
      </c>
      <c r="O69" s="67">
        <v>11.75</v>
      </c>
      <c r="P69" s="68">
        <f t="shared" si="27"/>
        <v>12.75</v>
      </c>
      <c r="Q69" s="67">
        <f t="shared" ref="Q69:Q132" si="28">P69*20%</f>
        <v>2.5500000000000003</v>
      </c>
      <c r="R69" s="75">
        <f t="shared" si="16"/>
        <v>0</v>
      </c>
      <c r="S69" s="75">
        <f t="shared" si="17"/>
        <v>0</v>
      </c>
      <c r="T69" s="75">
        <f t="shared" si="18"/>
        <v>292.56</v>
      </c>
      <c r="U69" s="70">
        <f t="shared" si="19"/>
        <v>306</v>
      </c>
      <c r="V69" s="75">
        <f t="shared" si="20"/>
        <v>292.56</v>
      </c>
      <c r="W69" s="70">
        <f t="shared" si="21"/>
        <v>306</v>
      </c>
    </row>
    <row r="70" spans="1:23" ht="24" x14ac:dyDescent="0.25">
      <c r="A70" s="285">
        <v>3</v>
      </c>
      <c r="B70" s="59">
        <f t="shared" ref="B70:B133" si="29">MAX(0,A70-F70)</f>
        <v>0</v>
      </c>
      <c r="C70" s="59">
        <f t="shared" ref="C70:C133" si="30">B70/I70</f>
        <v>0</v>
      </c>
      <c r="D70" s="275">
        <f t="shared" ref="D70:D133" si="31">ROUND(C70,0)</f>
        <v>0</v>
      </c>
      <c r="E70" s="74" t="s">
        <v>532</v>
      </c>
      <c r="F70" s="61">
        <v>3</v>
      </c>
      <c r="G70" s="74" t="s">
        <v>978</v>
      </c>
      <c r="H70" s="23" t="s">
        <v>910</v>
      </c>
      <c r="I70" s="73">
        <v>1</v>
      </c>
      <c r="J70" s="74" t="s">
        <v>532</v>
      </c>
      <c r="K70" s="65">
        <v>150.24</v>
      </c>
      <c r="L70" s="65">
        <f t="shared" ref="L70:L133" si="32">K70/I70</f>
        <v>150.24</v>
      </c>
      <c r="M70" s="66">
        <v>0.05</v>
      </c>
      <c r="N70" s="67">
        <f t="shared" si="26"/>
        <v>157.75200000000001</v>
      </c>
      <c r="O70" s="67">
        <v>11.75</v>
      </c>
      <c r="P70" s="68">
        <f t="shared" si="27"/>
        <v>157.75</v>
      </c>
      <c r="Q70" s="67">
        <f t="shared" si="28"/>
        <v>31.55</v>
      </c>
      <c r="R70" s="75">
        <f t="shared" ref="R70:R133" si="33">(D70*I70)*L70</f>
        <v>0</v>
      </c>
      <c r="S70" s="75">
        <f t="shared" ref="S70:S133" si="34">(D70*I70)*P70</f>
        <v>0</v>
      </c>
      <c r="T70" s="75">
        <f t="shared" ref="T70:T133" si="35">F70*L70</f>
        <v>450.72</v>
      </c>
      <c r="U70" s="70">
        <f t="shared" ref="U70:U133" si="36">F70*P70</f>
        <v>473.25</v>
      </c>
      <c r="V70" s="75">
        <f t="shared" ref="V70:V133" si="37">A70*L70</f>
        <v>450.72</v>
      </c>
      <c r="W70" s="70">
        <f t="shared" ref="W70:W133" si="38">A70*P70</f>
        <v>473.25</v>
      </c>
    </row>
    <row r="71" spans="1:23" ht="24" x14ac:dyDescent="0.25">
      <c r="A71" s="285">
        <v>12</v>
      </c>
      <c r="B71" s="59">
        <f t="shared" si="29"/>
        <v>0</v>
      </c>
      <c r="C71" s="59">
        <f t="shared" si="30"/>
        <v>0</v>
      </c>
      <c r="D71" s="275">
        <f t="shared" si="31"/>
        <v>0</v>
      </c>
      <c r="E71" s="74" t="s">
        <v>532</v>
      </c>
      <c r="F71" s="61">
        <v>12</v>
      </c>
      <c r="G71" s="74" t="s">
        <v>979</v>
      </c>
      <c r="H71" s="23" t="s">
        <v>910</v>
      </c>
      <c r="I71" s="73">
        <v>1</v>
      </c>
      <c r="J71" s="74" t="s">
        <v>532</v>
      </c>
      <c r="K71" s="65">
        <v>16.22</v>
      </c>
      <c r="L71" s="65">
        <f t="shared" si="32"/>
        <v>16.22</v>
      </c>
      <c r="M71" s="66">
        <v>0.05</v>
      </c>
      <c r="N71" s="67">
        <f t="shared" si="26"/>
        <v>17.030999999999999</v>
      </c>
      <c r="O71" s="67">
        <v>11.75</v>
      </c>
      <c r="P71" s="68">
        <f t="shared" si="27"/>
        <v>17</v>
      </c>
      <c r="Q71" s="67">
        <f t="shared" si="28"/>
        <v>3.4000000000000004</v>
      </c>
      <c r="R71" s="75">
        <f t="shared" si="33"/>
        <v>0</v>
      </c>
      <c r="S71" s="75">
        <f t="shared" si="34"/>
        <v>0</v>
      </c>
      <c r="T71" s="75">
        <f t="shared" si="35"/>
        <v>194.64</v>
      </c>
      <c r="U71" s="70">
        <f t="shared" si="36"/>
        <v>204</v>
      </c>
      <c r="V71" s="75">
        <f t="shared" si="37"/>
        <v>194.64</v>
      </c>
      <c r="W71" s="70">
        <f t="shared" si="38"/>
        <v>204</v>
      </c>
    </row>
    <row r="72" spans="1:23" ht="24" x14ac:dyDescent="0.25">
      <c r="A72" s="285">
        <v>12</v>
      </c>
      <c r="B72" s="59">
        <f t="shared" si="29"/>
        <v>0</v>
      </c>
      <c r="C72" s="59">
        <f t="shared" si="30"/>
        <v>0</v>
      </c>
      <c r="D72" s="275">
        <f t="shared" si="31"/>
        <v>0</v>
      </c>
      <c r="E72" s="74" t="s">
        <v>532</v>
      </c>
      <c r="F72" s="61">
        <v>12</v>
      </c>
      <c r="G72" s="74" t="s">
        <v>980</v>
      </c>
      <c r="H72" s="23" t="s">
        <v>910</v>
      </c>
      <c r="I72" s="73">
        <v>1</v>
      </c>
      <c r="J72" s="74" t="s">
        <v>532</v>
      </c>
      <c r="K72" s="65">
        <v>39.700000000000003</v>
      </c>
      <c r="L72" s="65">
        <f t="shared" si="32"/>
        <v>39.700000000000003</v>
      </c>
      <c r="M72" s="66">
        <v>0.05</v>
      </c>
      <c r="N72" s="67">
        <f t="shared" si="26"/>
        <v>41.685000000000002</v>
      </c>
      <c r="O72" s="67">
        <v>11.75</v>
      </c>
      <c r="P72" s="68">
        <f t="shared" si="27"/>
        <v>41.75</v>
      </c>
      <c r="Q72" s="67">
        <f t="shared" si="28"/>
        <v>8.35</v>
      </c>
      <c r="R72" s="75">
        <f t="shared" si="33"/>
        <v>0</v>
      </c>
      <c r="S72" s="75">
        <f t="shared" si="34"/>
        <v>0</v>
      </c>
      <c r="T72" s="75">
        <f t="shared" si="35"/>
        <v>476.40000000000003</v>
      </c>
      <c r="U72" s="70">
        <f t="shared" si="36"/>
        <v>501</v>
      </c>
      <c r="V72" s="75">
        <f t="shared" si="37"/>
        <v>476.40000000000003</v>
      </c>
      <c r="W72" s="70">
        <f t="shared" si="38"/>
        <v>501</v>
      </c>
    </row>
    <row r="73" spans="1:23" ht="24" x14ac:dyDescent="0.25">
      <c r="A73" s="285">
        <v>3</v>
      </c>
      <c r="B73" s="59">
        <f t="shared" si="29"/>
        <v>0</v>
      </c>
      <c r="C73" s="59">
        <f t="shared" si="30"/>
        <v>0</v>
      </c>
      <c r="D73" s="275">
        <f t="shared" si="31"/>
        <v>0</v>
      </c>
      <c r="E73" s="74" t="s">
        <v>532</v>
      </c>
      <c r="F73" s="61">
        <v>3</v>
      </c>
      <c r="G73" s="74" t="s">
        <v>981</v>
      </c>
      <c r="H73" s="23" t="s">
        <v>910</v>
      </c>
      <c r="I73" s="73">
        <v>1</v>
      </c>
      <c r="J73" s="74" t="s">
        <v>532</v>
      </c>
      <c r="K73" s="65">
        <v>79.06</v>
      </c>
      <c r="L73" s="65">
        <f t="shared" si="32"/>
        <v>79.06</v>
      </c>
      <c r="M73" s="66">
        <v>0.05</v>
      </c>
      <c r="N73" s="67">
        <f t="shared" si="26"/>
        <v>83.013000000000005</v>
      </c>
      <c r="O73" s="67">
        <v>11.75</v>
      </c>
      <c r="P73" s="68">
        <f t="shared" si="27"/>
        <v>83</v>
      </c>
      <c r="Q73" s="67">
        <f t="shared" si="28"/>
        <v>16.600000000000001</v>
      </c>
      <c r="R73" s="75">
        <f t="shared" si="33"/>
        <v>0</v>
      </c>
      <c r="S73" s="75">
        <f t="shared" si="34"/>
        <v>0</v>
      </c>
      <c r="T73" s="75">
        <f t="shared" si="35"/>
        <v>237.18</v>
      </c>
      <c r="U73" s="70">
        <f t="shared" si="36"/>
        <v>249</v>
      </c>
      <c r="V73" s="75">
        <f t="shared" si="37"/>
        <v>237.18</v>
      </c>
      <c r="W73" s="70">
        <f t="shared" si="38"/>
        <v>249</v>
      </c>
    </row>
    <row r="74" spans="1:23" ht="24" x14ac:dyDescent="0.25">
      <c r="A74" s="285">
        <v>24</v>
      </c>
      <c r="B74" s="59">
        <f t="shared" si="29"/>
        <v>0</v>
      </c>
      <c r="C74" s="59">
        <f t="shared" si="30"/>
        <v>0</v>
      </c>
      <c r="D74" s="275">
        <f t="shared" si="31"/>
        <v>0</v>
      </c>
      <c r="E74" s="74" t="s">
        <v>532</v>
      </c>
      <c r="F74" s="61">
        <v>24</v>
      </c>
      <c r="G74" s="74" t="s">
        <v>982</v>
      </c>
      <c r="H74" s="23" t="s">
        <v>910</v>
      </c>
      <c r="I74" s="73">
        <v>1</v>
      </c>
      <c r="J74" s="74" t="s">
        <v>532</v>
      </c>
      <c r="K74" s="65">
        <v>13.2</v>
      </c>
      <c r="L74" s="65">
        <f t="shared" si="32"/>
        <v>13.2</v>
      </c>
      <c r="M74" s="66">
        <v>0.05</v>
      </c>
      <c r="N74" s="67">
        <f t="shared" si="26"/>
        <v>13.86</v>
      </c>
      <c r="O74" s="67">
        <v>11.75</v>
      </c>
      <c r="P74" s="68">
        <f t="shared" si="27"/>
        <v>13.75</v>
      </c>
      <c r="Q74" s="67">
        <f t="shared" si="28"/>
        <v>2.75</v>
      </c>
      <c r="R74" s="75">
        <f t="shared" si="33"/>
        <v>0</v>
      </c>
      <c r="S74" s="75">
        <f t="shared" si="34"/>
        <v>0</v>
      </c>
      <c r="T74" s="75">
        <f t="shared" si="35"/>
        <v>316.79999999999995</v>
      </c>
      <c r="U74" s="70">
        <f t="shared" si="36"/>
        <v>330</v>
      </c>
      <c r="V74" s="75">
        <f t="shared" si="37"/>
        <v>316.79999999999995</v>
      </c>
      <c r="W74" s="70">
        <f t="shared" si="38"/>
        <v>330</v>
      </c>
    </row>
    <row r="75" spans="1:23" ht="24" x14ac:dyDescent="0.25">
      <c r="A75" s="285">
        <v>12</v>
      </c>
      <c r="B75" s="59">
        <f t="shared" si="29"/>
        <v>0</v>
      </c>
      <c r="C75" s="59">
        <f t="shared" si="30"/>
        <v>0</v>
      </c>
      <c r="D75" s="275">
        <f t="shared" si="31"/>
        <v>0</v>
      </c>
      <c r="E75" s="74" t="s">
        <v>532</v>
      </c>
      <c r="F75" s="61">
        <v>12</v>
      </c>
      <c r="G75" s="74" t="s">
        <v>983</v>
      </c>
      <c r="H75" s="23" t="s">
        <v>910</v>
      </c>
      <c r="I75" s="73">
        <v>1</v>
      </c>
      <c r="J75" s="74" t="s">
        <v>532</v>
      </c>
      <c r="K75" s="65">
        <v>19.920000000000002</v>
      </c>
      <c r="L75" s="65">
        <f t="shared" si="32"/>
        <v>19.920000000000002</v>
      </c>
      <c r="M75" s="66">
        <v>0.05</v>
      </c>
      <c r="N75" s="67">
        <f t="shared" si="26"/>
        <v>20.916</v>
      </c>
      <c r="O75" s="67">
        <v>11.75</v>
      </c>
      <c r="P75" s="68">
        <f t="shared" si="27"/>
        <v>21</v>
      </c>
      <c r="Q75" s="67">
        <f t="shared" si="28"/>
        <v>4.2</v>
      </c>
      <c r="R75" s="75">
        <f t="shared" si="33"/>
        <v>0</v>
      </c>
      <c r="S75" s="75">
        <f t="shared" si="34"/>
        <v>0</v>
      </c>
      <c r="T75" s="75">
        <f t="shared" si="35"/>
        <v>239.04000000000002</v>
      </c>
      <c r="U75" s="70">
        <f t="shared" si="36"/>
        <v>252</v>
      </c>
      <c r="V75" s="75">
        <f t="shared" si="37"/>
        <v>239.04000000000002</v>
      </c>
      <c r="W75" s="70">
        <f t="shared" si="38"/>
        <v>252</v>
      </c>
    </row>
    <row r="76" spans="1:23" ht="24" x14ac:dyDescent="0.25">
      <c r="A76" s="285">
        <v>12</v>
      </c>
      <c r="B76" s="59">
        <f t="shared" si="29"/>
        <v>0</v>
      </c>
      <c r="C76" s="59">
        <f t="shared" si="30"/>
        <v>0</v>
      </c>
      <c r="D76" s="275">
        <f t="shared" si="31"/>
        <v>0</v>
      </c>
      <c r="E76" s="74" t="s">
        <v>532</v>
      </c>
      <c r="F76" s="61">
        <v>12</v>
      </c>
      <c r="G76" s="74" t="s">
        <v>984</v>
      </c>
      <c r="H76" s="23" t="s">
        <v>910</v>
      </c>
      <c r="I76" s="73">
        <v>1</v>
      </c>
      <c r="J76" s="74" t="s">
        <v>532</v>
      </c>
      <c r="K76" s="65">
        <v>22.56</v>
      </c>
      <c r="L76" s="65">
        <f t="shared" si="32"/>
        <v>22.56</v>
      </c>
      <c r="M76" s="66">
        <v>0.05</v>
      </c>
      <c r="N76" s="67">
        <f t="shared" si="26"/>
        <v>23.687999999999999</v>
      </c>
      <c r="O76" s="67">
        <v>11.75</v>
      </c>
      <c r="P76" s="68">
        <f t="shared" si="27"/>
        <v>23.75</v>
      </c>
      <c r="Q76" s="67">
        <f t="shared" si="28"/>
        <v>4.75</v>
      </c>
      <c r="R76" s="75">
        <f t="shared" si="33"/>
        <v>0</v>
      </c>
      <c r="S76" s="75">
        <f t="shared" si="34"/>
        <v>0</v>
      </c>
      <c r="T76" s="75">
        <f t="shared" si="35"/>
        <v>270.71999999999997</v>
      </c>
      <c r="U76" s="70">
        <f t="shared" si="36"/>
        <v>285</v>
      </c>
      <c r="V76" s="75">
        <f t="shared" si="37"/>
        <v>270.71999999999997</v>
      </c>
      <c r="W76" s="70">
        <f t="shared" si="38"/>
        <v>285</v>
      </c>
    </row>
    <row r="77" spans="1:23" x14ac:dyDescent="0.25">
      <c r="A77" s="285">
        <v>18</v>
      </c>
      <c r="B77" s="59">
        <f t="shared" si="29"/>
        <v>0</v>
      </c>
      <c r="C77" s="59">
        <f t="shared" si="30"/>
        <v>0</v>
      </c>
      <c r="D77" s="275">
        <f t="shared" si="31"/>
        <v>0</v>
      </c>
      <c r="E77" s="74" t="s">
        <v>532</v>
      </c>
      <c r="F77" s="61">
        <v>18</v>
      </c>
      <c r="G77" s="74" t="s">
        <v>985</v>
      </c>
      <c r="H77" s="23" t="s">
        <v>910</v>
      </c>
      <c r="I77" s="73">
        <v>1</v>
      </c>
      <c r="J77" s="74" t="s">
        <v>532</v>
      </c>
      <c r="K77" s="65">
        <v>17.04</v>
      </c>
      <c r="L77" s="65">
        <f t="shared" si="32"/>
        <v>17.04</v>
      </c>
      <c r="M77" s="66">
        <v>0.05</v>
      </c>
      <c r="N77" s="67">
        <f t="shared" si="26"/>
        <v>17.891999999999999</v>
      </c>
      <c r="O77" s="67">
        <v>11.75</v>
      </c>
      <c r="P77" s="68">
        <f t="shared" si="27"/>
        <v>18</v>
      </c>
      <c r="Q77" s="67">
        <f t="shared" si="28"/>
        <v>3.6</v>
      </c>
      <c r="R77" s="75">
        <f t="shared" si="33"/>
        <v>0</v>
      </c>
      <c r="S77" s="75">
        <f t="shared" si="34"/>
        <v>0</v>
      </c>
      <c r="T77" s="75">
        <f t="shared" si="35"/>
        <v>306.71999999999997</v>
      </c>
      <c r="U77" s="70">
        <f t="shared" si="36"/>
        <v>324</v>
      </c>
      <c r="V77" s="75">
        <f t="shared" si="37"/>
        <v>306.71999999999997</v>
      </c>
      <c r="W77" s="70">
        <f t="shared" si="38"/>
        <v>324</v>
      </c>
    </row>
    <row r="78" spans="1:23" x14ac:dyDescent="0.25">
      <c r="A78" s="285">
        <v>12</v>
      </c>
      <c r="B78" s="59">
        <f t="shared" si="29"/>
        <v>0</v>
      </c>
      <c r="C78" s="59">
        <f t="shared" si="30"/>
        <v>0</v>
      </c>
      <c r="D78" s="275">
        <f t="shared" si="31"/>
        <v>0</v>
      </c>
      <c r="E78" s="74" t="s">
        <v>532</v>
      </c>
      <c r="F78" s="61">
        <v>12</v>
      </c>
      <c r="G78" s="74" t="s">
        <v>986</v>
      </c>
      <c r="H78" s="23" t="s">
        <v>910</v>
      </c>
      <c r="I78" s="73">
        <v>1</v>
      </c>
      <c r="J78" s="74" t="s">
        <v>532</v>
      </c>
      <c r="K78" s="65">
        <v>32.26</v>
      </c>
      <c r="L78" s="65">
        <f t="shared" si="32"/>
        <v>32.26</v>
      </c>
      <c r="M78" s="66">
        <v>0.05</v>
      </c>
      <c r="N78" s="67">
        <f t="shared" si="26"/>
        <v>33.872999999999998</v>
      </c>
      <c r="O78" s="67">
        <v>11.75</v>
      </c>
      <c r="P78" s="68">
        <f t="shared" si="27"/>
        <v>33.75</v>
      </c>
      <c r="Q78" s="67">
        <f t="shared" si="28"/>
        <v>6.75</v>
      </c>
      <c r="R78" s="75">
        <f t="shared" si="33"/>
        <v>0</v>
      </c>
      <c r="S78" s="75">
        <f t="shared" si="34"/>
        <v>0</v>
      </c>
      <c r="T78" s="75">
        <f t="shared" si="35"/>
        <v>387.12</v>
      </c>
      <c r="U78" s="70">
        <f t="shared" si="36"/>
        <v>405</v>
      </c>
      <c r="V78" s="75">
        <f t="shared" si="37"/>
        <v>387.12</v>
      </c>
      <c r="W78" s="70">
        <f t="shared" si="38"/>
        <v>405</v>
      </c>
    </row>
    <row r="79" spans="1:23" x14ac:dyDescent="0.25">
      <c r="A79" s="285">
        <v>6</v>
      </c>
      <c r="B79" s="59">
        <f t="shared" si="29"/>
        <v>0</v>
      </c>
      <c r="C79" s="59">
        <f t="shared" si="30"/>
        <v>0</v>
      </c>
      <c r="D79" s="275">
        <f t="shared" si="31"/>
        <v>0</v>
      </c>
      <c r="E79" s="74" t="s">
        <v>532</v>
      </c>
      <c r="F79" s="61">
        <v>6</v>
      </c>
      <c r="G79" s="74" t="s">
        <v>987</v>
      </c>
      <c r="H79" s="23" t="s">
        <v>910</v>
      </c>
      <c r="I79" s="73">
        <v>1</v>
      </c>
      <c r="J79" s="74" t="s">
        <v>532</v>
      </c>
      <c r="K79" s="65">
        <v>69.650000000000006</v>
      </c>
      <c r="L79" s="65">
        <f t="shared" si="32"/>
        <v>69.650000000000006</v>
      </c>
      <c r="M79" s="66">
        <v>0.05</v>
      </c>
      <c r="N79" s="67">
        <f t="shared" si="26"/>
        <v>73.132500000000007</v>
      </c>
      <c r="O79" s="67">
        <v>11.75</v>
      </c>
      <c r="P79" s="68">
        <f t="shared" si="27"/>
        <v>73.25</v>
      </c>
      <c r="Q79" s="67">
        <f t="shared" si="28"/>
        <v>14.65</v>
      </c>
      <c r="R79" s="75">
        <f t="shared" si="33"/>
        <v>0</v>
      </c>
      <c r="S79" s="75">
        <f t="shared" si="34"/>
        <v>0</v>
      </c>
      <c r="T79" s="75">
        <f t="shared" si="35"/>
        <v>417.90000000000003</v>
      </c>
      <c r="U79" s="70">
        <f t="shared" si="36"/>
        <v>439.5</v>
      </c>
      <c r="V79" s="75">
        <f t="shared" si="37"/>
        <v>417.90000000000003</v>
      </c>
      <c r="W79" s="70">
        <f t="shared" si="38"/>
        <v>439.5</v>
      </c>
    </row>
    <row r="80" spans="1:23" ht="24" x14ac:dyDescent="0.25">
      <c r="A80" s="285">
        <v>4</v>
      </c>
      <c r="B80" s="59">
        <f t="shared" si="29"/>
        <v>0</v>
      </c>
      <c r="C80" s="59">
        <f t="shared" si="30"/>
        <v>0</v>
      </c>
      <c r="D80" s="275">
        <f t="shared" si="31"/>
        <v>0</v>
      </c>
      <c r="E80" s="74" t="s">
        <v>532</v>
      </c>
      <c r="F80" s="61">
        <v>4</v>
      </c>
      <c r="G80" s="74" t="s">
        <v>988</v>
      </c>
      <c r="H80" s="23" t="s">
        <v>910</v>
      </c>
      <c r="I80" s="73">
        <v>1</v>
      </c>
      <c r="J80" s="74" t="s">
        <v>532</v>
      </c>
      <c r="K80" s="65">
        <v>84.24</v>
      </c>
      <c r="L80" s="65">
        <f t="shared" si="32"/>
        <v>84.24</v>
      </c>
      <c r="M80" s="66">
        <v>0.05</v>
      </c>
      <c r="N80" s="67">
        <f t="shared" si="26"/>
        <v>88.451999999999998</v>
      </c>
      <c r="O80" s="67">
        <v>11.75</v>
      </c>
      <c r="P80" s="68">
        <f t="shared" si="27"/>
        <v>88.5</v>
      </c>
      <c r="Q80" s="67">
        <f t="shared" si="28"/>
        <v>17.7</v>
      </c>
      <c r="R80" s="75">
        <f t="shared" si="33"/>
        <v>0</v>
      </c>
      <c r="S80" s="75">
        <f t="shared" si="34"/>
        <v>0</v>
      </c>
      <c r="T80" s="75">
        <f t="shared" si="35"/>
        <v>336.96</v>
      </c>
      <c r="U80" s="70">
        <f t="shared" si="36"/>
        <v>354</v>
      </c>
      <c r="V80" s="75">
        <f t="shared" si="37"/>
        <v>336.96</v>
      </c>
      <c r="W80" s="70">
        <f t="shared" si="38"/>
        <v>354</v>
      </c>
    </row>
    <row r="81" spans="1:23" x14ac:dyDescent="0.25">
      <c r="A81" s="285">
        <v>8</v>
      </c>
      <c r="B81" s="59">
        <f t="shared" si="29"/>
        <v>0</v>
      </c>
      <c r="C81" s="59">
        <f t="shared" si="30"/>
        <v>0</v>
      </c>
      <c r="D81" s="275">
        <f t="shared" si="31"/>
        <v>0</v>
      </c>
      <c r="E81" s="74" t="s">
        <v>532</v>
      </c>
      <c r="F81" s="61">
        <v>8</v>
      </c>
      <c r="G81" s="74" t="s">
        <v>989</v>
      </c>
      <c r="H81" s="23" t="s">
        <v>910</v>
      </c>
      <c r="I81" s="73">
        <v>1</v>
      </c>
      <c r="J81" s="74" t="s">
        <v>532</v>
      </c>
      <c r="K81" s="65">
        <v>21.36</v>
      </c>
      <c r="L81" s="65">
        <f t="shared" si="32"/>
        <v>21.36</v>
      </c>
      <c r="M81" s="66">
        <v>0.05</v>
      </c>
      <c r="N81" s="67">
        <f t="shared" si="26"/>
        <v>22.428000000000001</v>
      </c>
      <c r="O81" s="67">
        <v>11.75</v>
      </c>
      <c r="P81" s="68">
        <f t="shared" si="27"/>
        <v>22.5</v>
      </c>
      <c r="Q81" s="67">
        <f t="shared" si="28"/>
        <v>4.5</v>
      </c>
      <c r="R81" s="75">
        <f t="shared" si="33"/>
        <v>0</v>
      </c>
      <c r="S81" s="75">
        <f t="shared" si="34"/>
        <v>0</v>
      </c>
      <c r="T81" s="75">
        <f t="shared" si="35"/>
        <v>170.88</v>
      </c>
      <c r="U81" s="70">
        <f t="shared" si="36"/>
        <v>180</v>
      </c>
      <c r="V81" s="75">
        <f t="shared" si="37"/>
        <v>170.88</v>
      </c>
      <c r="W81" s="70">
        <f t="shared" si="38"/>
        <v>180</v>
      </c>
    </row>
    <row r="82" spans="1:23" x14ac:dyDescent="0.25">
      <c r="A82" s="285">
        <v>6</v>
      </c>
      <c r="B82" s="59">
        <f t="shared" si="29"/>
        <v>0</v>
      </c>
      <c r="C82" s="59">
        <f t="shared" si="30"/>
        <v>0</v>
      </c>
      <c r="D82" s="275">
        <f t="shared" si="31"/>
        <v>0</v>
      </c>
      <c r="E82" s="74" t="s">
        <v>532</v>
      </c>
      <c r="F82" s="61">
        <v>6</v>
      </c>
      <c r="G82" s="74" t="s">
        <v>990</v>
      </c>
      <c r="H82" s="23" t="s">
        <v>910</v>
      </c>
      <c r="I82" s="73">
        <v>1</v>
      </c>
      <c r="J82" s="74" t="s">
        <v>532</v>
      </c>
      <c r="K82" s="65">
        <v>40.08</v>
      </c>
      <c r="L82" s="65">
        <v>40.08</v>
      </c>
      <c r="M82" s="66">
        <v>0.05</v>
      </c>
      <c r="N82" s="67">
        <f t="shared" si="26"/>
        <v>42.083999999999996</v>
      </c>
      <c r="O82" s="67">
        <v>11.75</v>
      </c>
      <c r="P82" s="68">
        <f t="shared" si="27"/>
        <v>42</v>
      </c>
      <c r="Q82" s="67">
        <f t="shared" si="28"/>
        <v>8.4</v>
      </c>
      <c r="R82" s="75">
        <f t="shared" si="33"/>
        <v>0</v>
      </c>
      <c r="S82" s="75">
        <f t="shared" si="34"/>
        <v>0</v>
      </c>
      <c r="T82" s="75">
        <f t="shared" si="35"/>
        <v>240.48</v>
      </c>
      <c r="U82" s="70">
        <f t="shared" si="36"/>
        <v>252</v>
      </c>
      <c r="V82" s="75">
        <f t="shared" si="37"/>
        <v>240.48</v>
      </c>
      <c r="W82" s="70">
        <f t="shared" si="38"/>
        <v>252</v>
      </c>
    </row>
    <row r="83" spans="1:23" x14ac:dyDescent="0.25">
      <c r="A83" s="285">
        <v>4</v>
      </c>
      <c r="B83" s="59">
        <f t="shared" si="29"/>
        <v>0</v>
      </c>
      <c r="C83" s="59">
        <f t="shared" si="30"/>
        <v>0</v>
      </c>
      <c r="D83" s="275">
        <f t="shared" si="31"/>
        <v>0</v>
      </c>
      <c r="E83" s="74" t="s">
        <v>532</v>
      </c>
      <c r="F83" s="61">
        <v>4</v>
      </c>
      <c r="G83" s="74" t="s">
        <v>991</v>
      </c>
      <c r="H83" s="23" t="s">
        <v>910</v>
      </c>
      <c r="I83" s="73">
        <v>1</v>
      </c>
      <c r="J83" s="74" t="s">
        <v>532</v>
      </c>
      <c r="K83" s="65">
        <v>84.24</v>
      </c>
      <c r="L83" s="65">
        <f t="shared" si="32"/>
        <v>84.24</v>
      </c>
      <c r="M83" s="66">
        <v>0.05</v>
      </c>
      <c r="N83" s="67">
        <f t="shared" si="26"/>
        <v>88.451999999999998</v>
      </c>
      <c r="O83" s="67">
        <v>11.75</v>
      </c>
      <c r="P83" s="68">
        <f t="shared" si="27"/>
        <v>88.5</v>
      </c>
      <c r="Q83" s="67">
        <f t="shared" si="28"/>
        <v>17.7</v>
      </c>
      <c r="R83" s="75">
        <f t="shared" si="33"/>
        <v>0</v>
      </c>
      <c r="S83" s="75">
        <f t="shared" si="34"/>
        <v>0</v>
      </c>
      <c r="T83" s="75">
        <f t="shared" si="35"/>
        <v>336.96</v>
      </c>
      <c r="U83" s="70">
        <f t="shared" si="36"/>
        <v>354</v>
      </c>
      <c r="V83" s="75">
        <f t="shared" si="37"/>
        <v>336.96</v>
      </c>
      <c r="W83" s="70">
        <f t="shared" si="38"/>
        <v>354</v>
      </c>
    </row>
    <row r="84" spans="1:23" x14ac:dyDescent="0.25">
      <c r="A84" s="285">
        <v>8</v>
      </c>
      <c r="B84" s="59">
        <f t="shared" si="29"/>
        <v>0</v>
      </c>
      <c r="C84" s="59">
        <f t="shared" si="30"/>
        <v>0</v>
      </c>
      <c r="D84" s="275">
        <f t="shared" si="31"/>
        <v>0</v>
      </c>
      <c r="E84" s="74" t="s">
        <v>532</v>
      </c>
      <c r="F84" s="61">
        <v>8</v>
      </c>
      <c r="G84" s="74" t="s">
        <v>991</v>
      </c>
      <c r="H84" s="23" t="s">
        <v>910</v>
      </c>
      <c r="I84" s="73">
        <v>1</v>
      </c>
      <c r="J84" s="74" t="s">
        <v>532</v>
      </c>
      <c r="K84" s="65">
        <v>21.36</v>
      </c>
      <c r="L84" s="65">
        <f t="shared" si="32"/>
        <v>21.36</v>
      </c>
      <c r="M84" s="66">
        <v>0.05</v>
      </c>
      <c r="N84" s="67">
        <f t="shared" si="26"/>
        <v>22.428000000000001</v>
      </c>
      <c r="O84" s="67">
        <v>11.75</v>
      </c>
      <c r="P84" s="68">
        <f t="shared" si="27"/>
        <v>22.5</v>
      </c>
      <c r="Q84" s="67">
        <f t="shared" si="28"/>
        <v>4.5</v>
      </c>
      <c r="R84" s="75">
        <f t="shared" si="33"/>
        <v>0</v>
      </c>
      <c r="S84" s="75">
        <f t="shared" si="34"/>
        <v>0</v>
      </c>
      <c r="T84" s="75">
        <f t="shared" si="35"/>
        <v>170.88</v>
      </c>
      <c r="U84" s="70">
        <f t="shared" si="36"/>
        <v>180</v>
      </c>
      <c r="V84" s="75">
        <f t="shared" si="37"/>
        <v>170.88</v>
      </c>
      <c r="W84" s="70">
        <f t="shared" si="38"/>
        <v>180</v>
      </c>
    </row>
    <row r="85" spans="1:23" x14ac:dyDescent="0.25">
      <c r="A85" s="285">
        <v>6</v>
      </c>
      <c r="B85" s="59">
        <f t="shared" si="29"/>
        <v>0</v>
      </c>
      <c r="C85" s="59">
        <f t="shared" si="30"/>
        <v>0</v>
      </c>
      <c r="D85" s="275">
        <f t="shared" si="31"/>
        <v>0</v>
      </c>
      <c r="E85" s="74" t="s">
        <v>532</v>
      </c>
      <c r="F85" s="61">
        <v>6</v>
      </c>
      <c r="G85" s="74" t="s">
        <v>992</v>
      </c>
      <c r="H85" s="23" t="s">
        <v>910</v>
      </c>
      <c r="I85" s="73">
        <v>1</v>
      </c>
      <c r="J85" s="74" t="s">
        <v>532</v>
      </c>
      <c r="K85" s="65">
        <v>40.08</v>
      </c>
      <c r="L85" s="65">
        <f t="shared" si="32"/>
        <v>40.08</v>
      </c>
      <c r="M85" s="66">
        <v>0.05</v>
      </c>
      <c r="N85" s="67">
        <f t="shared" si="26"/>
        <v>42.083999999999996</v>
      </c>
      <c r="O85" s="67">
        <v>11.75</v>
      </c>
      <c r="P85" s="68">
        <f t="shared" si="27"/>
        <v>42</v>
      </c>
      <c r="Q85" s="67">
        <f t="shared" si="28"/>
        <v>8.4</v>
      </c>
      <c r="R85" s="75">
        <f t="shared" si="33"/>
        <v>0</v>
      </c>
      <c r="S85" s="75">
        <f t="shared" si="34"/>
        <v>0</v>
      </c>
      <c r="T85" s="75">
        <f t="shared" si="35"/>
        <v>240.48</v>
      </c>
      <c r="U85" s="70">
        <f t="shared" si="36"/>
        <v>252</v>
      </c>
      <c r="V85" s="75">
        <f t="shared" si="37"/>
        <v>240.48</v>
      </c>
      <c r="W85" s="70">
        <f t="shared" si="38"/>
        <v>252</v>
      </c>
    </row>
    <row r="86" spans="1:23" ht="24" x14ac:dyDescent="0.25">
      <c r="A86" s="285">
        <v>6</v>
      </c>
      <c r="B86" s="59">
        <f t="shared" si="29"/>
        <v>0</v>
      </c>
      <c r="C86" s="59">
        <f t="shared" si="30"/>
        <v>0</v>
      </c>
      <c r="D86" s="275">
        <f t="shared" si="31"/>
        <v>0</v>
      </c>
      <c r="E86" s="74" t="s">
        <v>532</v>
      </c>
      <c r="F86" s="61">
        <v>6</v>
      </c>
      <c r="G86" s="74" t="s">
        <v>993</v>
      </c>
      <c r="H86" s="23" t="s">
        <v>910</v>
      </c>
      <c r="I86" s="73">
        <v>1</v>
      </c>
      <c r="J86" s="74" t="s">
        <v>532</v>
      </c>
      <c r="K86" s="65">
        <v>13.47</v>
      </c>
      <c r="L86" s="65">
        <f t="shared" si="32"/>
        <v>13.47</v>
      </c>
      <c r="M86" s="66">
        <v>0.05</v>
      </c>
      <c r="N86" s="67">
        <f t="shared" si="26"/>
        <v>14.143500000000001</v>
      </c>
      <c r="O86" s="67">
        <v>11.75</v>
      </c>
      <c r="P86" s="68">
        <f t="shared" si="27"/>
        <v>14.25</v>
      </c>
      <c r="Q86" s="67">
        <f t="shared" si="28"/>
        <v>2.85</v>
      </c>
      <c r="R86" s="75">
        <f t="shared" si="33"/>
        <v>0</v>
      </c>
      <c r="S86" s="75">
        <f t="shared" si="34"/>
        <v>0</v>
      </c>
      <c r="T86" s="75">
        <f t="shared" si="35"/>
        <v>80.820000000000007</v>
      </c>
      <c r="U86" s="70">
        <f t="shared" si="36"/>
        <v>85.5</v>
      </c>
      <c r="V86" s="75">
        <f t="shared" si="37"/>
        <v>80.820000000000007</v>
      </c>
      <c r="W86" s="70">
        <f t="shared" si="38"/>
        <v>85.5</v>
      </c>
    </row>
    <row r="87" spans="1:23" ht="24" x14ac:dyDescent="0.25">
      <c r="A87" s="285">
        <v>6</v>
      </c>
      <c r="B87" s="59">
        <f t="shared" si="29"/>
        <v>0</v>
      </c>
      <c r="C87" s="59">
        <f t="shared" si="30"/>
        <v>0</v>
      </c>
      <c r="D87" s="275">
        <f t="shared" si="31"/>
        <v>0</v>
      </c>
      <c r="E87" s="74" t="s">
        <v>532</v>
      </c>
      <c r="F87" s="61">
        <v>6</v>
      </c>
      <c r="G87" s="74" t="s">
        <v>994</v>
      </c>
      <c r="H87" s="23" t="s">
        <v>910</v>
      </c>
      <c r="I87" s="73">
        <v>1</v>
      </c>
      <c r="J87" s="74" t="s">
        <v>532</v>
      </c>
      <c r="K87" s="65">
        <v>24.5</v>
      </c>
      <c r="L87" s="65">
        <f t="shared" si="32"/>
        <v>24.5</v>
      </c>
      <c r="M87" s="66">
        <v>0.05</v>
      </c>
      <c r="N87" s="67">
        <f t="shared" si="26"/>
        <v>25.725000000000001</v>
      </c>
      <c r="O87" s="67">
        <v>11.75</v>
      </c>
      <c r="P87" s="68">
        <f t="shared" si="27"/>
        <v>25.75</v>
      </c>
      <c r="Q87" s="67">
        <f t="shared" si="28"/>
        <v>5.15</v>
      </c>
      <c r="R87" s="75">
        <f t="shared" si="33"/>
        <v>0</v>
      </c>
      <c r="S87" s="75">
        <f t="shared" si="34"/>
        <v>0</v>
      </c>
      <c r="T87" s="75">
        <f t="shared" si="35"/>
        <v>147</v>
      </c>
      <c r="U87" s="70">
        <f t="shared" si="36"/>
        <v>154.5</v>
      </c>
      <c r="V87" s="75">
        <f t="shared" si="37"/>
        <v>147</v>
      </c>
      <c r="W87" s="70">
        <f t="shared" si="38"/>
        <v>154.5</v>
      </c>
    </row>
    <row r="88" spans="1:23" ht="24" x14ac:dyDescent="0.25">
      <c r="A88" s="285">
        <v>6</v>
      </c>
      <c r="B88" s="59">
        <f t="shared" si="29"/>
        <v>0</v>
      </c>
      <c r="C88" s="59">
        <f t="shared" si="30"/>
        <v>0</v>
      </c>
      <c r="D88" s="275">
        <f t="shared" si="31"/>
        <v>0</v>
      </c>
      <c r="E88" s="74" t="s">
        <v>532</v>
      </c>
      <c r="F88" s="61">
        <v>6</v>
      </c>
      <c r="G88" s="74" t="s">
        <v>995</v>
      </c>
      <c r="H88" s="23" t="s">
        <v>910</v>
      </c>
      <c r="I88" s="73">
        <v>1</v>
      </c>
      <c r="J88" s="74" t="s">
        <v>532</v>
      </c>
      <c r="K88" s="65">
        <v>13.47</v>
      </c>
      <c r="L88" s="65">
        <f t="shared" si="32"/>
        <v>13.47</v>
      </c>
      <c r="M88" s="66">
        <v>0.05</v>
      </c>
      <c r="N88" s="67">
        <f t="shared" si="26"/>
        <v>14.143500000000001</v>
      </c>
      <c r="O88" s="67">
        <v>11.75</v>
      </c>
      <c r="P88" s="68">
        <f t="shared" si="27"/>
        <v>14.25</v>
      </c>
      <c r="Q88" s="67">
        <f t="shared" si="28"/>
        <v>2.85</v>
      </c>
      <c r="R88" s="75">
        <f t="shared" si="33"/>
        <v>0</v>
      </c>
      <c r="S88" s="75">
        <f t="shared" si="34"/>
        <v>0</v>
      </c>
      <c r="T88" s="75">
        <f t="shared" si="35"/>
        <v>80.820000000000007</v>
      </c>
      <c r="U88" s="70">
        <f t="shared" si="36"/>
        <v>85.5</v>
      </c>
      <c r="V88" s="75">
        <f t="shared" si="37"/>
        <v>80.820000000000007</v>
      </c>
      <c r="W88" s="70">
        <f t="shared" si="38"/>
        <v>85.5</v>
      </c>
    </row>
    <row r="89" spans="1:23" ht="24" x14ac:dyDescent="0.25">
      <c r="A89" s="285">
        <v>6</v>
      </c>
      <c r="B89" s="59">
        <f t="shared" si="29"/>
        <v>0</v>
      </c>
      <c r="C89" s="59">
        <f t="shared" si="30"/>
        <v>0</v>
      </c>
      <c r="D89" s="275">
        <f t="shared" si="31"/>
        <v>0</v>
      </c>
      <c r="E89" s="74" t="s">
        <v>532</v>
      </c>
      <c r="F89" s="61">
        <v>6</v>
      </c>
      <c r="G89" s="74" t="s">
        <v>996</v>
      </c>
      <c r="H89" s="23" t="s">
        <v>910</v>
      </c>
      <c r="I89" s="73">
        <v>1</v>
      </c>
      <c r="J89" s="74" t="s">
        <v>532</v>
      </c>
      <c r="K89" s="65">
        <v>24.5</v>
      </c>
      <c r="L89" s="65">
        <f t="shared" si="32"/>
        <v>24.5</v>
      </c>
      <c r="M89" s="66">
        <v>0.05</v>
      </c>
      <c r="N89" s="67">
        <f t="shared" si="26"/>
        <v>25.725000000000001</v>
      </c>
      <c r="O89" s="67">
        <v>11.75</v>
      </c>
      <c r="P89" s="68">
        <f t="shared" si="27"/>
        <v>25.75</v>
      </c>
      <c r="Q89" s="67">
        <f t="shared" si="28"/>
        <v>5.15</v>
      </c>
      <c r="R89" s="75">
        <f t="shared" si="33"/>
        <v>0</v>
      </c>
      <c r="S89" s="75">
        <f t="shared" si="34"/>
        <v>0</v>
      </c>
      <c r="T89" s="75">
        <f t="shared" si="35"/>
        <v>147</v>
      </c>
      <c r="U89" s="70">
        <f t="shared" si="36"/>
        <v>154.5</v>
      </c>
      <c r="V89" s="75">
        <f t="shared" si="37"/>
        <v>147</v>
      </c>
      <c r="W89" s="70">
        <f t="shared" si="38"/>
        <v>154.5</v>
      </c>
    </row>
    <row r="90" spans="1:23" ht="24" x14ac:dyDescent="0.25">
      <c r="A90" s="285">
        <v>6</v>
      </c>
      <c r="B90" s="59">
        <f t="shared" si="29"/>
        <v>0</v>
      </c>
      <c r="C90" s="59">
        <f t="shared" si="30"/>
        <v>0</v>
      </c>
      <c r="D90" s="275">
        <f t="shared" si="31"/>
        <v>0</v>
      </c>
      <c r="E90" s="74" t="s">
        <v>532</v>
      </c>
      <c r="F90" s="61">
        <v>6</v>
      </c>
      <c r="G90" s="74" t="s">
        <v>997</v>
      </c>
      <c r="H90" s="23" t="s">
        <v>910</v>
      </c>
      <c r="I90" s="73">
        <v>1</v>
      </c>
      <c r="J90" s="74" t="s">
        <v>532</v>
      </c>
      <c r="K90" s="65">
        <v>13.47</v>
      </c>
      <c r="L90" s="65">
        <f t="shared" si="32"/>
        <v>13.47</v>
      </c>
      <c r="M90" s="66">
        <v>0.05</v>
      </c>
      <c r="N90" s="67">
        <f t="shared" si="26"/>
        <v>14.143500000000001</v>
      </c>
      <c r="O90" s="67">
        <v>11.75</v>
      </c>
      <c r="P90" s="68">
        <f t="shared" si="27"/>
        <v>14.25</v>
      </c>
      <c r="Q90" s="67">
        <f t="shared" si="28"/>
        <v>2.85</v>
      </c>
      <c r="R90" s="75">
        <f t="shared" si="33"/>
        <v>0</v>
      </c>
      <c r="S90" s="75">
        <f t="shared" si="34"/>
        <v>0</v>
      </c>
      <c r="T90" s="75">
        <f t="shared" si="35"/>
        <v>80.820000000000007</v>
      </c>
      <c r="U90" s="70">
        <f t="shared" si="36"/>
        <v>85.5</v>
      </c>
      <c r="V90" s="75">
        <f t="shared" si="37"/>
        <v>80.820000000000007</v>
      </c>
      <c r="W90" s="70">
        <f t="shared" si="38"/>
        <v>85.5</v>
      </c>
    </row>
    <row r="91" spans="1:23" ht="24" x14ac:dyDescent="0.25">
      <c r="A91" s="285">
        <v>6</v>
      </c>
      <c r="B91" s="59">
        <f t="shared" si="29"/>
        <v>0</v>
      </c>
      <c r="C91" s="59">
        <f t="shared" si="30"/>
        <v>0</v>
      </c>
      <c r="D91" s="275">
        <f t="shared" si="31"/>
        <v>0</v>
      </c>
      <c r="E91" s="74" t="s">
        <v>532</v>
      </c>
      <c r="F91" s="61">
        <v>6</v>
      </c>
      <c r="G91" s="74" t="s">
        <v>998</v>
      </c>
      <c r="H91" s="23" t="s">
        <v>910</v>
      </c>
      <c r="I91" s="73">
        <v>1</v>
      </c>
      <c r="J91" s="74" t="s">
        <v>532</v>
      </c>
      <c r="K91" s="65">
        <v>24.5</v>
      </c>
      <c r="L91" s="65">
        <f t="shared" si="32"/>
        <v>24.5</v>
      </c>
      <c r="M91" s="66">
        <v>0.05</v>
      </c>
      <c r="N91" s="67">
        <f t="shared" si="26"/>
        <v>25.725000000000001</v>
      </c>
      <c r="O91" s="67">
        <v>11.75</v>
      </c>
      <c r="P91" s="68">
        <f t="shared" si="27"/>
        <v>25.75</v>
      </c>
      <c r="Q91" s="67">
        <f t="shared" si="28"/>
        <v>5.15</v>
      </c>
      <c r="R91" s="75">
        <f t="shared" si="33"/>
        <v>0</v>
      </c>
      <c r="S91" s="75">
        <f t="shared" si="34"/>
        <v>0</v>
      </c>
      <c r="T91" s="75">
        <f t="shared" si="35"/>
        <v>147</v>
      </c>
      <c r="U91" s="70">
        <f t="shared" si="36"/>
        <v>154.5</v>
      </c>
      <c r="V91" s="75">
        <f t="shared" si="37"/>
        <v>147</v>
      </c>
      <c r="W91" s="70">
        <f t="shared" si="38"/>
        <v>154.5</v>
      </c>
    </row>
    <row r="92" spans="1:23" x14ac:dyDescent="0.25">
      <c r="A92" s="285">
        <v>6</v>
      </c>
      <c r="B92" s="59">
        <f t="shared" si="29"/>
        <v>0</v>
      </c>
      <c r="C92" s="59">
        <f t="shared" si="30"/>
        <v>0</v>
      </c>
      <c r="D92" s="275">
        <f t="shared" si="31"/>
        <v>0</v>
      </c>
      <c r="E92" s="74" t="s">
        <v>532</v>
      </c>
      <c r="F92" s="61">
        <v>6</v>
      </c>
      <c r="G92" s="74" t="s">
        <v>999</v>
      </c>
      <c r="H92" s="23" t="s">
        <v>910</v>
      </c>
      <c r="I92" s="73">
        <v>1</v>
      </c>
      <c r="J92" s="74" t="s">
        <v>532</v>
      </c>
      <c r="K92" s="65">
        <v>44.93</v>
      </c>
      <c r="L92" s="65">
        <f t="shared" si="32"/>
        <v>44.93</v>
      </c>
      <c r="M92" s="66">
        <v>0.05</v>
      </c>
      <c r="N92" s="67">
        <f t="shared" si="26"/>
        <v>47.176499999999997</v>
      </c>
      <c r="O92" s="67">
        <v>11.75</v>
      </c>
      <c r="P92" s="68">
        <f t="shared" si="27"/>
        <v>47.25</v>
      </c>
      <c r="Q92" s="67">
        <f t="shared" si="28"/>
        <v>9.4500000000000011</v>
      </c>
      <c r="R92" s="75">
        <f t="shared" si="33"/>
        <v>0</v>
      </c>
      <c r="S92" s="75">
        <f t="shared" si="34"/>
        <v>0</v>
      </c>
      <c r="T92" s="75">
        <f t="shared" si="35"/>
        <v>269.58</v>
      </c>
      <c r="U92" s="70">
        <f t="shared" si="36"/>
        <v>283.5</v>
      </c>
      <c r="V92" s="75">
        <f t="shared" si="37"/>
        <v>269.58</v>
      </c>
      <c r="W92" s="70">
        <f t="shared" si="38"/>
        <v>283.5</v>
      </c>
    </row>
    <row r="93" spans="1:23" x14ac:dyDescent="0.25">
      <c r="A93" s="285">
        <v>12</v>
      </c>
      <c r="B93" s="59">
        <f t="shared" si="29"/>
        <v>0</v>
      </c>
      <c r="C93" s="59">
        <f t="shared" si="30"/>
        <v>0</v>
      </c>
      <c r="D93" s="275">
        <f t="shared" si="31"/>
        <v>0</v>
      </c>
      <c r="E93" s="74" t="s">
        <v>532</v>
      </c>
      <c r="F93" s="61">
        <v>12</v>
      </c>
      <c r="G93" s="74" t="s">
        <v>1000</v>
      </c>
      <c r="H93" s="23" t="s">
        <v>910</v>
      </c>
      <c r="I93" s="73">
        <v>12</v>
      </c>
      <c r="J93" s="74" t="s">
        <v>532</v>
      </c>
      <c r="K93" s="65">
        <v>355.68</v>
      </c>
      <c r="L93" s="65">
        <f t="shared" si="32"/>
        <v>29.64</v>
      </c>
      <c r="M93" s="66">
        <v>0.05</v>
      </c>
      <c r="N93" s="67">
        <f t="shared" si="26"/>
        <v>31.122</v>
      </c>
      <c r="O93" s="67">
        <v>11.75</v>
      </c>
      <c r="P93" s="68">
        <f t="shared" si="27"/>
        <v>31</v>
      </c>
      <c r="Q93" s="67">
        <f t="shared" si="28"/>
        <v>6.2</v>
      </c>
      <c r="R93" s="75">
        <f t="shared" si="33"/>
        <v>0</v>
      </c>
      <c r="S93" s="75">
        <f t="shared" si="34"/>
        <v>0</v>
      </c>
      <c r="T93" s="75">
        <f t="shared" si="35"/>
        <v>355.68</v>
      </c>
      <c r="U93" s="70">
        <f t="shared" si="36"/>
        <v>372</v>
      </c>
      <c r="V93" s="75">
        <f t="shared" si="37"/>
        <v>355.68</v>
      </c>
      <c r="W93" s="70">
        <f t="shared" si="38"/>
        <v>372</v>
      </c>
    </row>
    <row r="94" spans="1:23" x14ac:dyDescent="0.25">
      <c r="A94" s="285">
        <v>12</v>
      </c>
      <c r="B94" s="59">
        <f t="shared" si="29"/>
        <v>0</v>
      </c>
      <c r="C94" s="59">
        <f t="shared" si="30"/>
        <v>0</v>
      </c>
      <c r="D94" s="275">
        <f t="shared" si="31"/>
        <v>0</v>
      </c>
      <c r="E94" s="74" t="s">
        <v>532</v>
      </c>
      <c r="F94" s="61">
        <v>12</v>
      </c>
      <c r="G94" s="74" t="s">
        <v>1001</v>
      </c>
      <c r="H94" s="23" t="s">
        <v>910</v>
      </c>
      <c r="I94" s="73">
        <v>12</v>
      </c>
      <c r="J94" s="74" t="s">
        <v>532</v>
      </c>
      <c r="K94" s="65">
        <v>230.88</v>
      </c>
      <c r="L94" s="65">
        <f t="shared" si="32"/>
        <v>19.239999999999998</v>
      </c>
      <c r="M94" s="66">
        <v>0.05</v>
      </c>
      <c r="N94" s="67">
        <f t="shared" si="26"/>
        <v>20.201999999999998</v>
      </c>
      <c r="O94" s="67">
        <v>11.75</v>
      </c>
      <c r="P94" s="68">
        <f t="shared" si="27"/>
        <v>20.25</v>
      </c>
      <c r="Q94" s="67">
        <f t="shared" si="28"/>
        <v>4.05</v>
      </c>
      <c r="R94" s="75">
        <f t="shared" si="33"/>
        <v>0</v>
      </c>
      <c r="S94" s="75">
        <f t="shared" si="34"/>
        <v>0</v>
      </c>
      <c r="T94" s="75">
        <f t="shared" si="35"/>
        <v>230.88</v>
      </c>
      <c r="U94" s="70">
        <f t="shared" si="36"/>
        <v>243</v>
      </c>
      <c r="V94" s="75">
        <f t="shared" si="37"/>
        <v>230.88</v>
      </c>
      <c r="W94" s="70">
        <f t="shared" si="38"/>
        <v>243</v>
      </c>
    </row>
    <row r="95" spans="1:23" x14ac:dyDescent="0.25">
      <c r="A95" s="285">
        <v>12</v>
      </c>
      <c r="B95" s="59">
        <f t="shared" si="29"/>
        <v>0</v>
      </c>
      <c r="C95" s="59">
        <f t="shared" si="30"/>
        <v>0</v>
      </c>
      <c r="D95" s="275">
        <f t="shared" si="31"/>
        <v>0</v>
      </c>
      <c r="E95" s="74" t="s">
        <v>532</v>
      </c>
      <c r="F95" s="61">
        <v>12</v>
      </c>
      <c r="G95" s="74" t="s">
        <v>1002</v>
      </c>
      <c r="H95" s="23" t="s">
        <v>910</v>
      </c>
      <c r="I95" s="73">
        <v>12</v>
      </c>
      <c r="J95" s="74" t="s">
        <v>532</v>
      </c>
      <c r="K95" s="65">
        <v>725.57</v>
      </c>
      <c r="L95" s="65">
        <f t="shared" si="32"/>
        <v>60.464166666666671</v>
      </c>
      <c r="M95" s="66">
        <v>0.05</v>
      </c>
      <c r="N95" s="67">
        <f t="shared" si="26"/>
        <v>63.487375000000007</v>
      </c>
      <c r="O95" s="67">
        <v>11.75</v>
      </c>
      <c r="P95" s="68">
        <f t="shared" si="27"/>
        <v>63.5</v>
      </c>
      <c r="Q95" s="67">
        <f t="shared" si="28"/>
        <v>12.700000000000001</v>
      </c>
      <c r="R95" s="75">
        <f t="shared" si="33"/>
        <v>0</v>
      </c>
      <c r="S95" s="75">
        <f t="shared" si="34"/>
        <v>0</v>
      </c>
      <c r="T95" s="75">
        <f t="shared" si="35"/>
        <v>725.57</v>
      </c>
      <c r="U95" s="70">
        <f t="shared" si="36"/>
        <v>762</v>
      </c>
      <c r="V95" s="75">
        <f t="shared" si="37"/>
        <v>725.57</v>
      </c>
      <c r="W95" s="70">
        <f t="shared" si="38"/>
        <v>762</v>
      </c>
    </row>
    <row r="96" spans="1:23" x14ac:dyDescent="0.25">
      <c r="A96" s="285">
        <v>24</v>
      </c>
      <c r="B96" s="59">
        <f t="shared" si="29"/>
        <v>0</v>
      </c>
      <c r="C96" s="59">
        <f t="shared" si="30"/>
        <v>0</v>
      </c>
      <c r="D96" s="275">
        <f t="shared" si="31"/>
        <v>0</v>
      </c>
      <c r="E96" s="74" t="s">
        <v>532</v>
      </c>
      <c r="F96" s="61">
        <v>24</v>
      </c>
      <c r="G96" s="74" t="s">
        <v>1003</v>
      </c>
      <c r="H96" s="23" t="s">
        <v>910</v>
      </c>
      <c r="I96" s="73">
        <v>12</v>
      </c>
      <c r="J96" s="74" t="s">
        <v>532</v>
      </c>
      <c r="K96" s="65">
        <v>307.82</v>
      </c>
      <c r="L96" s="65">
        <f t="shared" si="32"/>
        <v>25.651666666666667</v>
      </c>
      <c r="M96" s="66">
        <v>0.05</v>
      </c>
      <c r="N96" s="67">
        <f t="shared" si="26"/>
        <v>26.934250000000002</v>
      </c>
      <c r="O96" s="67">
        <v>11.75</v>
      </c>
      <c r="P96" s="68">
        <f t="shared" si="27"/>
        <v>27</v>
      </c>
      <c r="Q96" s="67">
        <f t="shared" si="28"/>
        <v>5.4</v>
      </c>
      <c r="R96" s="75">
        <f t="shared" si="33"/>
        <v>0</v>
      </c>
      <c r="S96" s="75">
        <f t="shared" si="34"/>
        <v>0</v>
      </c>
      <c r="T96" s="75">
        <f t="shared" si="35"/>
        <v>615.64</v>
      </c>
      <c r="U96" s="70">
        <f t="shared" si="36"/>
        <v>648</v>
      </c>
      <c r="V96" s="75">
        <f t="shared" si="37"/>
        <v>615.64</v>
      </c>
      <c r="W96" s="70">
        <f t="shared" si="38"/>
        <v>648</v>
      </c>
    </row>
    <row r="97" spans="1:23" ht="24" x14ac:dyDescent="0.25">
      <c r="A97" s="285">
        <v>10</v>
      </c>
      <c r="B97" s="59">
        <f t="shared" si="29"/>
        <v>0</v>
      </c>
      <c r="C97" s="59">
        <f t="shared" si="30"/>
        <v>0</v>
      </c>
      <c r="D97" s="275">
        <f t="shared" si="31"/>
        <v>0</v>
      </c>
      <c r="E97" s="74" t="s">
        <v>532</v>
      </c>
      <c r="F97" s="61">
        <v>10</v>
      </c>
      <c r="G97" s="74" t="s">
        <v>1004</v>
      </c>
      <c r="H97" s="23" t="s">
        <v>910</v>
      </c>
      <c r="I97" s="73">
        <v>1</v>
      </c>
      <c r="J97" s="74" t="s">
        <v>532</v>
      </c>
      <c r="K97" s="65">
        <v>44.1</v>
      </c>
      <c r="L97" s="65">
        <f t="shared" si="32"/>
        <v>44.1</v>
      </c>
      <c r="M97" s="66">
        <v>0.05</v>
      </c>
      <c r="N97" s="67">
        <f t="shared" si="26"/>
        <v>46.305</v>
      </c>
      <c r="O97" s="67">
        <v>11.75</v>
      </c>
      <c r="P97" s="68">
        <f t="shared" si="27"/>
        <v>46.25</v>
      </c>
      <c r="Q97" s="67">
        <f t="shared" si="28"/>
        <v>9.25</v>
      </c>
      <c r="R97" s="75">
        <f t="shared" si="33"/>
        <v>0</v>
      </c>
      <c r="S97" s="75">
        <f t="shared" si="34"/>
        <v>0</v>
      </c>
      <c r="T97" s="75">
        <f t="shared" si="35"/>
        <v>441</v>
      </c>
      <c r="U97" s="70">
        <f t="shared" si="36"/>
        <v>462.5</v>
      </c>
      <c r="V97" s="75">
        <f t="shared" si="37"/>
        <v>441</v>
      </c>
      <c r="W97" s="70">
        <f t="shared" si="38"/>
        <v>462.5</v>
      </c>
    </row>
    <row r="98" spans="1:23" ht="24" x14ac:dyDescent="0.25">
      <c r="A98" s="285">
        <v>10</v>
      </c>
      <c r="B98" s="59">
        <f t="shared" si="29"/>
        <v>0</v>
      </c>
      <c r="C98" s="59">
        <f t="shared" si="30"/>
        <v>0</v>
      </c>
      <c r="D98" s="275">
        <f t="shared" si="31"/>
        <v>0</v>
      </c>
      <c r="E98" s="74" t="s">
        <v>532</v>
      </c>
      <c r="F98" s="61">
        <v>10</v>
      </c>
      <c r="G98" s="74" t="s">
        <v>1005</v>
      </c>
      <c r="H98" s="23" t="s">
        <v>910</v>
      </c>
      <c r="I98" s="73">
        <v>1</v>
      </c>
      <c r="J98" s="74" t="s">
        <v>532</v>
      </c>
      <c r="K98" s="65">
        <v>63.95</v>
      </c>
      <c r="L98" s="65">
        <f t="shared" si="32"/>
        <v>63.95</v>
      </c>
      <c r="M98" s="66">
        <v>0.05</v>
      </c>
      <c r="N98" s="67">
        <f t="shared" si="26"/>
        <v>67.147500000000008</v>
      </c>
      <c r="O98" s="67">
        <v>11.75</v>
      </c>
      <c r="P98" s="68">
        <f t="shared" si="27"/>
        <v>67.25</v>
      </c>
      <c r="Q98" s="67">
        <f t="shared" si="28"/>
        <v>13.450000000000001</v>
      </c>
      <c r="R98" s="75">
        <f t="shared" si="33"/>
        <v>0</v>
      </c>
      <c r="S98" s="75">
        <f t="shared" si="34"/>
        <v>0</v>
      </c>
      <c r="T98" s="75">
        <f t="shared" si="35"/>
        <v>639.5</v>
      </c>
      <c r="U98" s="70">
        <f t="shared" si="36"/>
        <v>672.5</v>
      </c>
      <c r="V98" s="75">
        <f t="shared" si="37"/>
        <v>639.5</v>
      </c>
      <c r="W98" s="70">
        <f t="shared" si="38"/>
        <v>672.5</v>
      </c>
    </row>
    <row r="99" spans="1:23" ht="24" x14ac:dyDescent="0.25">
      <c r="A99" s="285">
        <v>2</v>
      </c>
      <c r="B99" s="59">
        <f t="shared" si="29"/>
        <v>0</v>
      </c>
      <c r="C99" s="59">
        <f t="shared" si="30"/>
        <v>0</v>
      </c>
      <c r="D99" s="275">
        <f t="shared" si="31"/>
        <v>0</v>
      </c>
      <c r="E99" s="74" t="s">
        <v>532</v>
      </c>
      <c r="F99" s="61">
        <v>2</v>
      </c>
      <c r="G99" s="74" t="s">
        <v>1006</v>
      </c>
      <c r="H99" s="23" t="s">
        <v>910</v>
      </c>
      <c r="I99" s="73">
        <v>6</v>
      </c>
      <c r="J99" s="74" t="s">
        <v>532</v>
      </c>
      <c r="K99" s="65">
        <v>140.83000000000001</v>
      </c>
      <c r="L99" s="65">
        <f t="shared" si="32"/>
        <v>23.471666666666668</v>
      </c>
      <c r="M99" s="66">
        <v>0.05</v>
      </c>
      <c r="N99" s="67">
        <f t="shared" si="26"/>
        <v>24.645250000000001</v>
      </c>
      <c r="O99" s="67">
        <v>11.75</v>
      </c>
      <c r="P99" s="68">
        <f t="shared" si="27"/>
        <v>24.75</v>
      </c>
      <c r="Q99" s="67">
        <f t="shared" si="28"/>
        <v>4.95</v>
      </c>
      <c r="R99" s="75">
        <f t="shared" si="33"/>
        <v>0</v>
      </c>
      <c r="S99" s="75">
        <f t="shared" si="34"/>
        <v>0</v>
      </c>
      <c r="T99" s="75">
        <f t="shared" si="35"/>
        <v>46.943333333333335</v>
      </c>
      <c r="U99" s="70">
        <f t="shared" si="36"/>
        <v>49.5</v>
      </c>
      <c r="V99" s="75">
        <f t="shared" si="37"/>
        <v>46.943333333333335</v>
      </c>
      <c r="W99" s="70">
        <f t="shared" si="38"/>
        <v>49.5</v>
      </c>
    </row>
    <row r="100" spans="1:23" x14ac:dyDescent="0.25">
      <c r="A100" s="285">
        <v>3</v>
      </c>
      <c r="B100" s="59">
        <f t="shared" si="29"/>
        <v>0</v>
      </c>
      <c r="C100" s="59">
        <f t="shared" si="30"/>
        <v>0</v>
      </c>
      <c r="D100" s="275">
        <f t="shared" si="31"/>
        <v>0</v>
      </c>
      <c r="E100" s="74" t="s">
        <v>532</v>
      </c>
      <c r="F100" s="61">
        <v>3</v>
      </c>
      <c r="G100" s="74" t="s">
        <v>1007</v>
      </c>
      <c r="H100" s="23" t="s">
        <v>910</v>
      </c>
      <c r="I100" s="73">
        <v>6</v>
      </c>
      <c r="J100" s="74" t="s">
        <v>532</v>
      </c>
      <c r="K100" s="65">
        <v>140.83000000000001</v>
      </c>
      <c r="L100" s="65">
        <f t="shared" si="32"/>
        <v>23.471666666666668</v>
      </c>
      <c r="M100" s="66">
        <v>0.05</v>
      </c>
      <c r="N100" s="67">
        <f t="shared" si="26"/>
        <v>24.645250000000001</v>
      </c>
      <c r="O100" s="67">
        <v>11.75</v>
      </c>
      <c r="P100" s="68">
        <f t="shared" si="27"/>
        <v>24.75</v>
      </c>
      <c r="Q100" s="67">
        <f t="shared" si="28"/>
        <v>4.95</v>
      </c>
      <c r="R100" s="75">
        <f t="shared" si="33"/>
        <v>0</v>
      </c>
      <c r="S100" s="75">
        <f t="shared" si="34"/>
        <v>0</v>
      </c>
      <c r="T100" s="75">
        <f t="shared" si="35"/>
        <v>70.415000000000006</v>
      </c>
      <c r="U100" s="70">
        <f t="shared" si="36"/>
        <v>74.25</v>
      </c>
      <c r="V100" s="75">
        <f t="shared" si="37"/>
        <v>70.415000000000006</v>
      </c>
      <c r="W100" s="70">
        <f t="shared" si="38"/>
        <v>74.25</v>
      </c>
    </row>
    <row r="101" spans="1:23" x14ac:dyDescent="0.25">
      <c r="A101" s="285">
        <v>4</v>
      </c>
      <c r="B101" s="59">
        <f t="shared" si="29"/>
        <v>0</v>
      </c>
      <c r="C101" s="59">
        <f t="shared" si="30"/>
        <v>0</v>
      </c>
      <c r="D101" s="275">
        <f t="shared" si="31"/>
        <v>0</v>
      </c>
      <c r="E101" s="74" t="s">
        <v>532</v>
      </c>
      <c r="F101" s="61">
        <v>4</v>
      </c>
      <c r="G101" s="74" t="s">
        <v>1008</v>
      </c>
      <c r="H101" s="23" t="s">
        <v>910</v>
      </c>
      <c r="I101" s="73">
        <v>6</v>
      </c>
      <c r="J101" s="74" t="s">
        <v>532</v>
      </c>
      <c r="K101" s="65">
        <v>140.83000000000001</v>
      </c>
      <c r="L101" s="65">
        <f t="shared" si="32"/>
        <v>23.471666666666668</v>
      </c>
      <c r="M101" s="66">
        <v>0.05</v>
      </c>
      <c r="N101" s="67">
        <f t="shared" si="26"/>
        <v>24.645250000000001</v>
      </c>
      <c r="O101" s="67">
        <v>11.75</v>
      </c>
      <c r="P101" s="68">
        <f t="shared" si="27"/>
        <v>24.75</v>
      </c>
      <c r="Q101" s="67">
        <f t="shared" si="28"/>
        <v>4.95</v>
      </c>
      <c r="R101" s="75">
        <f t="shared" si="33"/>
        <v>0</v>
      </c>
      <c r="S101" s="75">
        <f t="shared" si="34"/>
        <v>0</v>
      </c>
      <c r="T101" s="75">
        <f t="shared" si="35"/>
        <v>93.88666666666667</v>
      </c>
      <c r="U101" s="70">
        <f t="shared" si="36"/>
        <v>99</v>
      </c>
      <c r="V101" s="75">
        <f t="shared" si="37"/>
        <v>93.88666666666667</v>
      </c>
      <c r="W101" s="70">
        <f t="shared" si="38"/>
        <v>99</v>
      </c>
    </row>
    <row r="102" spans="1:23" ht="36" x14ac:dyDescent="0.25">
      <c r="A102" s="285">
        <v>2</v>
      </c>
      <c r="B102" s="59">
        <f t="shared" si="29"/>
        <v>0</v>
      </c>
      <c r="C102" s="59">
        <f t="shared" si="30"/>
        <v>0</v>
      </c>
      <c r="D102" s="275">
        <f t="shared" si="31"/>
        <v>0</v>
      </c>
      <c r="E102" s="74" t="s">
        <v>532</v>
      </c>
      <c r="F102" s="61">
        <v>2</v>
      </c>
      <c r="G102" s="74" t="s">
        <v>1009</v>
      </c>
      <c r="H102" s="23" t="s">
        <v>910</v>
      </c>
      <c r="I102" s="73">
        <v>1</v>
      </c>
      <c r="J102" s="74" t="s">
        <v>532</v>
      </c>
      <c r="K102" s="65">
        <v>62.7</v>
      </c>
      <c r="L102" s="65">
        <f t="shared" si="32"/>
        <v>62.7</v>
      </c>
      <c r="M102" s="66">
        <v>0.05</v>
      </c>
      <c r="N102" s="67">
        <f t="shared" si="26"/>
        <v>65.835000000000008</v>
      </c>
      <c r="O102" s="67">
        <v>11.75</v>
      </c>
      <c r="P102" s="68">
        <f t="shared" si="27"/>
        <v>65.75</v>
      </c>
      <c r="Q102" s="67">
        <f t="shared" si="28"/>
        <v>13.15</v>
      </c>
      <c r="R102" s="75">
        <f t="shared" si="33"/>
        <v>0</v>
      </c>
      <c r="S102" s="75">
        <f t="shared" si="34"/>
        <v>0</v>
      </c>
      <c r="T102" s="75">
        <f t="shared" si="35"/>
        <v>125.4</v>
      </c>
      <c r="U102" s="70">
        <f t="shared" si="36"/>
        <v>131.5</v>
      </c>
      <c r="V102" s="75">
        <f t="shared" si="37"/>
        <v>125.4</v>
      </c>
      <c r="W102" s="70">
        <f t="shared" si="38"/>
        <v>131.5</v>
      </c>
    </row>
    <row r="103" spans="1:23" ht="36" x14ac:dyDescent="0.25">
      <c r="A103" s="285">
        <v>2</v>
      </c>
      <c r="B103" s="59">
        <f t="shared" si="29"/>
        <v>0</v>
      </c>
      <c r="C103" s="59">
        <f t="shared" si="30"/>
        <v>0</v>
      </c>
      <c r="D103" s="275">
        <f t="shared" si="31"/>
        <v>0</v>
      </c>
      <c r="E103" s="74" t="s">
        <v>532</v>
      </c>
      <c r="F103" s="61">
        <v>2</v>
      </c>
      <c r="G103" s="74" t="s">
        <v>1010</v>
      </c>
      <c r="H103" s="23" t="s">
        <v>910</v>
      </c>
      <c r="I103" s="73">
        <v>1</v>
      </c>
      <c r="J103" s="74" t="s">
        <v>532</v>
      </c>
      <c r="K103" s="65">
        <v>86.4</v>
      </c>
      <c r="L103" s="65">
        <f t="shared" si="32"/>
        <v>86.4</v>
      </c>
      <c r="M103" s="66">
        <v>0.05</v>
      </c>
      <c r="N103" s="67">
        <f t="shared" si="26"/>
        <v>90.72</v>
      </c>
      <c r="O103" s="67">
        <v>11.75</v>
      </c>
      <c r="P103" s="68">
        <f t="shared" si="27"/>
        <v>90.75</v>
      </c>
      <c r="Q103" s="67">
        <f t="shared" si="28"/>
        <v>18.150000000000002</v>
      </c>
      <c r="R103" s="75">
        <f t="shared" si="33"/>
        <v>0</v>
      </c>
      <c r="S103" s="75">
        <f t="shared" si="34"/>
        <v>0</v>
      </c>
      <c r="T103" s="75">
        <f t="shared" si="35"/>
        <v>172.8</v>
      </c>
      <c r="U103" s="70">
        <f t="shared" si="36"/>
        <v>181.5</v>
      </c>
      <c r="V103" s="75">
        <f t="shared" si="37"/>
        <v>172.8</v>
      </c>
      <c r="W103" s="70">
        <f t="shared" si="38"/>
        <v>181.5</v>
      </c>
    </row>
    <row r="104" spans="1:23" ht="36" x14ac:dyDescent="0.25">
      <c r="A104" s="285">
        <v>3</v>
      </c>
      <c r="B104" s="59">
        <f t="shared" si="29"/>
        <v>0</v>
      </c>
      <c r="C104" s="59">
        <f t="shared" si="30"/>
        <v>0</v>
      </c>
      <c r="D104" s="275">
        <f t="shared" si="31"/>
        <v>0</v>
      </c>
      <c r="E104" s="74" t="s">
        <v>532</v>
      </c>
      <c r="F104" s="61">
        <v>3</v>
      </c>
      <c r="G104" s="74" t="s">
        <v>1011</v>
      </c>
      <c r="H104" s="23" t="s">
        <v>910</v>
      </c>
      <c r="I104" s="73">
        <v>1</v>
      </c>
      <c r="J104" s="74" t="s">
        <v>532</v>
      </c>
      <c r="K104" s="65">
        <v>38.200000000000003</v>
      </c>
      <c r="L104" s="65">
        <f t="shared" si="32"/>
        <v>38.200000000000003</v>
      </c>
      <c r="M104" s="66">
        <v>0.05</v>
      </c>
      <c r="N104" s="67">
        <f t="shared" si="26"/>
        <v>40.11</v>
      </c>
      <c r="O104" s="67">
        <v>11.75</v>
      </c>
      <c r="P104" s="68">
        <f t="shared" si="27"/>
        <v>40</v>
      </c>
      <c r="Q104" s="67">
        <f t="shared" si="28"/>
        <v>8</v>
      </c>
      <c r="R104" s="75">
        <f t="shared" si="33"/>
        <v>0</v>
      </c>
      <c r="S104" s="75">
        <f t="shared" si="34"/>
        <v>0</v>
      </c>
      <c r="T104" s="75">
        <f t="shared" si="35"/>
        <v>114.60000000000001</v>
      </c>
      <c r="U104" s="70">
        <f t="shared" si="36"/>
        <v>120</v>
      </c>
      <c r="V104" s="75">
        <f t="shared" si="37"/>
        <v>114.60000000000001</v>
      </c>
      <c r="W104" s="70">
        <f t="shared" si="38"/>
        <v>120</v>
      </c>
    </row>
    <row r="105" spans="1:23" ht="24" x14ac:dyDescent="0.25">
      <c r="A105" s="285">
        <v>2</v>
      </c>
      <c r="B105" s="59">
        <f t="shared" si="29"/>
        <v>0</v>
      </c>
      <c r="C105" s="59">
        <f t="shared" si="30"/>
        <v>0</v>
      </c>
      <c r="D105" s="275">
        <f t="shared" si="31"/>
        <v>0</v>
      </c>
      <c r="E105" s="74" t="s">
        <v>532</v>
      </c>
      <c r="F105" s="61">
        <v>2</v>
      </c>
      <c r="G105" s="74" t="s">
        <v>1012</v>
      </c>
      <c r="H105" s="23" t="s">
        <v>910</v>
      </c>
      <c r="I105" s="73">
        <v>1</v>
      </c>
      <c r="J105" s="74" t="s">
        <v>532</v>
      </c>
      <c r="K105" s="65">
        <v>62.7</v>
      </c>
      <c r="L105" s="65">
        <f t="shared" si="32"/>
        <v>62.7</v>
      </c>
      <c r="M105" s="66">
        <v>0.05</v>
      </c>
      <c r="N105" s="67">
        <f t="shared" si="26"/>
        <v>65.835000000000008</v>
      </c>
      <c r="O105" s="67">
        <v>11.75</v>
      </c>
      <c r="P105" s="68">
        <f t="shared" si="27"/>
        <v>65.75</v>
      </c>
      <c r="Q105" s="67">
        <f t="shared" si="28"/>
        <v>13.15</v>
      </c>
      <c r="R105" s="75">
        <f t="shared" si="33"/>
        <v>0</v>
      </c>
      <c r="S105" s="75">
        <f t="shared" si="34"/>
        <v>0</v>
      </c>
      <c r="T105" s="75">
        <f t="shared" si="35"/>
        <v>125.4</v>
      </c>
      <c r="U105" s="70">
        <f t="shared" si="36"/>
        <v>131.5</v>
      </c>
      <c r="V105" s="75">
        <f t="shared" si="37"/>
        <v>125.4</v>
      </c>
      <c r="W105" s="70">
        <f t="shared" si="38"/>
        <v>131.5</v>
      </c>
    </row>
    <row r="106" spans="1:23" ht="24" x14ac:dyDescent="0.25">
      <c r="A106" s="285">
        <v>2</v>
      </c>
      <c r="B106" s="59">
        <f t="shared" si="29"/>
        <v>0</v>
      </c>
      <c r="C106" s="59">
        <f t="shared" si="30"/>
        <v>0</v>
      </c>
      <c r="D106" s="275">
        <f t="shared" si="31"/>
        <v>0</v>
      </c>
      <c r="E106" s="74" t="s">
        <v>532</v>
      </c>
      <c r="F106" s="61">
        <v>2</v>
      </c>
      <c r="G106" s="74" t="s">
        <v>1013</v>
      </c>
      <c r="H106" s="23" t="s">
        <v>910</v>
      </c>
      <c r="I106" s="73">
        <v>1</v>
      </c>
      <c r="J106" s="74" t="s">
        <v>532</v>
      </c>
      <c r="K106" s="65">
        <v>86.4</v>
      </c>
      <c r="L106" s="65">
        <f t="shared" si="32"/>
        <v>86.4</v>
      </c>
      <c r="M106" s="66">
        <v>0.05</v>
      </c>
      <c r="N106" s="67">
        <f t="shared" si="26"/>
        <v>90.72</v>
      </c>
      <c r="O106" s="67">
        <v>11.75</v>
      </c>
      <c r="P106" s="68">
        <f t="shared" si="27"/>
        <v>90.75</v>
      </c>
      <c r="Q106" s="67">
        <f t="shared" si="28"/>
        <v>18.150000000000002</v>
      </c>
      <c r="R106" s="75">
        <f t="shared" si="33"/>
        <v>0</v>
      </c>
      <c r="S106" s="75">
        <f t="shared" si="34"/>
        <v>0</v>
      </c>
      <c r="T106" s="75">
        <f t="shared" si="35"/>
        <v>172.8</v>
      </c>
      <c r="U106" s="70">
        <f t="shared" si="36"/>
        <v>181.5</v>
      </c>
      <c r="V106" s="75">
        <f t="shared" si="37"/>
        <v>172.8</v>
      </c>
      <c r="W106" s="70">
        <f t="shared" si="38"/>
        <v>181.5</v>
      </c>
    </row>
    <row r="107" spans="1:23" ht="24" x14ac:dyDescent="0.25">
      <c r="A107" s="285">
        <v>3</v>
      </c>
      <c r="B107" s="59">
        <f t="shared" si="29"/>
        <v>0</v>
      </c>
      <c r="C107" s="59">
        <f t="shared" si="30"/>
        <v>0</v>
      </c>
      <c r="D107" s="275">
        <f t="shared" si="31"/>
        <v>0</v>
      </c>
      <c r="E107" s="74" t="s">
        <v>532</v>
      </c>
      <c r="F107" s="61">
        <v>3</v>
      </c>
      <c r="G107" s="74" t="s">
        <v>1014</v>
      </c>
      <c r="H107" s="23" t="s">
        <v>910</v>
      </c>
      <c r="I107" s="73">
        <v>1</v>
      </c>
      <c r="J107" s="74" t="s">
        <v>532</v>
      </c>
      <c r="K107" s="65">
        <v>38.200000000000003</v>
      </c>
      <c r="L107" s="65">
        <f t="shared" si="32"/>
        <v>38.200000000000003</v>
      </c>
      <c r="M107" s="66">
        <v>0.05</v>
      </c>
      <c r="N107" s="67">
        <f t="shared" si="26"/>
        <v>40.11</v>
      </c>
      <c r="O107" s="67">
        <v>11.75</v>
      </c>
      <c r="P107" s="68">
        <f t="shared" si="27"/>
        <v>40</v>
      </c>
      <c r="Q107" s="67">
        <f t="shared" si="28"/>
        <v>8</v>
      </c>
      <c r="R107" s="75">
        <f t="shared" si="33"/>
        <v>0</v>
      </c>
      <c r="S107" s="75">
        <f t="shared" si="34"/>
        <v>0</v>
      </c>
      <c r="T107" s="75">
        <f t="shared" si="35"/>
        <v>114.60000000000001</v>
      </c>
      <c r="U107" s="70">
        <f t="shared" si="36"/>
        <v>120</v>
      </c>
      <c r="V107" s="75">
        <f t="shared" si="37"/>
        <v>114.60000000000001</v>
      </c>
      <c r="W107" s="70">
        <f t="shared" si="38"/>
        <v>120</v>
      </c>
    </row>
    <row r="108" spans="1:23" x14ac:dyDescent="0.25">
      <c r="A108" s="285">
        <v>6</v>
      </c>
      <c r="B108" s="59">
        <f t="shared" si="29"/>
        <v>0</v>
      </c>
      <c r="C108" s="59">
        <f t="shared" si="30"/>
        <v>0</v>
      </c>
      <c r="D108" s="275">
        <f t="shared" si="31"/>
        <v>0</v>
      </c>
      <c r="E108" s="74" t="s">
        <v>532</v>
      </c>
      <c r="F108" s="61">
        <v>6</v>
      </c>
      <c r="G108" s="74" t="s">
        <v>1015</v>
      </c>
      <c r="H108" s="23" t="s">
        <v>910</v>
      </c>
      <c r="I108" s="73">
        <v>1</v>
      </c>
      <c r="J108" s="74" t="s">
        <v>532</v>
      </c>
      <c r="K108" s="65">
        <v>31.36</v>
      </c>
      <c r="L108" s="65">
        <f t="shared" si="32"/>
        <v>31.36</v>
      </c>
      <c r="M108" s="66">
        <v>0.05</v>
      </c>
      <c r="N108" s="67">
        <f t="shared" si="26"/>
        <v>32.927999999999997</v>
      </c>
      <c r="O108" s="67">
        <v>11.75</v>
      </c>
      <c r="P108" s="68">
        <f t="shared" si="27"/>
        <v>33</v>
      </c>
      <c r="Q108" s="67">
        <f t="shared" si="28"/>
        <v>6.6000000000000005</v>
      </c>
      <c r="R108" s="75">
        <f t="shared" si="33"/>
        <v>0</v>
      </c>
      <c r="S108" s="75">
        <f t="shared" si="34"/>
        <v>0</v>
      </c>
      <c r="T108" s="75">
        <f t="shared" si="35"/>
        <v>188.16</v>
      </c>
      <c r="U108" s="70">
        <f t="shared" si="36"/>
        <v>198</v>
      </c>
      <c r="V108" s="75">
        <f t="shared" si="37"/>
        <v>188.16</v>
      </c>
      <c r="W108" s="70">
        <f t="shared" si="38"/>
        <v>198</v>
      </c>
    </row>
    <row r="109" spans="1:23" x14ac:dyDescent="0.25">
      <c r="A109" s="285">
        <v>3</v>
      </c>
      <c r="B109" s="59">
        <f t="shared" si="29"/>
        <v>0</v>
      </c>
      <c r="C109" s="59">
        <f t="shared" si="30"/>
        <v>0</v>
      </c>
      <c r="D109" s="275">
        <f t="shared" si="31"/>
        <v>0</v>
      </c>
      <c r="E109" s="74" t="s">
        <v>532</v>
      </c>
      <c r="F109" s="61">
        <v>3</v>
      </c>
      <c r="G109" s="74" t="s">
        <v>1016</v>
      </c>
      <c r="H109" s="23" t="s">
        <v>910</v>
      </c>
      <c r="I109" s="73">
        <v>1</v>
      </c>
      <c r="J109" s="74" t="s">
        <v>532</v>
      </c>
      <c r="K109" s="65">
        <v>52.92</v>
      </c>
      <c r="L109" s="65">
        <f t="shared" si="32"/>
        <v>52.92</v>
      </c>
      <c r="M109" s="66">
        <v>0.05</v>
      </c>
      <c r="N109" s="67">
        <f t="shared" si="26"/>
        <v>55.566000000000003</v>
      </c>
      <c r="O109" s="67">
        <v>11.75</v>
      </c>
      <c r="P109" s="68">
        <f t="shared" si="27"/>
        <v>55.5</v>
      </c>
      <c r="Q109" s="67">
        <f t="shared" si="28"/>
        <v>11.100000000000001</v>
      </c>
      <c r="R109" s="75">
        <f t="shared" si="33"/>
        <v>0</v>
      </c>
      <c r="S109" s="75">
        <f t="shared" si="34"/>
        <v>0</v>
      </c>
      <c r="T109" s="75">
        <f t="shared" si="35"/>
        <v>158.76</v>
      </c>
      <c r="U109" s="70">
        <f t="shared" si="36"/>
        <v>166.5</v>
      </c>
      <c r="V109" s="75">
        <f t="shared" si="37"/>
        <v>158.76</v>
      </c>
      <c r="W109" s="70">
        <f t="shared" si="38"/>
        <v>166.5</v>
      </c>
    </row>
    <row r="110" spans="1:23" x14ac:dyDescent="0.25">
      <c r="A110" s="285">
        <v>8</v>
      </c>
      <c r="B110" s="59">
        <f t="shared" si="29"/>
        <v>0</v>
      </c>
      <c r="C110" s="59">
        <f t="shared" si="30"/>
        <v>0</v>
      </c>
      <c r="D110" s="275">
        <f t="shared" si="31"/>
        <v>0</v>
      </c>
      <c r="E110" s="74" t="s">
        <v>532</v>
      </c>
      <c r="F110" s="61">
        <v>8</v>
      </c>
      <c r="G110" s="74" t="s">
        <v>1017</v>
      </c>
      <c r="H110" s="23" t="s">
        <v>910</v>
      </c>
      <c r="I110" s="73">
        <v>1</v>
      </c>
      <c r="J110" s="74" t="s">
        <v>532</v>
      </c>
      <c r="K110" s="65">
        <v>22.78</v>
      </c>
      <c r="L110" s="65">
        <f t="shared" si="32"/>
        <v>22.78</v>
      </c>
      <c r="M110" s="66">
        <v>0.05</v>
      </c>
      <c r="N110" s="67">
        <f t="shared" si="26"/>
        <v>23.919</v>
      </c>
      <c r="O110" s="67">
        <v>11.75</v>
      </c>
      <c r="P110" s="68">
        <f t="shared" si="27"/>
        <v>24</v>
      </c>
      <c r="Q110" s="67">
        <f t="shared" si="28"/>
        <v>4.8000000000000007</v>
      </c>
      <c r="R110" s="75">
        <f t="shared" si="33"/>
        <v>0</v>
      </c>
      <c r="S110" s="75">
        <f t="shared" si="34"/>
        <v>0</v>
      </c>
      <c r="T110" s="75">
        <f t="shared" si="35"/>
        <v>182.24</v>
      </c>
      <c r="U110" s="70">
        <f t="shared" si="36"/>
        <v>192</v>
      </c>
      <c r="V110" s="75">
        <f t="shared" si="37"/>
        <v>182.24</v>
      </c>
      <c r="W110" s="70">
        <f t="shared" si="38"/>
        <v>192</v>
      </c>
    </row>
    <row r="111" spans="1:23" x14ac:dyDescent="0.25">
      <c r="A111" s="285">
        <v>6</v>
      </c>
      <c r="B111" s="59">
        <f t="shared" si="29"/>
        <v>0</v>
      </c>
      <c r="C111" s="59">
        <f t="shared" si="30"/>
        <v>0</v>
      </c>
      <c r="D111" s="275">
        <f t="shared" si="31"/>
        <v>0</v>
      </c>
      <c r="E111" s="74" t="s">
        <v>532</v>
      </c>
      <c r="F111" s="61">
        <v>6</v>
      </c>
      <c r="G111" s="74" t="s">
        <v>1018</v>
      </c>
      <c r="H111" s="23" t="s">
        <v>910</v>
      </c>
      <c r="I111" s="73">
        <v>1</v>
      </c>
      <c r="J111" s="74" t="s">
        <v>532</v>
      </c>
      <c r="K111" s="65">
        <v>33.32</v>
      </c>
      <c r="L111" s="65">
        <f t="shared" si="32"/>
        <v>33.32</v>
      </c>
      <c r="M111" s="66">
        <v>0.05</v>
      </c>
      <c r="N111" s="67">
        <f t="shared" si="26"/>
        <v>34.985999999999997</v>
      </c>
      <c r="O111" s="67">
        <v>11.75</v>
      </c>
      <c r="P111" s="68">
        <f t="shared" si="27"/>
        <v>35</v>
      </c>
      <c r="Q111" s="67">
        <f t="shared" si="28"/>
        <v>7</v>
      </c>
      <c r="R111" s="75">
        <f t="shared" si="33"/>
        <v>0</v>
      </c>
      <c r="S111" s="75">
        <f t="shared" si="34"/>
        <v>0</v>
      </c>
      <c r="T111" s="75">
        <f t="shared" si="35"/>
        <v>199.92000000000002</v>
      </c>
      <c r="U111" s="70">
        <f t="shared" si="36"/>
        <v>210</v>
      </c>
      <c r="V111" s="75">
        <f t="shared" si="37"/>
        <v>199.92000000000002</v>
      </c>
      <c r="W111" s="70">
        <f t="shared" si="38"/>
        <v>210</v>
      </c>
    </row>
    <row r="112" spans="1:23" x14ac:dyDescent="0.25">
      <c r="A112" s="285">
        <v>3</v>
      </c>
      <c r="B112" s="59">
        <f t="shared" si="29"/>
        <v>0</v>
      </c>
      <c r="C112" s="59">
        <f t="shared" si="30"/>
        <v>0</v>
      </c>
      <c r="D112" s="275">
        <f t="shared" si="31"/>
        <v>0</v>
      </c>
      <c r="E112" s="74" t="s">
        <v>532</v>
      </c>
      <c r="F112" s="61">
        <v>3</v>
      </c>
      <c r="G112" s="74" t="s">
        <v>1019</v>
      </c>
      <c r="H112" s="23" t="s">
        <v>910</v>
      </c>
      <c r="I112" s="73">
        <v>1</v>
      </c>
      <c r="J112" s="74" t="s">
        <v>532</v>
      </c>
      <c r="K112" s="65">
        <v>57.57</v>
      </c>
      <c r="L112" s="65">
        <f t="shared" si="32"/>
        <v>57.57</v>
      </c>
      <c r="M112" s="66">
        <v>0.05</v>
      </c>
      <c r="N112" s="67">
        <f t="shared" si="26"/>
        <v>60.448500000000003</v>
      </c>
      <c r="O112" s="67">
        <v>11.75</v>
      </c>
      <c r="P112" s="68">
        <f t="shared" si="27"/>
        <v>60.5</v>
      </c>
      <c r="Q112" s="67">
        <f t="shared" si="28"/>
        <v>12.100000000000001</v>
      </c>
      <c r="R112" s="75">
        <f t="shared" si="33"/>
        <v>0</v>
      </c>
      <c r="S112" s="75">
        <f t="shared" si="34"/>
        <v>0</v>
      </c>
      <c r="T112" s="75">
        <f t="shared" si="35"/>
        <v>172.71</v>
      </c>
      <c r="U112" s="70">
        <f t="shared" si="36"/>
        <v>181.5</v>
      </c>
      <c r="V112" s="75">
        <f t="shared" si="37"/>
        <v>172.71</v>
      </c>
      <c r="W112" s="70">
        <f t="shared" si="38"/>
        <v>181.5</v>
      </c>
    </row>
    <row r="113" spans="1:23" x14ac:dyDescent="0.25">
      <c r="A113" s="285">
        <v>8</v>
      </c>
      <c r="B113" s="59">
        <f t="shared" si="29"/>
        <v>0</v>
      </c>
      <c r="C113" s="59">
        <f t="shared" si="30"/>
        <v>0</v>
      </c>
      <c r="D113" s="275">
        <f t="shared" si="31"/>
        <v>0</v>
      </c>
      <c r="E113" s="74" t="s">
        <v>532</v>
      </c>
      <c r="F113" s="61">
        <v>8</v>
      </c>
      <c r="G113" s="74" t="s">
        <v>1020</v>
      </c>
      <c r="H113" s="23" t="s">
        <v>910</v>
      </c>
      <c r="I113" s="73">
        <v>1</v>
      </c>
      <c r="J113" s="74" t="s">
        <v>532</v>
      </c>
      <c r="K113" s="65">
        <v>25.01</v>
      </c>
      <c r="L113" s="65">
        <f t="shared" si="32"/>
        <v>25.01</v>
      </c>
      <c r="M113" s="66">
        <v>0.05</v>
      </c>
      <c r="N113" s="67">
        <f t="shared" si="26"/>
        <v>26.2605</v>
      </c>
      <c r="O113" s="67">
        <v>11.75</v>
      </c>
      <c r="P113" s="68">
        <f t="shared" si="27"/>
        <v>26.25</v>
      </c>
      <c r="Q113" s="67">
        <f t="shared" si="28"/>
        <v>5.25</v>
      </c>
      <c r="R113" s="75">
        <f t="shared" si="33"/>
        <v>0</v>
      </c>
      <c r="S113" s="75">
        <f t="shared" si="34"/>
        <v>0</v>
      </c>
      <c r="T113" s="75">
        <f t="shared" si="35"/>
        <v>200.08</v>
      </c>
      <c r="U113" s="70">
        <f t="shared" si="36"/>
        <v>210</v>
      </c>
      <c r="V113" s="75">
        <f t="shared" si="37"/>
        <v>200.08</v>
      </c>
      <c r="W113" s="70">
        <f t="shared" si="38"/>
        <v>210</v>
      </c>
    </row>
    <row r="114" spans="1:23" x14ac:dyDescent="0.25">
      <c r="A114" s="285">
        <v>6</v>
      </c>
      <c r="B114" s="59">
        <f t="shared" si="29"/>
        <v>0</v>
      </c>
      <c r="C114" s="59">
        <f t="shared" si="30"/>
        <v>0</v>
      </c>
      <c r="D114" s="275">
        <f t="shared" si="31"/>
        <v>0</v>
      </c>
      <c r="E114" s="74" t="s">
        <v>532</v>
      </c>
      <c r="F114" s="61">
        <v>6</v>
      </c>
      <c r="G114" s="74" t="s">
        <v>1021</v>
      </c>
      <c r="H114" s="23" t="s">
        <v>910</v>
      </c>
      <c r="I114" s="73">
        <v>1</v>
      </c>
      <c r="J114" s="74" t="s">
        <v>532</v>
      </c>
      <c r="K114" s="65">
        <v>36.51</v>
      </c>
      <c r="L114" s="65">
        <f t="shared" si="32"/>
        <v>36.51</v>
      </c>
      <c r="M114" s="66">
        <v>0.05</v>
      </c>
      <c r="N114" s="67">
        <f t="shared" si="26"/>
        <v>38.335499999999996</v>
      </c>
      <c r="O114" s="67">
        <v>11.75</v>
      </c>
      <c r="P114" s="68">
        <f t="shared" si="27"/>
        <v>38.25</v>
      </c>
      <c r="Q114" s="67">
        <f t="shared" si="28"/>
        <v>7.65</v>
      </c>
      <c r="R114" s="75">
        <f t="shared" si="33"/>
        <v>0</v>
      </c>
      <c r="S114" s="75">
        <f t="shared" si="34"/>
        <v>0</v>
      </c>
      <c r="T114" s="75">
        <f t="shared" si="35"/>
        <v>219.06</v>
      </c>
      <c r="U114" s="70">
        <f t="shared" si="36"/>
        <v>229.5</v>
      </c>
      <c r="V114" s="75">
        <f t="shared" si="37"/>
        <v>219.06</v>
      </c>
      <c r="W114" s="70">
        <f t="shared" si="38"/>
        <v>229.5</v>
      </c>
    </row>
    <row r="115" spans="1:23" x14ac:dyDescent="0.25">
      <c r="A115" s="285">
        <v>3</v>
      </c>
      <c r="B115" s="59">
        <f t="shared" si="29"/>
        <v>0</v>
      </c>
      <c r="C115" s="59">
        <f t="shared" si="30"/>
        <v>0</v>
      </c>
      <c r="D115" s="275">
        <f t="shared" si="31"/>
        <v>0</v>
      </c>
      <c r="E115" s="74" t="s">
        <v>532</v>
      </c>
      <c r="F115" s="61">
        <v>3</v>
      </c>
      <c r="G115" s="74" t="s">
        <v>1022</v>
      </c>
      <c r="H115" s="23" t="s">
        <v>910</v>
      </c>
      <c r="I115" s="73">
        <v>1</v>
      </c>
      <c r="J115" s="74" t="s">
        <v>532</v>
      </c>
      <c r="K115" s="65">
        <v>61.74</v>
      </c>
      <c r="L115" s="65">
        <f t="shared" si="32"/>
        <v>61.74</v>
      </c>
      <c r="M115" s="66">
        <v>0.05</v>
      </c>
      <c r="N115" s="67">
        <f t="shared" si="26"/>
        <v>64.826999999999998</v>
      </c>
      <c r="O115" s="67">
        <v>11.75</v>
      </c>
      <c r="P115" s="68">
        <f t="shared" si="27"/>
        <v>64.75</v>
      </c>
      <c r="Q115" s="67">
        <f t="shared" si="28"/>
        <v>12.950000000000001</v>
      </c>
      <c r="R115" s="75">
        <f t="shared" si="33"/>
        <v>0</v>
      </c>
      <c r="S115" s="75">
        <f t="shared" si="34"/>
        <v>0</v>
      </c>
      <c r="T115" s="75">
        <f t="shared" si="35"/>
        <v>185.22</v>
      </c>
      <c r="U115" s="70">
        <f t="shared" si="36"/>
        <v>194.25</v>
      </c>
      <c r="V115" s="75">
        <f t="shared" si="37"/>
        <v>185.22</v>
      </c>
      <c r="W115" s="70">
        <f t="shared" si="38"/>
        <v>194.25</v>
      </c>
    </row>
    <row r="116" spans="1:23" x14ac:dyDescent="0.25">
      <c r="A116" s="285">
        <v>12</v>
      </c>
      <c r="B116" s="59">
        <f t="shared" si="29"/>
        <v>0</v>
      </c>
      <c r="C116" s="59">
        <f t="shared" si="30"/>
        <v>0</v>
      </c>
      <c r="D116" s="275">
        <f t="shared" si="31"/>
        <v>0</v>
      </c>
      <c r="E116" s="74" t="s">
        <v>532</v>
      </c>
      <c r="F116" s="61">
        <v>12</v>
      </c>
      <c r="G116" s="74" t="s">
        <v>1023</v>
      </c>
      <c r="H116" s="23" t="s">
        <v>910</v>
      </c>
      <c r="I116" s="73">
        <v>12</v>
      </c>
      <c r="J116" s="74" t="s">
        <v>532</v>
      </c>
      <c r="K116" s="65">
        <v>216.7</v>
      </c>
      <c r="L116" s="65">
        <f t="shared" si="32"/>
        <v>18.058333333333334</v>
      </c>
      <c r="M116" s="66">
        <v>0.05</v>
      </c>
      <c r="N116" s="67">
        <f t="shared" si="26"/>
        <v>18.96125</v>
      </c>
      <c r="O116" s="67">
        <v>11.75</v>
      </c>
      <c r="P116" s="68">
        <f t="shared" si="27"/>
        <v>19</v>
      </c>
      <c r="Q116" s="67">
        <f t="shared" si="28"/>
        <v>3.8000000000000003</v>
      </c>
      <c r="R116" s="75">
        <f t="shared" si="33"/>
        <v>0</v>
      </c>
      <c r="S116" s="75">
        <f t="shared" si="34"/>
        <v>0</v>
      </c>
      <c r="T116" s="75">
        <f t="shared" si="35"/>
        <v>216.7</v>
      </c>
      <c r="U116" s="70">
        <f t="shared" si="36"/>
        <v>228</v>
      </c>
      <c r="V116" s="75">
        <f t="shared" si="37"/>
        <v>216.7</v>
      </c>
      <c r="W116" s="70">
        <f t="shared" si="38"/>
        <v>228</v>
      </c>
    </row>
    <row r="117" spans="1:23" x14ac:dyDescent="0.25">
      <c r="A117" s="285">
        <v>2</v>
      </c>
      <c r="B117" s="59">
        <f t="shared" si="29"/>
        <v>0</v>
      </c>
      <c r="C117" s="59">
        <f t="shared" si="30"/>
        <v>0</v>
      </c>
      <c r="D117" s="275">
        <f t="shared" si="31"/>
        <v>0</v>
      </c>
      <c r="E117" s="74" t="s">
        <v>532</v>
      </c>
      <c r="F117" s="61">
        <v>2</v>
      </c>
      <c r="G117" s="74" t="s">
        <v>1024</v>
      </c>
      <c r="H117" s="23" t="s">
        <v>910</v>
      </c>
      <c r="I117" s="73">
        <v>1</v>
      </c>
      <c r="J117" s="74" t="s">
        <v>532</v>
      </c>
      <c r="K117" s="65">
        <v>148.05000000000001</v>
      </c>
      <c r="L117" s="65">
        <f t="shared" si="32"/>
        <v>148.05000000000001</v>
      </c>
      <c r="M117" s="66">
        <v>0.05</v>
      </c>
      <c r="N117" s="67">
        <f t="shared" si="26"/>
        <v>155.45250000000001</v>
      </c>
      <c r="O117" s="67">
        <v>11.75</v>
      </c>
      <c r="P117" s="68">
        <f t="shared" si="27"/>
        <v>155.5</v>
      </c>
      <c r="Q117" s="67">
        <f t="shared" si="28"/>
        <v>31.1</v>
      </c>
      <c r="R117" s="75">
        <f t="shared" si="33"/>
        <v>0</v>
      </c>
      <c r="S117" s="75">
        <f t="shared" si="34"/>
        <v>0</v>
      </c>
      <c r="T117" s="75">
        <f t="shared" si="35"/>
        <v>296.10000000000002</v>
      </c>
      <c r="U117" s="70">
        <f t="shared" si="36"/>
        <v>311</v>
      </c>
      <c r="V117" s="75">
        <f t="shared" si="37"/>
        <v>296.10000000000002</v>
      </c>
      <c r="W117" s="70">
        <f t="shared" si="38"/>
        <v>311</v>
      </c>
    </row>
    <row r="118" spans="1:23" x14ac:dyDescent="0.25">
      <c r="A118" s="285">
        <v>2</v>
      </c>
      <c r="B118" s="59">
        <f t="shared" si="29"/>
        <v>0</v>
      </c>
      <c r="C118" s="59">
        <f t="shared" si="30"/>
        <v>0</v>
      </c>
      <c r="D118" s="275">
        <f t="shared" si="31"/>
        <v>0</v>
      </c>
      <c r="E118" s="74" t="s">
        <v>532</v>
      </c>
      <c r="F118" s="61">
        <v>2</v>
      </c>
      <c r="G118" s="74" t="s">
        <v>1025</v>
      </c>
      <c r="H118" s="23" t="s">
        <v>910</v>
      </c>
      <c r="I118" s="73">
        <v>1</v>
      </c>
      <c r="J118" s="74" t="s">
        <v>532</v>
      </c>
      <c r="K118" s="65">
        <v>86.25</v>
      </c>
      <c r="L118" s="65">
        <f t="shared" si="32"/>
        <v>86.25</v>
      </c>
      <c r="M118" s="66">
        <v>0.05</v>
      </c>
      <c r="N118" s="67">
        <f t="shared" si="26"/>
        <v>90.5625</v>
      </c>
      <c r="O118" s="67">
        <v>11.75</v>
      </c>
      <c r="P118" s="68">
        <f t="shared" si="27"/>
        <v>90.5</v>
      </c>
      <c r="Q118" s="67">
        <f t="shared" si="28"/>
        <v>18.100000000000001</v>
      </c>
      <c r="R118" s="75">
        <f t="shared" si="33"/>
        <v>0</v>
      </c>
      <c r="S118" s="75">
        <f t="shared" si="34"/>
        <v>0</v>
      </c>
      <c r="T118" s="75">
        <f t="shared" si="35"/>
        <v>172.5</v>
      </c>
      <c r="U118" s="70">
        <f t="shared" si="36"/>
        <v>181</v>
      </c>
      <c r="V118" s="75">
        <f t="shared" si="37"/>
        <v>172.5</v>
      </c>
      <c r="W118" s="70">
        <f t="shared" si="38"/>
        <v>181</v>
      </c>
    </row>
    <row r="119" spans="1:23" x14ac:dyDescent="0.25">
      <c r="A119" s="285">
        <v>12</v>
      </c>
      <c r="B119" s="59">
        <f t="shared" si="29"/>
        <v>0</v>
      </c>
      <c r="C119" s="59">
        <f t="shared" si="30"/>
        <v>0</v>
      </c>
      <c r="D119" s="275">
        <f t="shared" si="31"/>
        <v>0</v>
      </c>
      <c r="E119" s="74" t="s">
        <v>532</v>
      </c>
      <c r="F119" s="61">
        <v>12</v>
      </c>
      <c r="G119" s="74" t="s">
        <v>1026</v>
      </c>
      <c r="H119" s="23" t="s">
        <v>910</v>
      </c>
      <c r="I119" s="73">
        <v>12</v>
      </c>
      <c r="J119" s="74" t="s">
        <v>532</v>
      </c>
      <c r="K119" s="65">
        <v>90.6</v>
      </c>
      <c r="L119" s="65">
        <f t="shared" si="32"/>
        <v>7.55</v>
      </c>
      <c r="M119" s="66">
        <v>0.05</v>
      </c>
      <c r="N119" s="67">
        <f t="shared" si="26"/>
        <v>7.9275000000000002</v>
      </c>
      <c r="O119" s="67">
        <v>11.75</v>
      </c>
      <c r="P119" s="68">
        <f t="shared" si="27"/>
        <v>8</v>
      </c>
      <c r="Q119" s="67">
        <f t="shared" si="28"/>
        <v>1.6</v>
      </c>
      <c r="R119" s="75">
        <f t="shared" si="33"/>
        <v>0</v>
      </c>
      <c r="S119" s="75">
        <f t="shared" si="34"/>
        <v>0</v>
      </c>
      <c r="T119" s="75">
        <f t="shared" si="35"/>
        <v>90.6</v>
      </c>
      <c r="U119" s="70">
        <f t="shared" si="36"/>
        <v>96</v>
      </c>
      <c r="V119" s="75">
        <f t="shared" si="37"/>
        <v>90.6</v>
      </c>
      <c r="W119" s="70">
        <f t="shared" si="38"/>
        <v>96</v>
      </c>
    </row>
    <row r="120" spans="1:23" ht="24" x14ac:dyDescent="0.25">
      <c r="A120" s="285">
        <v>12</v>
      </c>
      <c r="B120" s="59">
        <f t="shared" si="29"/>
        <v>0</v>
      </c>
      <c r="C120" s="59">
        <f t="shared" si="30"/>
        <v>0</v>
      </c>
      <c r="D120" s="275">
        <f t="shared" si="31"/>
        <v>0</v>
      </c>
      <c r="E120" s="74" t="s">
        <v>532</v>
      </c>
      <c r="F120" s="61">
        <v>12</v>
      </c>
      <c r="G120" s="74" t="s">
        <v>1027</v>
      </c>
      <c r="H120" s="23" t="s">
        <v>910</v>
      </c>
      <c r="I120" s="73">
        <v>12</v>
      </c>
      <c r="J120" s="74" t="s">
        <v>532</v>
      </c>
      <c r="K120" s="65">
        <v>90.6</v>
      </c>
      <c r="L120" s="65">
        <f t="shared" si="32"/>
        <v>7.55</v>
      </c>
      <c r="M120" s="66">
        <v>0.05</v>
      </c>
      <c r="N120" s="67">
        <f t="shared" si="26"/>
        <v>7.9275000000000002</v>
      </c>
      <c r="O120" s="67">
        <v>11.75</v>
      </c>
      <c r="P120" s="68">
        <f t="shared" si="27"/>
        <v>8</v>
      </c>
      <c r="Q120" s="67">
        <f t="shared" si="28"/>
        <v>1.6</v>
      </c>
      <c r="R120" s="75">
        <f t="shared" si="33"/>
        <v>0</v>
      </c>
      <c r="S120" s="75">
        <f t="shared" si="34"/>
        <v>0</v>
      </c>
      <c r="T120" s="75">
        <f t="shared" si="35"/>
        <v>90.6</v>
      </c>
      <c r="U120" s="70">
        <f t="shared" si="36"/>
        <v>96</v>
      </c>
      <c r="V120" s="75">
        <f t="shared" si="37"/>
        <v>90.6</v>
      </c>
      <c r="W120" s="70">
        <f t="shared" si="38"/>
        <v>96</v>
      </c>
    </row>
    <row r="121" spans="1:23" ht="24" x14ac:dyDescent="0.25">
      <c r="A121" s="285">
        <v>2</v>
      </c>
      <c r="B121" s="59">
        <f t="shared" si="29"/>
        <v>0</v>
      </c>
      <c r="C121" s="59">
        <f t="shared" si="30"/>
        <v>0</v>
      </c>
      <c r="D121" s="275">
        <f t="shared" si="31"/>
        <v>0</v>
      </c>
      <c r="E121" s="74" t="s">
        <v>532</v>
      </c>
      <c r="F121" s="61">
        <v>2</v>
      </c>
      <c r="G121" s="74" t="s">
        <v>1028</v>
      </c>
      <c r="H121" s="23" t="s">
        <v>910</v>
      </c>
      <c r="I121" s="73">
        <v>1</v>
      </c>
      <c r="J121" s="74" t="s">
        <v>532</v>
      </c>
      <c r="K121" s="65">
        <v>148.05000000000001</v>
      </c>
      <c r="L121" s="65">
        <f t="shared" si="32"/>
        <v>148.05000000000001</v>
      </c>
      <c r="M121" s="66">
        <v>0.05</v>
      </c>
      <c r="N121" s="67">
        <f t="shared" si="26"/>
        <v>155.45250000000001</v>
      </c>
      <c r="O121" s="67">
        <v>11.75</v>
      </c>
      <c r="P121" s="68">
        <f t="shared" si="27"/>
        <v>155.5</v>
      </c>
      <c r="Q121" s="67">
        <f t="shared" si="28"/>
        <v>31.1</v>
      </c>
      <c r="R121" s="75">
        <f t="shared" si="33"/>
        <v>0</v>
      </c>
      <c r="S121" s="75">
        <f t="shared" si="34"/>
        <v>0</v>
      </c>
      <c r="T121" s="75">
        <f t="shared" si="35"/>
        <v>296.10000000000002</v>
      </c>
      <c r="U121" s="70">
        <f t="shared" si="36"/>
        <v>311</v>
      </c>
      <c r="V121" s="75">
        <f t="shared" si="37"/>
        <v>296.10000000000002</v>
      </c>
      <c r="W121" s="70">
        <f t="shared" si="38"/>
        <v>311</v>
      </c>
    </row>
    <row r="122" spans="1:23" ht="24" x14ac:dyDescent="0.25">
      <c r="A122" s="285">
        <v>2</v>
      </c>
      <c r="B122" s="59">
        <f t="shared" si="29"/>
        <v>0</v>
      </c>
      <c r="C122" s="59">
        <f t="shared" si="30"/>
        <v>0</v>
      </c>
      <c r="D122" s="275">
        <f t="shared" si="31"/>
        <v>0</v>
      </c>
      <c r="E122" s="74" t="s">
        <v>532</v>
      </c>
      <c r="F122" s="61">
        <v>2</v>
      </c>
      <c r="G122" s="74" t="s">
        <v>1029</v>
      </c>
      <c r="H122" s="23" t="s">
        <v>910</v>
      </c>
      <c r="I122" s="73">
        <v>1</v>
      </c>
      <c r="J122" s="74" t="s">
        <v>532</v>
      </c>
      <c r="K122" s="65">
        <v>86.25</v>
      </c>
      <c r="L122" s="65">
        <f t="shared" si="32"/>
        <v>86.25</v>
      </c>
      <c r="M122" s="66">
        <v>0.05</v>
      </c>
      <c r="N122" s="67">
        <f t="shared" si="26"/>
        <v>90.5625</v>
      </c>
      <c r="O122" s="67">
        <v>11.75</v>
      </c>
      <c r="P122" s="68">
        <f t="shared" si="27"/>
        <v>90.5</v>
      </c>
      <c r="Q122" s="67">
        <f t="shared" si="28"/>
        <v>18.100000000000001</v>
      </c>
      <c r="R122" s="75">
        <f t="shared" si="33"/>
        <v>0</v>
      </c>
      <c r="S122" s="75">
        <f t="shared" si="34"/>
        <v>0</v>
      </c>
      <c r="T122" s="75">
        <f t="shared" si="35"/>
        <v>172.5</v>
      </c>
      <c r="U122" s="70">
        <f t="shared" si="36"/>
        <v>181</v>
      </c>
      <c r="V122" s="75">
        <f t="shared" si="37"/>
        <v>172.5</v>
      </c>
      <c r="W122" s="70">
        <f t="shared" si="38"/>
        <v>181</v>
      </c>
    </row>
    <row r="123" spans="1:23" ht="36" x14ac:dyDescent="0.25">
      <c r="A123" s="285">
        <v>12</v>
      </c>
      <c r="B123" s="59">
        <f t="shared" si="29"/>
        <v>0</v>
      </c>
      <c r="C123" s="59">
        <f t="shared" si="30"/>
        <v>0</v>
      </c>
      <c r="D123" s="275">
        <f t="shared" si="31"/>
        <v>0</v>
      </c>
      <c r="E123" s="74" t="s">
        <v>532</v>
      </c>
      <c r="F123" s="61">
        <v>12</v>
      </c>
      <c r="G123" s="74" t="s">
        <v>1030</v>
      </c>
      <c r="H123" s="23" t="s">
        <v>910</v>
      </c>
      <c r="I123" s="73">
        <v>6</v>
      </c>
      <c r="J123" s="74" t="s">
        <v>532</v>
      </c>
      <c r="K123" s="65">
        <v>65.099999999999994</v>
      </c>
      <c r="L123" s="65">
        <f t="shared" si="32"/>
        <v>10.85</v>
      </c>
      <c r="M123" s="66">
        <v>0.05</v>
      </c>
      <c r="N123" s="67">
        <f t="shared" si="26"/>
        <v>11.3925</v>
      </c>
      <c r="O123" s="67">
        <v>11.75</v>
      </c>
      <c r="P123" s="68">
        <f t="shared" si="27"/>
        <v>11.5</v>
      </c>
      <c r="Q123" s="67">
        <f t="shared" si="28"/>
        <v>2.3000000000000003</v>
      </c>
      <c r="R123" s="75">
        <f t="shared" si="33"/>
        <v>0</v>
      </c>
      <c r="S123" s="75">
        <f t="shared" si="34"/>
        <v>0</v>
      </c>
      <c r="T123" s="75">
        <f t="shared" si="35"/>
        <v>130.19999999999999</v>
      </c>
      <c r="U123" s="70">
        <f t="shared" si="36"/>
        <v>138</v>
      </c>
      <c r="V123" s="75">
        <f t="shared" si="37"/>
        <v>130.19999999999999</v>
      </c>
      <c r="W123" s="70">
        <f t="shared" si="38"/>
        <v>138</v>
      </c>
    </row>
    <row r="124" spans="1:23" x14ac:dyDescent="0.25">
      <c r="A124" s="285">
        <v>5</v>
      </c>
      <c r="B124" s="59">
        <f t="shared" si="29"/>
        <v>0</v>
      </c>
      <c r="C124" s="59">
        <f t="shared" si="30"/>
        <v>0</v>
      </c>
      <c r="D124" s="275">
        <f t="shared" si="31"/>
        <v>0</v>
      </c>
      <c r="E124" s="74" t="s">
        <v>532</v>
      </c>
      <c r="F124" s="61">
        <v>5</v>
      </c>
      <c r="G124" s="74" t="s">
        <v>1031</v>
      </c>
      <c r="H124" s="23" t="s">
        <v>910</v>
      </c>
      <c r="I124" s="73">
        <v>1</v>
      </c>
      <c r="J124" s="74" t="s">
        <v>532</v>
      </c>
      <c r="K124" s="65">
        <v>18.329999999999998</v>
      </c>
      <c r="L124" s="65">
        <f t="shared" si="32"/>
        <v>18.329999999999998</v>
      </c>
      <c r="M124" s="66">
        <v>0.05</v>
      </c>
      <c r="N124" s="67">
        <f t="shared" si="26"/>
        <v>19.246499999999997</v>
      </c>
      <c r="O124" s="67">
        <v>11.75</v>
      </c>
      <c r="P124" s="68">
        <f t="shared" si="27"/>
        <v>19.25</v>
      </c>
      <c r="Q124" s="67">
        <f t="shared" si="28"/>
        <v>3.85</v>
      </c>
      <c r="R124" s="75">
        <f t="shared" si="33"/>
        <v>0</v>
      </c>
      <c r="S124" s="75">
        <f t="shared" si="34"/>
        <v>0</v>
      </c>
      <c r="T124" s="75">
        <f t="shared" si="35"/>
        <v>91.649999999999991</v>
      </c>
      <c r="U124" s="70">
        <f t="shared" si="36"/>
        <v>96.25</v>
      </c>
      <c r="V124" s="75">
        <f t="shared" si="37"/>
        <v>91.649999999999991</v>
      </c>
      <c r="W124" s="70">
        <f t="shared" si="38"/>
        <v>96.25</v>
      </c>
    </row>
    <row r="125" spans="1:23" x14ac:dyDescent="0.25">
      <c r="A125" s="285">
        <v>5</v>
      </c>
      <c r="B125" s="59">
        <f t="shared" si="29"/>
        <v>0</v>
      </c>
      <c r="C125" s="59">
        <f t="shared" si="30"/>
        <v>0</v>
      </c>
      <c r="D125" s="275">
        <f t="shared" si="31"/>
        <v>0</v>
      </c>
      <c r="E125" s="74" t="s">
        <v>532</v>
      </c>
      <c r="F125" s="61">
        <v>5</v>
      </c>
      <c r="G125" s="74" t="s">
        <v>1032</v>
      </c>
      <c r="H125" s="23" t="s">
        <v>910</v>
      </c>
      <c r="I125" s="73">
        <v>1</v>
      </c>
      <c r="J125" s="74" t="s">
        <v>532</v>
      </c>
      <c r="K125" s="65">
        <v>30.07</v>
      </c>
      <c r="L125" s="65">
        <f t="shared" si="32"/>
        <v>30.07</v>
      </c>
      <c r="M125" s="66">
        <v>0.05</v>
      </c>
      <c r="N125" s="67">
        <f t="shared" si="26"/>
        <v>31.573499999999999</v>
      </c>
      <c r="O125" s="67">
        <v>11.75</v>
      </c>
      <c r="P125" s="68">
        <f t="shared" si="27"/>
        <v>31.5</v>
      </c>
      <c r="Q125" s="67">
        <f t="shared" si="28"/>
        <v>6.3000000000000007</v>
      </c>
      <c r="R125" s="75">
        <f t="shared" si="33"/>
        <v>0</v>
      </c>
      <c r="S125" s="75">
        <f t="shared" si="34"/>
        <v>0</v>
      </c>
      <c r="T125" s="75">
        <f t="shared" si="35"/>
        <v>150.35</v>
      </c>
      <c r="U125" s="70">
        <f t="shared" si="36"/>
        <v>157.5</v>
      </c>
      <c r="V125" s="75">
        <f t="shared" si="37"/>
        <v>150.35</v>
      </c>
      <c r="W125" s="70">
        <f t="shared" si="38"/>
        <v>157.5</v>
      </c>
    </row>
    <row r="126" spans="1:23" x14ac:dyDescent="0.25">
      <c r="A126" s="285">
        <v>2</v>
      </c>
      <c r="B126" s="59">
        <f t="shared" si="29"/>
        <v>0</v>
      </c>
      <c r="C126" s="59">
        <f t="shared" si="30"/>
        <v>0</v>
      </c>
      <c r="D126" s="275">
        <f t="shared" si="31"/>
        <v>0</v>
      </c>
      <c r="E126" s="74" t="s">
        <v>532</v>
      </c>
      <c r="F126" s="61">
        <v>2</v>
      </c>
      <c r="G126" s="74" t="s">
        <v>1033</v>
      </c>
      <c r="H126" s="23" t="s">
        <v>910</v>
      </c>
      <c r="I126" s="73">
        <v>1</v>
      </c>
      <c r="J126" s="74" t="s">
        <v>532</v>
      </c>
      <c r="K126" s="65">
        <v>55.48</v>
      </c>
      <c r="L126" s="65">
        <f t="shared" si="32"/>
        <v>55.48</v>
      </c>
      <c r="M126" s="66">
        <v>0.05</v>
      </c>
      <c r="N126" s="67">
        <f t="shared" si="26"/>
        <v>58.253999999999998</v>
      </c>
      <c r="O126" s="67">
        <v>11.75</v>
      </c>
      <c r="P126" s="68">
        <f t="shared" si="27"/>
        <v>58.25</v>
      </c>
      <c r="Q126" s="67">
        <f t="shared" si="28"/>
        <v>11.65</v>
      </c>
      <c r="R126" s="75">
        <f t="shared" si="33"/>
        <v>0</v>
      </c>
      <c r="S126" s="75">
        <f t="shared" si="34"/>
        <v>0</v>
      </c>
      <c r="T126" s="75">
        <f t="shared" si="35"/>
        <v>110.96</v>
      </c>
      <c r="U126" s="70">
        <f t="shared" si="36"/>
        <v>116.5</v>
      </c>
      <c r="V126" s="75">
        <f t="shared" si="37"/>
        <v>110.96</v>
      </c>
      <c r="W126" s="70">
        <f t="shared" si="38"/>
        <v>116.5</v>
      </c>
    </row>
    <row r="127" spans="1:23" ht="24" x14ac:dyDescent="0.25">
      <c r="A127" s="285">
        <v>12</v>
      </c>
      <c r="B127" s="59">
        <f t="shared" si="29"/>
        <v>0</v>
      </c>
      <c r="C127" s="59">
        <f t="shared" si="30"/>
        <v>0</v>
      </c>
      <c r="D127" s="275">
        <f t="shared" si="31"/>
        <v>0</v>
      </c>
      <c r="E127" s="74" t="s">
        <v>532</v>
      </c>
      <c r="F127" s="61">
        <v>12</v>
      </c>
      <c r="G127" s="74" t="s">
        <v>1034</v>
      </c>
      <c r="H127" s="23" t="s">
        <v>910</v>
      </c>
      <c r="I127" s="73">
        <v>1</v>
      </c>
      <c r="J127" s="74" t="s">
        <v>532</v>
      </c>
      <c r="K127" s="65">
        <v>23.45</v>
      </c>
      <c r="L127" s="65">
        <f t="shared" si="32"/>
        <v>23.45</v>
      </c>
      <c r="M127" s="66">
        <v>0.05</v>
      </c>
      <c r="N127" s="67">
        <f t="shared" si="26"/>
        <v>24.622499999999999</v>
      </c>
      <c r="O127" s="67">
        <v>11.75</v>
      </c>
      <c r="P127" s="68">
        <f t="shared" si="27"/>
        <v>24.5</v>
      </c>
      <c r="Q127" s="67">
        <f t="shared" si="28"/>
        <v>4.9000000000000004</v>
      </c>
      <c r="R127" s="75">
        <f t="shared" si="33"/>
        <v>0</v>
      </c>
      <c r="S127" s="75">
        <f t="shared" si="34"/>
        <v>0</v>
      </c>
      <c r="T127" s="75">
        <f t="shared" si="35"/>
        <v>281.39999999999998</v>
      </c>
      <c r="U127" s="70">
        <f t="shared" si="36"/>
        <v>294</v>
      </c>
      <c r="V127" s="75">
        <f t="shared" si="37"/>
        <v>281.39999999999998</v>
      </c>
      <c r="W127" s="70">
        <f t="shared" si="38"/>
        <v>294</v>
      </c>
    </row>
    <row r="128" spans="1:23" ht="24" x14ac:dyDescent="0.25">
      <c r="A128" s="285">
        <v>6</v>
      </c>
      <c r="B128" s="59">
        <f t="shared" si="29"/>
        <v>0</v>
      </c>
      <c r="C128" s="59">
        <f t="shared" si="30"/>
        <v>0</v>
      </c>
      <c r="D128" s="275">
        <f t="shared" si="31"/>
        <v>0</v>
      </c>
      <c r="E128" s="74" t="s">
        <v>532</v>
      </c>
      <c r="F128" s="61">
        <v>6</v>
      </c>
      <c r="G128" s="74" t="s">
        <v>1035</v>
      </c>
      <c r="H128" s="23" t="s">
        <v>910</v>
      </c>
      <c r="I128" s="73">
        <v>1</v>
      </c>
      <c r="J128" s="74" t="s">
        <v>532</v>
      </c>
      <c r="K128" s="65">
        <v>70.36</v>
      </c>
      <c r="L128" s="65">
        <f t="shared" si="32"/>
        <v>70.36</v>
      </c>
      <c r="M128" s="66">
        <v>0.05</v>
      </c>
      <c r="N128" s="67">
        <f t="shared" si="26"/>
        <v>73.878</v>
      </c>
      <c r="O128" s="67">
        <v>11.75</v>
      </c>
      <c r="P128" s="68">
        <f t="shared" si="27"/>
        <v>74</v>
      </c>
      <c r="Q128" s="67">
        <f t="shared" si="28"/>
        <v>14.8</v>
      </c>
      <c r="R128" s="75">
        <f t="shared" si="33"/>
        <v>0</v>
      </c>
      <c r="S128" s="75">
        <f t="shared" si="34"/>
        <v>0</v>
      </c>
      <c r="T128" s="75">
        <f t="shared" si="35"/>
        <v>422.15999999999997</v>
      </c>
      <c r="U128" s="70">
        <f t="shared" si="36"/>
        <v>444</v>
      </c>
      <c r="V128" s="75">
        <f t="shared" si="37"/>
        <v>422.15999999999997</v>
      </c>
      <c r="W128" s="70">
        <f t="shared" si="38"/>
        <v>444</v>
      </c>
    </row>
    <row r="129" spans="1:23" ht="24" x14ac:dyDescent="0.25">
      <c r="A129" s="285">
        <v>2</v>
      </c>
      <c r="B129" s="59">
        <f t="shared" si="29"/>
        <v>0</v>
      </c>
      <c r="C129" s="59">
        <f t="shared" si="30"/>
        <v>0</v>
      </c>
      <c r="D129" s="275">
        <f t="shared" si="31"/>
        <v>0</v>
      </c>
      <c r="E129" s="74" t="s">
        <v>532</v>
      </c>
      <c r="F129" s="61">
        <v>2</v>
      </c>
      <c r="G129" s="74" t="s">
        <v>1036</v>
      </c>
      <c r="H129" s="23" t="s">
        <v>910</v>
      </c>
      <c r="I129" s="73">
        <v>1</v>
      </c>
      <c r="J129" s="74" t="s">
        <v>532</v>
      </c>
      <c r="K129" s="65">
        <v>124.16</v>
      </c>
      <c r="L129" s="65">
        <f t="shared" si="32"/>
        <v>124.16</v>
      </c>
      <c r="M129" s="66">
        <v>0.05</v>
      </c>
      <c r="N129" s="67">
        <f t="shared" si="26"/>
        <v>130.36799999999999</v>
      </c>
      <c r="O129" s="67">
        <v>11.75</v>
      </c>
      <c r="P129" s="68">
        <f t="shared" si="27"/>
        <v>130.25</v>
      </c>
      <c r="Q129" s="67">
        <f t="shared" si="28"/>
        <v>26.05</v>
      </c>
      <c r="R129" s="75">
        <f t="shared" si="33"/>
        <v>0</v>
      </c>
      <c r="S129" s="75">
        <f t="shared" si="34"/>
        <v>0</v>
      </c>
      <c r="T129" s="75">
        <f t="shared" si="35"/>
        <v>248.32</v>
      </c>
      <c r="U129" s="70">
        <f t="shared" si="36"/>
        <v>260.5</v>
      </c>
      <c r="V129" s="75">
        <f t="shared" si="37"/>
        <v>248.32</v>
      </c>
      <c r="W129" s="70">
        <f t="shared" si="38"/>
        <v>260.5</v>
      </c>
    </row>
    <row r="130" spans="1:23" ht="24" x14ac:dyDescent="0.25">
      <c r="A130" s="285">
        <v>3</v>
      </c>
      <c r="B130" s="59">
        <f t="shared" si="29"/>
        <v>0</v>
      </c>
      <c r="C130" s="59">
        <f t="shared" si="30"/>
        <v>0</v>
      </c>
      <c r="D130" s="275">
        <f t="shared" si="31"/>
        <v>0</v>
      </c>
      <c r="E130" s="74" t="s">
        <v>532</v>
      </c>
      <c r="F130" s="61">
        <v>3</v>
      </c>
      <c r="G130" s="74" t="s">
        <v>1037</v>
      </c>
      <c r="H130" s="23" t="s">
        <v>910</v>
      </c>
      <c r="I130" s="73">
        <v>1</v>
      </c>
      <c r="J130" s="74" t="s">
        <v>532</v>
      </c>
      <c r="K130" s="65">
        <v>118.86</v>
      </c>
      <c r="L130" s="65">
        <f t="shared" si="32"/>
        <v>118.86</v>
      </c>
      <c r="M130" s="66">
        <v>0.05</v>
      </c>
      <c r="N130" s="67">
        <f t="shared" si="26"/>
        <v>124.803</v>
      </c>
      <c r="O130" s="67">
        <v>11.75</v>
      </c>
      <c r="P130" s="68">
        <f t="shared" si="27"/>
        <v>124.75</v>
      </c>
      <c r="Q130" s="67">
        <f t="shared" si="28"/>
        <v>24.950000000000003</v>
      </c>
      <c r="R130" s="75">
        <f t="shared" si="33"/>
        <v>0</v>
      </c>
      <c r="S130" s="75">
        <f t="shared" si="34"/>
        <v>0</v>
      </c>
      <c r="T130" s="75">
        <f t="shared" si="35"/>
        <v>356.58</v>
      </c>
      <c r="U130" s="70">
        <f t="shared" si="36"/>
        <v>374.25</v>
      </c>
      <c r="V130" s="75">
        <f t="shared" si="37"/>
        <v>356.58</v>
      </c>
      <c r="W130" s="70">
        <f t="shared" si="38"/>
        <v>374.25</v>
      </c>
    </row>
    <row r="131" spans="1:23" ht="24" x14ac:dyDescent="0.25">
      <c r="A131" s="285">
        <v>3</v>
      </c>
      <c r="B131" s="59">
        <f t="shared" si="29"/>
        <v>0</v>
      </c>
      <c r="C131" s="59">
        <f t="shared" si="30"/>
        <v>0</v>
      </c>
      <c r="D131" s="275">
        <f t="shared" si="31"/>
        <v>0</v>
      </c>
      <c r="E131" s="74" t="s">
        <v>532</v>
      </c>
      <c r="F131" s="61">
        <v>3</v>
      </c>
      <c r="G131" s="74" t="s">
        <v>1038</v>
      </c>
      <c r="H131" s="23" t="s">
        <v>910</v>
      </c>
      <c r="I131" s="73">
        <v>1</v>
      </c>
      <c r="J131" s="74" t="s">
        <v>532</v>
      </c>
      <c r="K131" s="65">
        <v>111.08</v>
      </c>
      <c r="L131" s="65">
        <f t="shared" si="32"/>
        <v>111.08</v>
      </c>
      <c r="M131" s="66">
        <v>0.05</v>
      </c>
      <c r="N131" s="67">
        <f t="shared" ref="N131:N164" si="39">L131+(L131*M131)</f>
        <v>116.634</v>
      </c>
      <c r="O131" s="67">
        <v>11.75</v>
      </c>
      <c r="P131" s="68">
        <f t="shared" ref="P131:P164" si="40">ROUND(N131*4,0)/4</f>
        <v>116.75</v>
      </c>
      <c r="Q131" s="67">
        <f t="shared" si="28"/>
        <v>23.35</v>
      </c>
      <c r="R131" s="75">
        <f t="shared" si="33"/>
        <v>0</v>
      </c>
      <c r="S131" s="75">
        <f t="shared" si="34"/>
        <v>0</v>
      </c>
      <c r="T131" s="75">
        <f t="shared" si="35"/>
        <v>333.24</v>
      </c>
      <c r="U131" s="70">
        <f t="shared" si="36"/>
        <v>350.25</v>
      </c>
      <c r="V131" s="75">
        <f t="shared" si="37"/>
        <v>333.24</v>
      </c>
      <c r="W131" s="70">
        <f t="shared" si="38"/>
        <v>350.25</v>
      </c>
    </row>
    <row r="132" spans="1:23" ht="24" x14ac:dyDescent="0.25">
      <c r="A132" s="285">
        <v>12</v>
      </c>
      <c r="B132" s="59">
        <f t="shared" si="29"/>
        <v>0</v>
      </c>
      <c r="C132" s="59">
        <f t="shared" si="30"/>
        <v>0</v>
      </c>
      <c r="D132" s="275">
        <f t="shared" si="31"/>
        <v>0</v>
      </c>
      <c r="E132" s="74" t="s">
        <v>532</v>
      </c>
      <c r="F132" s="61">
        <v>12</v>
      </c>
      <c r="G132" s="74" t="s">
        <v>1039</v>
      </c>
      <c r="H132" s="23" t="s">
        <v>910</v>
      </c>
      <c r="I132" s="73">
        <v>12</v>
      </c>
      <c r="J132" s="74" t="s">
        <v>532</v>
      </c>
      <c r="K132" s="65">
        <v>380.7</v>
      </c>
      <c r="L132" s="65">
        <f t="shared" si="32"/>
        <v>31.724999999999998</v>
      </c>
      <c r="M132" s="66">
        <v>0.05</v>
      </c>
      <c r="N132" s="67">
        <f t="shared" si="39"/>
        <v>33.311250000000001</v>
      </c>
      <c r="O132" s="67">
        <v>11.75</v>
      </c>
      <c r="P132" s="68">
        <f t="shared" si="40"/>
        <v>33.25</v>
      </c>
      <c r="Q132" s="67">
        <f t="shared" si="28"/>
        <v>6.65</v>
      </c>
      <c r="R132" s="75">
        <f t="shared" si="33"/>
        <v>0</v>
      </c>
      <c r="S132" s="75">
        <f t="shared" si="34"/>
        <v>0</v>
      </c>
      <c r="T132" s="75">
        <f t="shared" si="35"/>
        <v>380.7</v>
      </c>
      <c r="U132" s="70">
        <f t="shared" si="36"/>
        <v>399</v>
      </c>
      <c r="V132" s="75">
        <f t="shared" si="37"/>
        <v>380.7</v>
      </c>
      <c r="W132" s="70">
        <f t="shared" si="38"/>
        <v>399</v>
      </c>
    </row>
    <row r="133" spans="1:23" x14ac:dyDescent="0.25">
      <c r="A133" s="285">
        <v>2</v>
      </c>
      <c r="B133" s="59">
        <f t="shared" si="29"/>
        <v>0</v>
      </c>
      <c r="C133" s="59">
        <f t="shared" si="30"/>
        <v>0</v>
      </c>
      <c r="D133" s="275">
        <f t="shared" si="31"/>
        <v>0</v>
      </c>
      <c r="E133" s="74" t="s">
        <v>532</v>
      </c>
      <c r="F133" s="61">
        <v>2</v>
      </c>
      <c r="G133" s="74" t="s">
        <v>1040</v>
      </c>
      <c r="H133" s="23" t="s">
        <v>910</v>
      </c>
      <c r="I133" s="73">
        <v>1</v>
      </c>
      <c r="J133" s="74" t="s">
        <v>532</v>
      </c>
      <c r="K133" s="65">
        <v>46.56</v>
      </c>
      <c r="L133" s="65">
        <f t="shared" si="32"/>
        <v>46.56</v>
      </c>
      <c r="M133" s="66">
        <v>0.05</v>
      </c>
      <c r="N133" s="67">
        <f t="shared" si="39"/>
        <v>48.888000000000005</v>
      </c>
      <c r="O133" s="67">
        <v>11.75</v>
      </c>
      <c r="P133" s="68">
        <f t="shared" si="40"/>
        <v>49</v>
      </c>
      <c r="Q133" s="67">
        <f t="shared" ref="Q133" si="41">P133*20%</f>
        <v>9.8000000000000007</v>
      </c>
      <c r="R133" s="75">
        <f t="shared" si="33"/>
        <v>0</v>
      </c>
      <c r="S133" s="75">
        <f t="shared" si="34"/>
        <v>0</v>
      </c>
      <c r="T133" s="75">
        <f t="shared" si="35"/>
        <v>93.12</v>
      </c>
      <c r="U133" s="70">
        <f t="shared" si="36"/>
        <v>98</v>
      </c>
      <c r="V133" s="75">
        <f t="shared" si="37"/>
        <v>93.12</v>
      </c>
      <c r="W133" s="70">
        <f t="shared" si="38"/>
        <v>98</v>
      </c>
    </row>
    <row r="134" spans="1:23" ht="24" x14ac:dyDescent="0.25">
      <c r="A134" s="285">
        <v>12</v>
      </c>
      <c r="B134" s="59">
        <f t="shared" ref="B134:B164" si="42">MAX(0,A134-F134)</f>
        <v>0</v>
      </c>
      <c r="C134" s="59">
        <f t="shared" ref="C134:C164" si="43">B134/I134</f>
        <v>0</v>
      </c>
      <c r="D134" s="275">
        <f t="shared" ref="D134:D164" si="44">ROUND(C134,0)</f>
        <v>0</v>
      </c>
      <c r="E134" s="74" t="s">
        <v>532</v>
      </c>
      <c r="F134" s="61">
        <v>12</v>
      </c>
      <c r="G134" s="74" t="s">
        <v>1041</v>
      </c>
      <c r="H134" s="23" t="s">
        <v>910</v>
      </c>
      <c r="I134" s="73">
        <v>12</v>
      </c>
      <c r="J134" s="74" t="s">
        <v>532</v>
      </c>
      <c r="K134" s="65">
        <v>55.54</v>
      </c>
      <c r="L134" s="65">
        <f t="shared" ref="L134:L164" si="45">K134/I134</f>
        <v>4.628333333333333</v>
      </c>
      <c r="M134" s="66">
        <v>0.05</v>
      </c>
      <c r="N134" s="67">
        <f t="shared" si="39"/>
        <v>4.85975</v>
      </c>
      <c r="O134" s="67">
        <v>11.75</v>
      </c>
      <c r="P134" s="68">
        <f t="shared" si="40"/>
        <v>4.75</v>
      </c>
    </row>
    <row r="135" spans="1:23" ht="24" x14ac:dyDescent="0.25">
      <c r="A135" s="285">
        <v>2</v>
      </c>
      <c r="B135" s="59">
        <f t="shared" si="42"/>
        <v>0</v>
      </c>
      <c r="C135" s="59">
        <f t="shared" si="43"/>
        <v>0</v>
      </c>
      <c r="D135" s="275">
        <f t="shared" si="44"/>
        <v>0</v>
      </c>
      <c r="E135" s="74" t="s">
        <v>532</v>
      </c>
      <c r="F135" s="61">
        <v>2</v>
      </c>
      <c r="G135" s="74" t="s">
        <v>1042</v>
      </c>
      <c r="H135" s="23" t="s">
        <v>910</v>
      </c>
      <c r="I135" s="73">
        <v>1</v>
      </c>
      <c r="J135" s="74" t="s">
        <v>532</v>
      </c>
      <c r="K135" s="65">
        <v>44.62</v>
      </c>
      <c r="L135" s="65">
        <f t="shared" si="45"/>
        <v>44.62</v>
      </c>
      <c r="M135" s="66">
        <v>0.05</v>
      </c>
      <c r="N135" s="67">
        <f t="shared" si="39"/>
        <v>46.850999999999999</v>
      </c>
      <c r="O135" s="67">
        <v>11.75</v>
      </c>
      <c r="P135" s="68">
        <f t="shared" si="40"/>
        <v>46.75</v>
      </c>
    </row>
    <row r="136" spans="1:23" ht="24" x14ac:dyDescent="0.25">
      <c r="A136" s="285">
        <v>12</v>
      </c>
      <c r="B136" s="59">
        <f t="shared" si="42"/>
        <v>0</v>
      </c>
      <c r="C136" s="59">
        <f t="shared" si="43"/>
        <v>0</v>
      </c>
      <c r="D136" s="275">
        <f t="shared" si="44"/>
        <v>0</v>
      </c>
      <c r="E136" s="74" t="s">
        <v>532</v>
      </c>
      <c r="F136" s="61">
        <v>12</v>
      </c>
      <c r="G136" s="74" t="s">
        <v>1043</v>
      </c>
      <c r="H136" s="23" t="s">
        <v>910</v>
      </c>
      <c r="I136" s="73">
        <v>12</v>
      </c>
      <c r="J136" s="74" t="s">
        <v>532</v>
      </c>
      <c r="K136" s="65">
        <v>51.43</v>
      </c>
      <c r="L136" s="65">
        <f t="shared" si="45"/>
        <v>4.2858333333333336</v>
      </c>
      <c r="M136" s="66">
        <v>0.05</v>
      </c>
      <c r="N136" s="67">
        <f t="shared" si="39"/>
        <v>4.5001250000000006</v>
      </c>
      <c r="O136" s="67">
        <v>11.75</v>
      </c>
      <c r="P136" s="68">
        <f t="shared" si="40"/>
        <v>4.5</v>
      </c>
    </row>
    <row r="137" spans="1:23" ht="24" x14ac:dyDescent="0.25">
      <c r="A137" s="285">
        <v>5</v>
      </c>
      <c r="B137" s="59">
        <f t="shared" si="42"/>
        <v>0</v>
      </c>
      <c r="C137" s="59">
        <f t="shared" si="43"/>
        <v>0</v>
      </c>
      <c r="D137" s="275">
        <f t="shared" si="44"/>
        <v>0</v>
      </c>
      <c r="E137" s="74" t="s">
        <v>532</v>
      </c>
      <c r="F137" s="61">
        <v>5</v>
      </c>
      <c r="G137" s="74" t="s">
        <v>1044</v>
      </c>
      <c r="H137" s="23" t="s">
        <v>910</v>
      </c>
      <c r="I137" s="73">
        <v>1</v>
      </c>
      <c r="J137" s="74" t="s">
        <v>532</v>
      </c>
      <c r="K137" s="65">
        <v>63.8</v>
      </c>
      <c r="L137" s="65">
        <f t="shared" si="45"/>
        <v>63.8</v>
      </c>
      <c r="M137" s="66">
        <v>0.05</v>
      </c>
      <c r="N137" s="67">
        <f t="shared" si="39"/>
        <v>66.989999999999995</v>
      </c>
      <c r="O137" s="67">
        <v>11.75</v>
      </c>
      <c r="P137" s="68">
        <f t="shared" si="40"/>
        <v>67</v>
      </c>
    </row>
    <row r="138" spans="1:23" ht="24" x14ac:dyDescent="0.25">
      <c r="A138" s="285">
        <v>5</v>
      </c>
      <c r="B138" s="59">
        <f t="shared" si="42"/>
        <v>0</v>
      </c>
      <c r="C138" s="59">
        <f t="shared" si="43"/>
        <v>0</v>
      </c>
      <c r="D138" s="275">
        <f t="shared" si="44"/>
        <v>0</v>
      </c>
      <c r="E138" s="74" t="s">
        <v>532</v>
      </c>
      <c r="F138" s="61">
        <v>5</v>
      </c>
      <c r="G138" s="74" t="s">
        <v>1045</v>
      </c>
      <c r="H138" s="23" t="s">
        <v>910</v>
      </c>
      <c r="I138" s="73">
        <v>1</v>
      </c>
      <c r="J138" s="74" t="s">
        <v>532</v>
      </c>
      <c r="K138" s="65">
        <v>46.2</v>
      </c>
      <c r="L138" s="65">
        <f t="shared" si="45"/>
        <v>46.2</v>
      </c>
      <c r="M138" s="66">
        <v>0.05</v>
      </c>
      <c r="N138" s="67">
        <f t="shared" si="39"/>
        <v>48.510000000000005</v>
      </c>
      <c r="O138" s="67">
        <v>11.75</v>
      </c>
      <c r="P138" s="68">
        <f t="shared" si="40"/>
        <v>48.5</v>
      </c>
    </row>
    <row r="139" spans="1:23" ht="36" x14ac:dyDescent="0.25">
      <c r="A139" s="285">
        <v>12</v>
      </c>
      <c r="B139" s="59">
        <f t="shared" si="42"/>
        <v>0</v>
      </c>
      <c r="C139" s="59">
        <f t="shared" si="43"/>
        <v>0</v>
      </c>
      <c r="D139" s="275">
        <f t="shared" si="44"/>
        <v>0</v>
      </c>
      <c r="E139" s="74" t="s">
        <v>532</v>
      </c>
      <c r="F139" s="61">
        <v>12</v>
      </c>
      <c r="G139" s="74" t="s">
        <v>1046</v>
      </c>
      <c r="H139" s="23" t="s">
        <v>910</v>
      </c>
      <c r="I139" s="73">
        <v>12</v>
      </c>
      <c r="J139" s="74" t="s">
        <v>532</v>
      </c>
      <c r="K139" s="65">
        <v>227.4</v>
      </c>
      <c r="L139" s="65">
        <f t="shared" si="45"/>
        <v>18.95</v>
      </c>
      <c r="M139" s="66">
        <v>0.05</v>
      </c>
      <c r="N139" s="67">
        <f t="shared" si="39"/>
        <v>19.897500000000001</v>
      </c>
      <c r="O139" s="67">
        <v>11.75</v>
      </c>
      <c r="P139" s="68">
        <f t="shared" si="40"/>
        <v>20</v>
      </c>
    </row>
    <row r="140" spans="1:23" ht="36" x14ac:dyDescent="0.25">
      <c r="A140" s="285">
        <v>12</v>
      </c>
      <c r="B140" s="59">
        <f t="shared" si="42"/>
        <v>0</v>
      </c>
      <c r="C140" s="59">
        <f t="shared" si="43"/>
        <v>0</v>
      </c>
      <c r="D140" s="275">
        <f t="shared" si="44"/>
        <v>0</v>
      </c>
      <c r="E140" s="74" t="s">
        <v>532</v>
      </c>
      <c r="F140" s="61">
        <v>12</v>
      </c>
      <c r="G140" s="74" t="s">
        <v>1047</v>
      </c>
      <c r="H140" s="23" t="s">
        <v>910</v>
      </c>
      <c r="I140" s="73">
        <v>12</v>
      </c>
      <c r="J140" s="74" t="s">
        <v>532</v>
      </c>
      <c r="K140" s="65">
        <v>227.4</v>
      </c>
      <c r="L140" s="65">
        <f t="shared" si="45"/>
        <v>18.95</v>
      </c>
      <c r="M140" s="66">
        <v>0.05</v>
      </c>
      <c r="N140" s="67">
        <f t="shared" si="39"/>
        <v>19.897500000000001</v>
      </c>
      <c r="O140" s="67">
        <v>11.75</v>
      </c>
      <c r="P140" s="68">
        <f t="shared" si="40"/>
        <v>20</v>
      </c>
    </row>
    <row r="141" spans="1:23" ht="24" x14ac:dyDescent="0.25">
      <c r="A141" s="285">
        <v>12</v>
      </c>
      <c r="B141" s="59">
        <f t="shared" si="42"/>
        <v>0</v>
      </c>
      <c r="C141" s="59">
        <f t="shared" si="43"/>
        <v>0</v>
      </c>
      <c r="D141" s="275">
        <f t="shared" si="44"/>
        <v>0</v>
      </c>
      <c r="E141" s="74" t="s">
        <v>532</v>
      </c>
      <c r="F141" s="61">
        <v>12</v>
      </c>
      <c r="G141" s="74" t="s">
        <v>1048</v>
      </c>
      <c r="H141" s="23" t="s">
        <v>910</v>
      </c>
      <c r="I141" s="73">
        <v>12</v>
      </c>
      <c r="J141" s="74" t="s">
        <v>532</v>
      </c>
      <c r="K141" s="65">
        <v>79.2</v>
      </c>
      <c r="L141" s="65">
        <f t="shared" si="45"/>
        <v>6.6000000000000005</v>
      </c>
      <c r="M141" s="66">
        <v>0.05</v>
      </c>
      <c r="N141" s="67">
        <f t="shared" si="39"/>
        <v>6.9300000000000006</v>
      </c>
      <c r="O141" s="67">
        <v>11.75</v>
      </c>
      <c r="P141" s="68">
        <f t="shared" si="40"/>
        <v>7</v>
      </c>
    </row>
    <row r="142" spans="1:23" ht="24" x14ac:dyDescent="0.25">
      <c r="A142" s="285">
        <v>12</v>
      </c>
      <c r="B142" s="59">
        <f t="shared" si="42"/>
        <v>0</v>
      </c>
      <c r="C142" s="59">
        <f t="shared" si="43"/>
        <v>0</v>
      </c>
      <c r="D142" s="275">
        <f t="shared" si="44"/>
        <v>0</v>
      </c>
      <c r="E142" s="74" t="s">
        <v>532</v>
      </c>
      <c r="F142" s="61">
        <v>12</v>
      </c>
      <c r="G142" s="74" t="s">
        <v>1049</v>
      </c>
      <c r="H142" s="23" t="s">
        <v>910</v>
      </c>
      <c r="I142" s="73">
        <v>12</v>
      </c>
      <c r="J142" s="74" t="s">
        <v>532</v>
      </c>
      <c r="K142" s="65">
        <v>79.2</v>
      </c>
      <c r="L142" s="65">
        <f t="shared" si="45"/>
        <v>6.6000000000000005</v>
      </c>
      <c r="M142" s="66">
        <v>0.05</v>
      </c>
      <c r="N142" s="67">
        <f t="shared" si="39"/>
        <v>6.9300000000000006</v>
      </c>
      <c r="O142" s="67">
        <v>11.75</v>
      </c>
      <c r="P142" s="68">
        <f t="shared" si="40"/>
        <v>7</v>
      </c>
    </row>
    <row r="143" spans="1:23" ht="24" x14ac:dyDescent="0.25">
      <c r="A143" s="285">
        <v>3</v>
      </c>
      <c r="B143" s="59">
        <f t="shared" si="42"/>
        <v>0</v>
      </c>
      <c r="C143" s="59">
        <f t="shared" si="43"/>
        <v>0</v>
      </c>
      <c r="D143" s="275">
        <f t="shared" si="44"/>
        <v>0</v>
      </c>
      <c r="E143" s="74" t="s">
        <v>532</v>
      </c>
      <c r="F143" s="61">
        <v>3</v>
      </c>
      <c r="G143" s="74" t="s">
        <v>1050</v>
      </c>
      <c r="H143" s="23" t="s">
        <v>910</v>
      </c>
      <c r="I143" s="73">
        <v>1</v>
      </c>
      <c r="J143" s="74" t="s">
        <v>532</v>
      </c>
      <c r="K143" s="65">
        <v>46.5</v>
      </c>
      <c r="L143" s="65">
        <f t="shared" si="45"/>
        <v>46.5</v>
      </c>
      <c r="M143" s="66">
        <v>0.05</v>
      </c>
      <c r="N143" s="67">
        <f t="shared" si="39"/>
        <v>48.825000000000003</v>
      </c>
      <c r="O143" s="67">
        <v>11.75</v>
      </c>
      <c r="P143" s="68">
        <f t="shared" si="40"/>
        <v>48.75</v>
      </c>
    </row>
    <row r="144" spans="1:23" ht="24" x14ac:dyDescent="0.25">
      <c r="A144" s="285">
        <v>3</v>
      </c>
      <c r="B144" s="59">
        <f t="shared" si="42"/>
        <v>0</v>
      </c>
      <c r="C144" s="59">
        <f t="shared" si="43"/>
        <v>0</v>
      </c>
      <c r="D144" s="275">
        <f t="shared" si="44"/>
        <v>0</v>
      </c>
      <c r="E144" s="74" t="s">
        <v>532</v>
      </c>
      <c r="F144" s="61">
        <v>3</v>
      </c>
      <c r="G144" s="74" t="s">
        <v>1051</v>
      </c>
      <c r="H144" s="23" t="s">
        <v>910</v>
      </c>
      <c r="I144" s="73">
        <v>1</v>
      </c>
      <c r="J144" s="74" t="s">
        <v>532</v>
      </c>
      <c r="K144" s="65">
        <v>46.5</v>
      </c>
      <c r="L144" s="65">
        <f t="shared" si="45"/>
        <v>46.5</v>
      </c>
      <c r="M144" s="66">
        <v>0.05</v>
      </c>
      <c r="N144" s="67">
        <f t="shared" si="39"/>
        <v>48.825000000000003</v>
      </c>
      <c r="O144" s="67">
        <v>11.75</v>
      </c>
      <c r="P144" s="68">
        <f t="shared" si="40"/>
        <v>48.75</v>
      </c>
    </row>
    <row r="145" spans="1:16" ht="24" x14ac:dyDescent="0.25">
      <c r="A145" s="285">
        <v>3</v>
      </c>
      <c r="B145" s="59">
        <f t="shared" si="42"/>
        <v>0</v>
      </c>
      <c r="C145" s="59">
        <f t="shared" si="43"/>
        <v>0</v>
      </c>
      <c r="D145" s="275">
        <f t="shared" si="44"/>
        <v>0</v>
      </c>
      <c r="E145" s="74" t="s">
        <v>532</v>
      </c>
      <c r="F145" s="61">
        <v>3</v>
      </c>
      <c r="G145" s="74" t="s">
        <v>1052</v>
      </c>
      <c r="H145" s="23" t="s">
        <v>910</v>
      </c>
      <c r="I145" s="73">
        <v>1</v>
      </c>
      <c r="J145" s="74" t="s">
        <v>532</v>
      </c>
      <c r="K145" s="65">
        <v>45.6</v>
      </c>
      <c r="L145" s="65">
        <f t="shared" si="45"/>
        <v>45.6</v>
      </c>
      <c r="M145" s="66">
        <v>0.05</v>
      </c>
      <c r="N145" s="67">
        <f t="shared" si="39"/>
        <v>47.88</v>
      </c>
      <c r="O145" s="67">
        <v>11.75</v>
      </c>
      <c r="P145" s="68">
        <f t="shared" si="40"/>
        <v>48</v>
      </c>
    </row>
    <row r="146" spans="1:16" ht="24" x14ac:dyDescent="0.25">
      <c r="A146" s="285">
        <v>3</v>
      </c>
      <c r="B146" s="59">
        <f t="shared" si="42"/>
        <v>0</v>
      </c>
      <c r="C146" s="59">
        <f t="shared" si="43"/>
        <v>0</v>
      </c>
      <c r="D146" s="275">
        <f t="shared" si="44"/>
        <v>0</v>
      </c>
      <c r="E146" s="74" t="s">
        <v>532</v>
      </c>
      <c r="F146" s="61">
        <v>3</v>
      </c>
      <c r="G146" s="74" t="s">
        <v>1053</v>
      </c>
      <c r="H146" s="23" t="s">
        <v>910</v>
      </c>
      <c r="I146" s="73">
        <v>1</v>
      </c>
      <c r="J146" s="74" t="s">
        <v>532</v>
      </c>
      <c r="K146" s="65">
        <v>45.6</v>
      </c>
      <c r="L146" s="65">
        <f t="shared" si="45"/>
        <v>45.6</v>
      </c>
      <c r="M146" s="66">
        <v>0.05</v>
      </c>
      <c r="N146" s="67">
        <f t="shared" si="39"/>
        <v>47.88</v>
      </c>
      <c r="O146" s="67">
        <v>11.75</v>
      </c>
      <c r="P146" s="68">
        <f t="shared" si="40"/>
        <v>48</v>
      </c>
    </row>
    <row r="147" spans="1:16" ht="24" x14ac:dyDescent="0.25">
      <c r="A147" s="285">
        <v>3</v>
      </c>
      <c r="B147" s="59">
        <f t="shared" si="42"/>
        <v>0</v>
      </c>
      <c r="C147" s="59">
        <f t="shared" si="43"/>
        <v>0</v>
      </c>
      <c r="D147" s="275">
        <f t="shared" si="44"/>
        <v>0</v>
      </c>
      <c r="E147" s="74" t="s">
        <v>532</v>
      </c>
      <c r="F147" s="61">
        <v>3</v>
      </c>
      <c r="G147" s="74" t="s">
        <v>1054</v>
      </c>
      <c r="H147" s="23" t="s">
        <v>910</v>
      </c>
      <c r="I147" s="73">
        <v>1</v>
      </c>
      <c r="J147" s="74" t="s">
        <v>532</v>
      </c>
      <c r="K147" s="65">
        <v>45.6</v>
      </c>
      <c r="L147" s="65">
        <f t="shared" si="45"/>
        <v>45.6</v>
      </c>
      <c r="M147" s="66">
        <v>0.05</v>
      </c>
      <c r="N147" s="67">
        <f t="shared" si="39"/>
        <v>47.88</v>
      </c>
      <c r="O147" s="67">
        <v>11.75</v>
      </c>
      <c r="P147" s="68">
        <f t="shared" si="40"/>
        <v>48</v>
      </c>
    </row>
    <row r="148" spans="1:16" ht="24" x14ac:dyDescent="0.25">
      <c r="A148" s="285">
        <v>3</v>
      </c>
      <c r="B148" s="59">
        <f t="shared" si="42"/>
        <v>0</v>
      </c>
      <c r="C148" s="59">
        <f t="shared" si="43"/>
        <v>0</v>
      </c>
      <c r="D148" s="275">
        <f t="shared" si="44"/>
        <v>0</v>
      </c>
      <c r="E148" s="74" t="s">
        <v>532</v>
      </c>
      <c r="F148" s="61">
        <v>3</v>
      </c>
      <c r="G148" s="74" t="s">
        <v>1055</v>
      </c>
      <c r="H148" s="23" t="s">
        <v>910</v>
      </c>
      <c r="I148" s="73">
        <v>1</v>
      </c>
      <c r="J148" s="74" t="s">
        <v>532</v>
      </c>
      <c r="K148" s="65">
        <v>51.85</v>
      </c>
      <c r="L148" s="65">
        <f t="shared" si="45"/>
        <v>51.85</v>
      </c>
      <c r="M148" s="66">
        <v>0.05</v>
      </c>
      <c r="N148" s="67">
        <f t="shared" si="39"/>
        <v>54.442500000000003</v>
      </c>
      <c r="O148" s="67">
        <v>11.75</v>
      </c>
      <c r="P148" s="68">
        <f t="shared" si="40"/>
        <v>54.5</v>
      </c>
    </row>
    <row r="149" spans="1:16" ht="24" x14ac:dyDescent="0.25">
      <c r="A149" s="285">
        <v>3</v>
      </c>
      <c r="B149" s="59">
        <f t="shared" si="42"/>
        <v>0</v>
      </c>
      <c r="C149" s="59">
        <f t="shared" si="43"/>
        <v>0</v>
      </c>
      <c r="D149" s="275">
        <f t="shared" si="44"/>
        <v>0</v>
      </c>
      <c r="E149" s="74" t="s">
        <v>532</v>
      </c>
      <c r="F149" s="61">
        <v>3</v>
      </c>
      <c r="G149" s="74" t="s">
        <v>1056</v>
      </c>
      <c r="H149" s="23" t="s">
        <v>910</v>
      </c>
      <c r="I149" s="73">
        <v>1</v>
      </c>
      <c r="J149" s="74" t="s">
        <v>532</v>
      </c>
      <c r="K149" s="65">
        <v>89.25</v>
      </c>
      <c r="L149" s="65">
        <f t="shared" si="45"/>
        <v>89.25</v>
      </c>
      <c r="M149" s="66">
        <v>0.05</v>
      </c>
      <c r="N149" s="67">
        <f t="shared" si="39"/>
        <v>93.712500000000006</v>
      </c>
      <c r="O149" s="67">
        <v>11.75</v>
      </c>
      <c r="P149" s="68">
        <f t="shared" si="40"/>
        <v>93.75</v>
      </c>
    </row>
    <row r="150" spans="1:16" ht="24" x14ac:dyDescent="0.25">
      <c r="A150" s="285">
        <v>3</v>
      </c>
      <c r="B150" s="59">
        <f t="shared" si="42"/>
        <v>0</v>
      </c>
      <c r="C150" s="59">
        <f t="shared" si="43"/>
        <v>0</v>
      </c>
      <c r="D150" s="275">
        <f t="shared" si="44"/>
        <v>0</v>
      </c>
      <c r="E150" s="74" t="s">
        <v>532</v>
      </c>
      <c r="F150" s="61">
        <v>3</v>
      </c>
      <c r="G150" s="74" t="s">
        <v>1057</v>
      </c>
      <c r="H150" s="23" t="s">
        <v>910</v>
      </c>
      <c r="I150" s="73">
        <v>1</v>
      </c>
      <c r="J150" s="74" t="s">
        <v>532</v>
      </c>
      <c r="K150" s="65">
        <v>89.25</v>
      </c>
      <c r="L150" s="65">
        <f t="shared" si="45"/>
        <v>89.25</v>
      </c>
      <c r="M150" s="66">
        <v>0.05</v>
      </c>
      <c r="N150" s="67">
        <f t="shared" si="39"/>
        <v>93.712500000000006</v>
      </c>
      <c r="O150" s="67">
        <v>11.75</v>
      </c>
      <c r="P150" s="68">
        <f t="shared" si="40"/>
        <v>93.75</v>
      </c>
    </row>
    <row r="151" spans="1:16" ht="24" x14ac:dyDescent="0.25">
      <c r="A151" s="285">
        <v>3</v>
      </c>
      <c r="B151" s="59">
        <f t="shared" si="42"/>
        <v>0</v>
      </c>
      <c r="C151" s="59">
        <f t="shared" si="43"/>
        <v>0</v>
      </c>
      <c r="D151" s="275">
        <f t="shared" si="44"/>
        <v>0</v>
      </c>
      <c r="E151" s="74" t="s">
        <v>532</v>
      </c>
      <c r="F151" s="61">
        <v>3</v>
      </c>
      <c r="G151" s="74" t="s">
        <v>1058</v>
      </c>
      <c r="H151" s="23" t="s">
        <v>910</v>
      </c>
      <c r="I151" s="73">
        <v>1</v>
      </c>
      <c r="J151" s="74" t="s">
        <v>532</v>
      </c>
      <c r="K151" s="65">
        <v>87.4</v>
      </c>
      <c r="L151" s="65">
        <f t="shared" si="45"/>
        <v>87.4</v>
      </c>
      <c r="M151" s="66">
        <v>0.05</v>
      </c>
      <c r="N151" s="67">
        <f t="shared" si="39"/>
        <v>91.77000000000001</v>
      </c>
      <c r="O151" s="67">
        <v>11.75</v>
      </c>
      <c r="P151" s="68">
        <f t="shared" si="40"/>
        <v>91.75</v>
      </c>
    </row>
    <row r="152" spans="1:16" ht="24" x14ac:dyDescent="0.25">
      <c r="A152" s="285">
        <v>3</v>
      </c>
      <c r="B152" s="59">
        <f t="shared" si="42"/>
        <v>0</v>
      </c>
      <c r="C152" s="59">
        <f t="shared" si="43"/>
        <v>0</v>
      </c>
      <c r="D152" s="275">
        <f t="shared" si="44"/>
        <v>0</v>
      </c>
      <c r="E152" s="74" t="s">
        <v>532</v>
      </c>
      <c r="F152" s="61">
        <v>3</v>
      </c>
      <c r="G152" s="74" t="s">
        <v>1059</v>
      </c>
      <c r="H152" s="23" t="s">
        <v>910</v>
      </c>
      <c r="I152" s="73">
        <v>1</v>
      </c>
      <c r="J152" s="74" t="s">
        <v>532</v>
      </c>
      <c r="K152" s="65">
        <v>87.4</v>
      </c>
      <c r="L152" s="65">
        <f t="shared" si="45"/>
        <v>87.4</v>
      </c>
      <c r="M152" s="66">
        <v>0.05</v>
      </c>
      <c r="N152" s="67">
        <f t="shared" si="39"/>
        <v>91.77000000000001</v>
      </c>
      <c r="O152" s="67">
        <v>11.75</v>
      </c>
      <c r="P152" s="68">
        <f t="shared" si="40"/>
        <v>91.75</v>
      </c>
    </row>
    <row r="153" spans="1:16" ht="24" x14ac:dyDescent="0.25">
      <c r="A153" s="285">
        <v>3</v>
      </c>
      <c r="B153" s="59">
        <f t="shared" si="42"/>
        <v>0</v>
      </c>
      <c r="C153" s="59">
        <f t="shared" si="43"/>
        <v>0</v>
      </c>
      <c r="D153" s="275">
        <f t="shared" si="44"/>
        <v>0</v>
      </c>
      <c r="E153" s="74" t="s">
        <v>532</v>
      </c>
      <c r="F153" s="61">
        <v>3</v>
      </c>
      <c r="G153" s="74" t="s">
        <v>1074</v>
      </c>
      <c r="H153" s="23" t="s">
        <v>910</v>
      </c>
      <c r="I153" s="73">
        <v>1</v>
      </c>
      <c r="J153" s="74" t="s">
        <v>532</v>
      </c>
      <c r="K153" s="65">
        <v>87.4</v>
      </c>
      <c r="L153" s="65">
        <f t="shared" si="45"/>
        <v>87.4</v>
      </c>
      <c r="M153" s="66">
        <v>0.05</v>
      </c>
      <c r="N153" s="67">
        <f t="shared" si="39"/>
        <v>91.77000000000001</v>
      </c>
      <c r="O153" s="67">
        <v>11.75</v>
      </c>
      <c r="P153" s="68">
        <f t="shared" si="40"/>
        <v>91.75</v>
      </c>
    </row>
    <row r="154" spans="1:16" ht="24" x14ac:dyDescent="0.25">
      <c r="A154" s="285">
        <v>3</v>
      </c>
      <c r="B154" s="59">
        <f t="shared" ref="B154" si="46">MAX(0,A154-F154)</f>
        <v>0</v>
      </c>
      <c r="C154" s="59">
        <f t="shared" ref="C154" si="47">B154/I154</f>
        <v>0</v>
      </c>
      <c r="D154" s="275">
        <f t="shared" ref="D154" si="48">ROUND(C154,0)</f>
        <v>0</v>
      </c>
      <c r="E154" s="74" t="s">
        <v>532</v>
      </c>
      <c r="F154" s="61">
        <v>3</v>
      </c>
      <c r="G154" s="74" t="s">
        <v>1060</v>
      </c>
      <c r="H154" s="23" t="s">
        <v>910</v>
      </c>
      <c r="I154" s="73">
        <v>1</v>
      </c>
      <c r="J154" s="74" t="s">
        <v>532</v>
      </c>
      <c r="K154" s="65">
        <v>86.3</v>
      </c>
      <c r="L154" s="65">
        <f t="shared" ref="L154" si="49">K154/I154</f>
        <v>86.3</v>
      </c>
      <c r="M154" s="66">
        <v>0.05</v>
      </c>
      <c r="N154" s="67">
        <f t="shared" si="39"/>
        <v>90.614999999999995</v>
      </c>
      <c r="O154" s="67">
        <v>11.75</v>
      </c>
      <c r="P154" s="68">
        <f t="shared" si="40"/>
        <v>90.5</v>
      </c>
    </row>
    <row r="155" spans="1:16" x14ac:dyDescent="0.25">
      <c r="A155" s="285">
        <v>40</v>
      </c>
      <c r="B155" s="59">
        <f t="shared" si="42"/>
        <v>0</v>
      </c>
      <c r="C155" s="59">
        <f t="shared" si="43"/>
        <v>0</v>
      </c>
      <c r="D155" s="275">
        <f t="shared" si="44"/>
        <v>0</v>
      </c>
      <c r="E155" s="74" t="s">
        <v>532</v>
      </c>
      <c r="F155" s="61">
        <v>40</v>
      </c>
      <c r="G155" s="74" t="s">
        <v>1061</v>
      </c>
      <c r="H155" s="23" t="s">
        <v>910</v>
      </c>
      <c r="I155" s="73">
        <v>20</v>
      </c>
      <c r="J155" s="74" t="s">
        <v>532</v>
      </c>
      <c r="K155" s="65">
        <v>928.62</v>
      </c>
      <c r="L155" s="65">
        <f t="shared" si="45"/>
        <v>46.430999999999997</v>
      </c>
      <c r="M155" s="66">
        <v>0.05</v>
      </c>
      <c r="N155" s="67">
        <f t="shared" si="39"/>
        <v>48.752549999999999</v>
      </c>
      <c r="O155" s="67">
        <v>11.75</v>
      </c>
      <c r="P155" s="68">
        <f t="shared" si="40"/>
        <v>48.75</v>
      </c>
    </row>
    <row r="156" spans="1:16" ht="24" x14ac:dyDescent="0.25">
      <c r="A156" s="285">
        <v>24</v>
      </c>
      <c r="B156" s="59">
        <f t="shared" si="42"/>
        <v>0</v>
      </c>
      <c r="C156" s="59">
        <f t="shared" si="43"/>
        <v>0</v>
      </c>
      <c r="D156" s="275">
        <f t="shared" si="44"/>
        <v>0</v>
      </c>
      <c r="E156" s="74" t="s">
        <v>532</v>
      </c>
      <c r="F156" s="61">
        <v>24</v>
      </c>
      <c r="G156" s="74" t="s">
        <v>1062</v>
      </c>
      <c r="H156" s="23" t="s">
        <v>910</v>
      </c>
      <c r="I156" s="73">
        <v>12</v>
      </c>
      <c r="J156" s="74" t="s">
        <v>532</v>
      </c>
      <c r="K156" s="65">
        <v>124.34</v>
      </c>
      <c r="L156" s="65">
        <f t="shared" si="45"/>
        <v>10.361666666666666</v>
      </c>
      <c r="M156" s="66">
        <v>0.05</v>
      </c>
      <c r="N156" s="67">
        <f t="shared" si="39"/>
        <v>10.87975</v>
      </c>
      <c r="O156" s="67">
        <v>11.75</v>
      </c>
      <c r="P156" s="68">
        <f t="shared" si="40"/>
        <v>11</v>
      </c>
    </row>
    <row r="157" spans="1:16" ht="36" x14ac:dyDescent="0.25">
      <c r="A157" s="285">
        <v>24</v>
      </c>
      <c r="B157" s="59">
        <f t="shared" si="42"/>
        <v>0</v>
      </c>
      <c r="C157" s="59">
        <f t="shared" si="43"/>
        <v>0</v>
      </c>
      <c r="D157" s="275">
        <f t="shared" si="44"/>
        <v>0</v>
      </c>
      <c r="E157" s="74" t="s">
        <v>532</v>
      </c>
      <c r="F157" s="61">
        <v>24</v>
      </c>
      <c r="G157" s="74" t="s">
        <v>1063</v>
      </c>
      <c r="H157" s="23" t="s">
        <v>910</v>
      </c>
      <c r="I157" s="73">
        <v>12</v>
      </c>
      <c r="J157" s="74" t="s">
        <v>532</v>
      </c>
      <c r="K157" s="65">
        <v>128.9</v>
      </c>
      <c r="L157" s="65">
        <f t="shared" si="45"/>
        <v>10.741666666666667</v>
      </c>
      <c r="M157" s="66">
        <v>0.05</v>
      </c>
      <c r="N157" s="67">
        <f t="shared" si="39"/>
        <v>11.27875</v>
      </c>
      <c r="O157" s="67">
        <v>11.75</v>
      </c>
      <c r="P157" s="68">
        <f t="shared" si="40"/>
        <v>11.25</v>
      </c>
    </row>
    <row r="158" spans="1:16" ht="24" x14ac:dyDescent="0.25">
      <c r="A158" s="285">
        <v>6</v>
      </c>
      <c r="B158" s="59">
        <f t="shared" si="42"/>
        <v>0</v>
      </c>
      <c r="C158" s="59">
        <f t="shared" si="43"/>
        <v>0</v>
      </c>
      <c r="D158" s="275">
        <f t="shared" si="44"/>
        <v>0</v>
      </c>
      <c r="E158" s="74" t="s">
        <v>532</v>
      </c>
      <c r="F158" s="61">
        <v>6</v>
      </c>
      <c r="G158" s="74" t="s">
        <v>1064</v>
      </c>
      <c r="H158" s="23" t="s">
        <v>910</v>
      </c>
      <c r="I158" s="73">
        <v>6</v>
      </c>
      <c r="J158" s="74" t="s">
        <v>532</v>
      </c>
      <c r="K158" s="65">
        <v>184.5</v>
      </c>
      <c r="L158" s="65">
        <f t="shared" si="45"/>
        <v>30.75</v>
      </c>
      <c r="M158" s="66">
        <v>0.05</v>
      </c>
      <c r="N158" s="67">
        <f t="shared" si="39"/>
        <v>32.287500000000001</v>
      </c>
      <c r="O158" s="67">
        <v>11.75</v>
      </c>
      <c r="P158" s="68">
        <f t="shared" si="40"/>
        <v>32.25</v>
      </c>
    </row>
    <row r="159" spans="1:16" ht="24" x14ac:dyDescent="0.25">
      <c r="A159" s="285">
        <v>12</v>
      </c>
      <c r="B159" s="59">
        <f t="shared" si="42"/>
        <v>0</v>
      </c>
      <c r="C159" s="59">
        <f t="shared" si="43"/>
        <v>0</v>
      </c>
      <c r="D159" s="275">
        <f t="shared" si="44"/>
        <v>0</v>
      </c>
      <c r="E159" s="74" t="s">
        <v>532</v>
      </c>
      <c r="F159" s="61">
        <v>12</v>
      </c>
      <c r="G159" s="74" t="s">
        <v>1065</v>
      </c>
      <c r="H159" s="23" t="s">
        <v>910</v>
      </c>
      <c r="I159" s="73">
        <v>12</v>
      </c>
      <c r="J159" s="74" t="s">
        <v>532</v>
      </c>
      <c r="K159" s="65">
        <v>201.12</v>
      </c>
      <c r="L159" s="65">
        <f t="shared" si="45"/>
        <v>16.760000000000002</v>
      </c>
      <c r="M159" s="66">
        <v>0.05</v>
      </c>
      <c r="N159" s="67">
        <f t="shared" si="39"/>
        <v>17.598000000000003</v>
      </c>
      <c r="O159" s="67">
        <v>11.75</v>
      </c>
      <c r="P159" s="68">
        <f t="shared" si="40"/>
        <v>17.5</v>
      </c>
    </row>
    <row r="160" spans="1:16" x14ac:dyDescent="0.25">
      <c r="A160" s="285">
        <v>24</v>
      </c>
      <c r="B160" s="59">
        <f t="shared" si="42"/>
        <v>0</v>
      </c>
      <c r="C160" s="59">
        <f t="shared" si="43"/>
        <v>0</v>
      </c>
      <c r="D160" s="275">
        <f t="shared" si="44"/>
        <v>0</v>
      </c>
      <c r="E160" s="74" t="s">
        <v>532</v>
      </c>
      <c r="F160" s="61">
        <v>24</v>
      </c>
      <c r="G160" s="74" t="s">
        <v>1066</v>
      </c>
      <c r="H160" s="23" t="s">
        <v>910</v>
      </c>
      <c r="I160" s="73">
        <v>24</v>
      </c>
      <c r="J160" s="74" t="s">
        <v>532</v>
      </c>
      <c r="K160" s="65">
        <v>472.75</v>
      </c>
      <c r="L160" s="65">
        <f t="shared" si="45"/>
        <v>19.697916666666668</v>
      </c>
      <c r="M160" s="66">
        <v>0.05</v>
      </c>
      <c r="N160" s="67">
        <f t="shared" si="39"/>
        <v>20.682812500000001</v>
      </c>
      <c r="O160" s="67">
        <v>11.75</v>
      </c>
      <c r="P160" s="68">
        <f t="shared" si="40"/>
        <v>20.75</v>
      </c>
    </row>
    <row r="161" spans="1:16" ht="24" x14ac:dyDescent="0.25">
      <c r="A161" s="285">
        <v>24</v>
      </c>
      <c r="B161" s="59">
        <f t="shared" si="42"/>
        <v>0</v>
      </c>
      <c r="C161" s="59">
        <f t="shared" si="43"/>
        <v>0</v>
      </c>
      <c r="D161" s="275">
        <f t="shared" si="44"/>
        <v>0</v>
      </c>
      <c r="E161" s="74" t="s">
        <v>532</v>
      </c>
      <c r="F161" s="61">
        <v>24</v>
      </c>
      <c r="G161" s="74" t="s">
        <v>1067</v>
      </c>
      <c r="H161" s="23" t="s">
        <v>910</v>
      </c>
      <c r="I161" s="73">
        <v>24</v>
      </c>
      <c r="J161" s="74" t="s">
        <v>532</v>
      </c>
      <c r="K161" s="65">
        <v>530.38</v>
      </c>
      <c r="L161" s="65">
        <f t="shared" si="45"/>
        <v>22.099166666666665</v>
      </c>
      <c r="M161" s="66">
        <v>0.05</v>
      </c>
      <c r="N161" s="67">
        <f t="shared" si="39"/>
        <v>23.204124999999998</v>
      </c>
      <c r="O161" s="67">
        <v>11.75</v>
      </c>
      <c r="P161" s="68">
        <f t="shared" si="40"/>
        <v>23.25</v>
      </c>
    </row>
    <row r="162" spans="1:16" ht="24" x14ac:dyDescent="0.25">
      <c r="A162" s="285">
        <v>12</v>
      </c>
      <c r="B162" s="59">
        <f t="shared" si="42"/>
        <v>0</v>
      </c>
      <c r="C162" s="59">
        <f t="shared" si="43"/>
        <v>0</v>
      </c>
      <c r="D162" s="275">
        <f t="shared" si="44"/>
        <v>0</v>
      </c>
      <c r="E162" s="74" t="s">
        <v>532</v>
      </c>
      <c r="F162" s="61">
        <v>12</v>
      </c>
      <c r="G162" s="74" t="s">
        <v>1068</v>
      </c>
      <c r="H162" s="23" t="s">
        <v>910</v>
      </c>
      <c r="I162" s="73">
        <v>6</v>
      </c>
      <c r="J162" s="74" t="s">
        <v>532</v>
      </c>
      <c r="K162" s="65">
        <v>425.38</v>
      </c>
      <c r="L162" s="65">
        <f t="shared" si="45"/>
        <v>70.896666666666661</v>
      </c>
      <c r="M162" s="66">
        <v>0.05</v>
      </c>
      <c r="N162" s="67">
        <f t="shared" si="39"/>
        <v>74.441499999999991</v>
      </c>
      <c r="O162" s="67">
        <v>11.75</v>
      </c>
      <c r="P162" s="68">
        <f t="shared" si="40"/>
        <v>74.5</v>
      </c>
    </row>
    <row r="163" spans="1:16" x14ac:dyDescent="0.25">
      <c r="A163" s="285">
        <v>60</v>
      </c>
      <c r="B163" s="59">
        <f t="shared" si="42"/>
        <v>0</v>
      </c>
      <c r="C163" s="59">
        <f t="shared" si="43"/>
        <v>0</v>
      </c>
      <c r="D163" s="275">
        <f t="shared" si="44"/>
        <v>0</v>
      </c>
      <c r="E163" s="74" t="s">
        <v>532</v>
      </c>
      <c r="F163" s="61">
        <v>60</v>
      </c>
      <c r="G163" s="74" t="s">
        <v>1069</v>
      </c>
      <c r="H163" s="23" t="s">
        <v>910</v>
      </c>
      <c r="I163" s="73">
        <v>60</v>
      </c>
      <c r="J163" s="74" t="s">
        <v>532</v>
      </c>
      <c r="K163" s="65">
        <v>1513.91</v>
      </c>
      <c r="L163" s="65">
        <f t="shared" si="45"/>
        <v>25.231833333333334</v>
      </c>
      <c r="M163" s="66">
        <v>0.05</v>
      </c>
      <c r="N163" s="67">
        <f t="shared" si="39"/>
        <v>26.493425000000002</v>
      </c>
      <c r="O163" s="67">
        <v>11.75</v>
      </c>
      <c r="P163" s="68">
        <f t="shared" si="40"/>
        <v>26.5</v>
      </c>
    </row>
    <row r="164" spans="1:16" x14ac:dyDescent="0.25">
      <c r="A164" s="285">
        <v>60</v>
      </c>
      <c r="B164" s="59">
        <f t="shared" si="42"/>
        <v>0</v>
      </c>
      <c r="C164" s="59">
        <f t="shared" si="43"/>
        <v>0</v>
      </c>
      <c r="D164" s="275">
        <f t="shared" si="44"/>
        <v>0</v>
      </c>
      <c r="E164" s="74" t="s">
        <v>532</v>
      </c>
      <c r="F164" s="61">
        <v>60</v>
      </c>
      <c r="G164" s="74" t="s">
        <v>1070</v>
      </c>
      <c r="H164" s="23" t="s">
        <v>910</v>
      </c>
      <c r="I164" s="73">
        <v>60</v>
      </c>
      <c r="J164" s="74" t="s">
        <v>532</v>
      </c>
      <c r="K164" s="65">
        <v>2597.46</v>
      </c>
      <c r="L164" s="65">
        <f t="shared" si="45"/>
        <v>43.291000000000004</v>
      </c>
      <c r="M164" s="66">
        <v>0.05</v>
      </c>
      <c r="N164" s="67">
        <f t="shared" si="39"/>
        <v>45.455550000000002</v>
      </c>
      <c r="O164" s="67">
        <v>11.75</v>
      </c>
      <c r="P164" s="68">
        <f t="shared" si="40"/>
        <v>45.5</v>
      </c>
    </row>
    <row r="165" spans="1:16" x14ac:dyDescent="0.25">
      <c r="A165" s="286"/>
      <c r="B165" s="287"/>
      <c r="C165" s="287"/>
      <c r="D165" s="288"/>
      <c r="E165" s="289"/>
      <c r="F165" s="290"/>
      <c r="G165" s="289"/>
      <c r="H165" s="291"/>
      <c r="I165" s="292"/>
      <c r="J165" s="289"/>
      <c r="K165" s="293"/>
      <c r="L165" s="293"/>
      <c r="M165" s="294"/>
      <c r="N165" s="295"/>
      <c r="O165" s="295"/>
      <c r="P165" s="296"/>
    </row>
    <row r="166" spans="1:16" x14ac:dyDescent="0.25">
      <c r="A166" s="286"/>
      <c r="B166" s="287"/>
      <c r="C166" s="287"/>
      <c r="D166" s="288"/>
      <c r="E166" s="289"/>
      <c r="F166" s="290"/>
      <c r="G166" s="289"/>
      <c r="H166" s="291"/>
      <c r="I166" s="292"/>
      <c r="J166" s="289"/>
      <c r="K166" s="293"/>
      <c r="L166" s="293"/>
      <c r="M166" s="294"/>
      <c r="N166" s="295"/>
      <c r="O166" s="295"/>
      <c r="P166" s="296"/>
    </row>
    <row r="167" spans="1:16" x14ac:dyDescent="0.25">
      <c r="A167" s="286"/>
      <c r="B167" s="287"/>
      <c r="C167" s="287"/>
      <c r="D167" s="288"/>
      <c r="E167" s="289"/>
      <c r="F167" s="290"/>
      <c r="G167" s="289"/>
      <c r="H167" s="291"/>
      <c r="I167" s="292"/>
      <c r="J167" s="289"/>
      <c r="K167" s="293"/>
      <c r="L167" s="293"/>
      <c r="M167" s="294"/>
      <c r="N167" s="295"/>
      <c r="O167" s="295"/>
      <c r="P167" s="296"/>
    </row>
    <row r="168" spans="1:16" x14ac:dyDescent="0.25">
      <c r="A168" s="286"/>
      <c r="B168" s="287"/>
      <c r="C168" s="287"/>
      <c r="D168" s="288"/>
      <c r="E168" s="289"/>
      <c r="F168" s="290"/>
      <c r="G168" s="289"/>
      <c r="H168" s="291"/>
      <c r="I168" s="292"/>
      <c r="J168" s="289"/>
      <c r="K168" s="293"/>
      <c r="L168" s="293"/>
      <c r="M168" s="294"/>
      <c r="N168" s="295"/>
      <c r="O168" s="295"/>
      <c r="P168" s="296"/>
    </row>
    <row r="169" spans="1:16" x14ac:dyDescent="0.25">
      <c r="A169" s="286"/>
      <c r="B169" s="287"/>
      <c r="C169" s="287"/>
      <c r="D169" s="288"/>
      <c r="E169" s="289"/>
      <c r="F169" s="290"/>
      <c r="G169" s="289"/>
      <c r="H169" s="291"/>
      <c r="I169" s="292"/>
      <c r="J169" s="289"/>
      <c r="K169" s="293"/>
      <c r="L169" s="293"/>
      <c r="M169" s="294"/>
      <c r="N169" s="295"/>
      <c r="O169" s="295"/>
      <c r="P169" s="296"/>
    </row>
    <row r="170" spans="1:16" x14ac:dyDescent="0.25">
      <c r="A170" s="286"/>
      <c r="B170" s="287"/>
      <c r="C170" s="287"/>
      <c r="D170" s="288"/>
      <c r="E170" s="289"/>
      <c r="F170" s="290"/>
      <c r="G170" s="289"/>
      <c r="H170" s="291"/>
      <c r="I170" s="292"/>
      <c r="J170" s="289"/>
      <c r="K170" s="293"/>
      <c r="L170" s="293"/>
      <c r="M170" s="294"/>
      <c r="N170" s="295"/>
      <c r="O170" s="295"/>
      <c r="P170" s="296"/>
    </row>
    <row r="171" spans="1:16" x14ac:dyDescent="0.25">
      <c r="A171" s="286"/>
      <c r="B171" s="287"/>
      <c r="C171" s="287"/>
      <c r="D171" s="288"/>
      <c r="E171" s="289"/>
      <c r="F171" s="290"/>
      <c r="G171" s="289"/>
      <c r="H171" s="291"/>
      <c r="I171" s="292"/>
      <c r="J171" s="289"/>
      <c r="K171" s="293"/>
      <c r="L171" s="293"/>
      <c r="M171" s="294"/>
      <c r="N171" s="295"/>
      <c r="O171" s="295"/>
      <c r="P171" s="296"/>
    </row>
    <row r="172" spans="1:16" x14ac:dyDescent="0.25">
      <c r="A172" s="286"/>
      <c r="B172" s="287"/>
      <c r="C172" s="287"/>
      <c r="D172" s="288"/>
      <c r="E172" s="289"/>
      <c r="F172" s="290"/>
      <c r="G172" s="289"/>
      <c r="H172" s="291"/>
      <c r="I172" s="292"/>
      <c r="J172" s="289"/>
      <c r="K172" s="293"/>
      <c r="L172" s="293"/>
      <c r="M172" s="294"/>
      <c r="N172" s="295"/>
      <c r="O172" s="295"/>
      <c r="P172" s="296"/>
    </row>
    <row r="173" spans="1:16" x14ac:dyDescent="0.25">
      <c r="A173" s="286"/>
      <c r="B173" s="287"/>
      <c r="C173" s="287"/>
      <c r="D173" s="288"/>
      <c r="E173" s="289"/>
      <c r="F173" s="290"/>
      <c r="G173" s="289"/>
      <c r="H173" s="291"/>
      <c r="I173" s="292"/>
      <c r="J173" s="289"/>
      <c r="K173" s="293"/>
      <c r="L173" s="293"/>
      <c r="M173" s="294"/>
      <c r="N173" s="295"/>
      <c r="O173" s="295"/>
      <c r="P173" s="296"/>
    </row>
    <row r="174" spans="1:16" x14ac:dyDescent="0.25">
      <c r="A174" s="286"/>
      <c r="B174" s="287"/>
      <c r="C174" s="287"/>
      <c r="D174" s="288"/>
      <c r="E174" s="289"/>
      <c r="F174" s="290"/>
      <c r="G174" s="289"/>
      <c r="H174" s="291"/>
      <c r="I174" s="292"/>
      <c r="J174" s="289"/>
      <c r="K174" s="293"/>
      <c r="L174" s="293"/>
      <c r="M174" s="294"/>
      <c r="N174" s="295"/>
      <c r="O174" s="295"/>
      <c r="P174" s="296"/>
    </row>
    <row r="175" spans="1:16" x14ac:dyDescent="0.25">
      <c r="A175" s="286"/>
      <c r="B175" s="287"/>
      <c r="C175" s="287"/>
      <c r="D175" s="288"/>
      <c r="E175" s="289"/>
      <c r="F175" s="290"/>
      <c r="G175" s="289"/>
      <c r="H175" s="291"/>
      <c r="I175" s="292"/>
      <c r="J175" s="289"/>
      <c r="K175" s="293"/>
      <c r="L175" s="293"/>
      <c r="M175" s="294"/>
      <c r="N175" s="295"/>
      <c r="O175" s="295"/>
      <c r="P175" s="296"/>
    </row>
    <row r="176" spans="1:16" x14ac:dyDescent="0.25">
      <c r="A176" s="286"/>
      <c r="B176" s="287"/>
      <c r="C176" s="287"/>
      <c r="D176" s="288"/>
      <c r="E176" s="289"/>
      <c r="F176" s="290"/>
      <c r="G176" s="289"/>
      <c r="H176" s="291"/>
      <c r="I176" s="292"/>
      <c r="J176" s="289"/>
      <c r="K176" s="293"/>
      <c r="L176" s="293"/>
      <c r="M176" s="294"/>
      <c r="N176" s="295"/>
      <c r="O176" s="295"/>
      <c r="P176" s="296"/>
    </row>
    <row r="177" spans="1:16" x14ac:dyDescent="0.25">
      <c r="A177" s="286"/>
      <c r="B177" s="287"/>
      <c r="C177" s="287"/>
      <c r="D177" s="288"/>
      <c r="E177" s="289"/>
      <c r="F177" s="290"/>
      <c r="G177" s="289"/>
      <c r="H177" s="291"/>
      <c r="I177" s="292"/>
      <c r="J177" s="289"/>
      <c r="K177" s="293"/>
      <c r="L177" s="293"/>
      <c r="M177" s="294"/>
      <c r="N177" s="295"/>
      <c r="O177" s="295"/>
      <c r="P177" s="296"/>
    </row>
    <row r="178" spans="1:16" x14ac:dyDescent="0.25">
      <c r="A178" s="286"/>
      <c r="B178" s="287"/>
      <c r="C178" s="287"/>
      <c r="D178" s="288"/>
      <c r="E178" s="289"/>
      <c r="F178" s="290"/>
      <c r="G178" s="289"/>
      <c r="H178" s="291"/>
      <c r="I178" s="292"/>
      <c r="J178" s="289"/>
      <c r="K178" s="293"/>
      <c r="L178" s="293"/>
      <c r="M178" s="294"/>
      <c r="N178" s="295"/>
      <c r="O178" s="295"/>
      <c r="P178" s="296"/>
    </row>
    <row r="179" spans="1:16" x14ac:dyDescent="0.25">
      <c r="A179" s="286"/>
      <c r="B179" s="287"/>
      <c r="C179" s="287"/>
      <c r="D179" s="288"/>
      <c r="E179" s="289"/>
      <c r="F179" s="290"/>
      <c r="G179" s="289"/>
      <c r="H179" s="291"/>
      <c r="I179" s="292"/>
      <c r="J179" s="289"/>
      <c r="K179" s="293"/>
      <c r="L179" s="293"/>
      <c r="M179" s="294"/>
      <c r="N179" s="295"/>
      <c r="O179" s="295"/>
      <c r="P179" s="296"/>
    </row>
    <row r="180" spans="1:16" x14ac:dyDescent="0.25">
      <c r="A180" s="286"/>
      <c r="B180" s="287"/>
      <c r="C180" s="287"/>
      <c r="D180" s="288"/>
      <c r="E180" s="289"/>
      <c r="F180" s="290"/>
      <c r="G180" s="289"/>
      <c r="H180" s="291"/>
      <c r="I180" s="292"/>
      <c r="J180" s="289"/>
      <c r="K180" s="293"/>
      <c r="L180" s="293"/>
      <c r="M180" s="294"/>
      <c r="N180" s="295"/>
      <c r="O180" s="295"/>
      <c r="P180" s="296"/>
    </row>
    <row r="181" spans="1:16" x14ac:dyDescent="0.25">
      <c r="A181" s="286"/>
      <c r="B181" s="287"/>
      <c r="C181" s="287"/>
      <c r="D181" s="288"/>
      <c r="E181" s="289"/>
      <c r="F181" s="290"/>
      <c r="G181" s="289"/>
      <c r="H181" s="291"/>
      <c r="I181" s="292"/>
      <c r="J181" s="289"/>
      <c r="K181" s="293"/>
      <c r="L181" s="293"/>
      <c r="M181" s="294"/>
      <c r="N181" s="295"/>
      <c r="O181" s="295"/>
      <c r="P181" s="296"/>
    </row>
    <row r="182" spans="1:16" x14ac:dyDescent="0.25">
      <c r="A182" s="286"/>
      <c r="B182" s="287"/>
      <c r="C182" s="287"/>
      <c r="D182" s="288"/>
      <c r="E182" s="289"/>
      <c r="F182" s="290"/>
      <c r="G182" s="289"/>
      <c r="H182" s="291"/>
      <c r="I182" s="292"/>
      <c r="J182" s="289"/>
      <c r="K182" s="293"/>
      <c r="L182" s="293"/>
      <c r="M182" s="294"/>
      <c r="N182" s="295"/>
      <c r="O182" s="295"/>
      <c r="P182" s="2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E90A-4232-4D47-9986-5B76F602EE78}">
  <dimension ref="A1:W18"/>
  <sheetViews>
    <sheetView topLeftCell="G1" workbookViewId="0">
      <selection activeCell="AD15" sqref="AD15"/>
    </sheetView>
  </sheetViews>
  <sheetFormatPr defaultRowHeight="15" x14ac:dyDescent="0.25"/>
  <cols>
    <col min="1" max="6" width="0" hidden="1" customWidth="1"/>
    <col min="7" max="7" width="21.5703125" customWidth="1"/>
    <col min="8" max="15" width="0" hidden="1" customWidth="1"/>
    <col min="17" max="23" width="0" hidden="1" customWidth="1"/>
  </cols>
  <sheetData>
    <row r="1" spans="1:23" ht="27" x14ac:dyDescent="0.25">
      <c r="A1" s="277" t="s">
        <v>215</v>
      </c>
      <c r="B1" s="277" t="s">
        <v>539</v>
      </c>
      <c r="C1" s="277" t="s">
        <v>540</v>
      </c>
      <c r="D1" s="278" t="s">
        <v>622</v>
      </c>
      <c r="E1" s="279" t="s">
        <v>660</v>
      </c>
      <c r="F1" s="277" t="s">
        <v>621</v>
      </c>
      <c r="G1" s="279" t="s">
        <v>0</v>
      </c>
      <c r="H1" s="278" t="s">
        <v>1</v>
      </c>
      <c r="I1" s="280" t="s">
        <v>527</v>
      </c>
      <c r="J1" s="279" t="s">
        <v>567</v>
      </c>
      <c r="K1" s="281" t="s">
        <v>557</v>
      </c>
      <c r="L1" s="281" t="s">
        <v>559</v>
      </c>
      <c r="M1" s="282" t="s">
        <v>560</v>
      </c>
      <c r="N1" s="281" t="s">
        <v>561</v>
      </c>
      <c r="O1" s="281" t="s">
        <v>629</v>
      </c>
      <c r="P1" s="281" t="s">
        <v>790</v>
      </c>
      <c r="Q1" s="281" t="s">
        <v>750</v>
      </c>
      <c r="R1" s="279" t="s">
        <v>562</v>
      </c>
      <c r="S1" s="279" t="s">
        <v>563</v>
      </c>
      <c r="T1" s="279" t="s">
        <v>565</v>
      </c>
      <c r="U1" s="283" t="s">
        <v>566</v>
      </c>
      <c r="V1" s="284" t="s">
        <v>564</v>
      </c>
      <c r="W1" s="284" t="s">
        <v>569</v>
      </c>
    </row>
    <row r="2" spans="1:23" x14ac:dyDescent="0.25">
      <c r="A2" s="285">
        <v>6</v>
      </c>
      <c r="B2" s="59">
        <f t="shared" ref="B2" si="0">MAX(0,A2-F2)</f>
        <v>0</v>
      </c>
      <c r="C2" s="59">
        <f t="shared" ref="C2" si="1">B2/I2</f>
        <v>0</v>
      </c>
      <c r="D2" s="275">
        <f t="shared" ref="D2" si="2">ROUND(C2,0)</f>
        <v>0</v>
      </c>
      <c r="E2" s="74" t="s">
        <v>532</v>
      </c>
      <c r="F2" s="61">
        <v>6</v>
      </c>
      <c r="G2" s="74" t="s">
        <v>1075</v>
      </c>
      <c r="H2" s="23" t="s">
        <v>910</v>
      </c>
      <c r="I2" s="73">
        <v>1</v>
      </c>
      <c r="J2" s="74" t="s">
        <v>532</v>
      </c>
      <c r="K2" s="65">
        <v>385.07</v>
      </c>
      <c r="L2" s="65">
        <f>K2/I2</f>
        <v>385.07</v>
      </c>
      <c r="M2" s="66">
        <v>0.1</v>
      </c>
      <c r="N2" s="67">
        <f>L2+(L2*M2)</f>
        <v>423.577</v>
      </c>
      <c r="O2" s="67">
        <v>11.75</v>
      </c>
      <c r="P2" s="68">
        <f>ROUND(N2*4,0)/4</f>
        <v>423.5</v>
      </c>
      <c r="Q2" s="67">
        <f t="shared" ref="Q2" si="3">P2*20%</f>
        <v>84.7</v>
      </c>
      <c r="R2" s="75">
        <f t="shared" ref="R2" si="4">(D2*I2)*L2</f>
        <v>0</v>
      </c>
      <c r="S2" s="75">
        <f t="shared" ref="S2" si="5">(D2*I2)*P2</f>
        <v>0</v>
      </c>
      <c r="T2" s="75">
        <f t="shared" ref="T2" si="6">F2*L2</f>
        <v>2310.42</v>
      </c>
      <c r="U2" s="70">
        <f t="shared" ref="U2" si="7">F2*P2</f>
        <v>2541</v>
      </c>
      <c r="V2" s="75">
        <f t="shared" ref="V2" si="8">A2*L2</f>
        <v>2310.42</v>
      </c>
      <c r="W2" s="70">
        <f t="shared" ref="W2" si="9">A2*P2</f>
        <v>2541</v>
      </c>
    </row>
    <row r="3" spans="1:23" x14ac:dyDescent="0.25">
      <c r="A3" s="285">
        <v>20</v>
      </c>
      <c r="B3" s="59">
        <f t="shared" ref="B3:B18" si="10">MAX(0,A3-F3)</f>
        <v>0</v>
      </c>
      <c r="C3" s="59">
        <f t="shared" ref="C3:C18" si="11">B3/I3</f>
        <v>0</v>
      </c>
      <c r="D3" s="275">
        <f t="shared" ref="D3:D18" si="12">ROUND(C3,0)</f>
        <v>0</v>
      </c>
      <c r="E3" s="74" t="s">
        <v>532</v>
      </c>
      <c r="F3" s="61">
        <v>20</v>
      </c>
      <c r="G3" s="74" t="s">
        <v>1076</v>
      </c>
      <c r="H3" s="23" t="s">
        <v>910</v>
      </c>
      <c r="I3" s="73">
        <v>1</v>
      </c>
      <c r="J3" s="74" t="s">
        <v>532</v>
      </c>
      <c r="K3" s="65">
        <v>29.17</v>
      </c>
      <c r="L3" s="65">
        <f t="shared" ref="L3:L18" si="13">K3/I3</f>
        <v>29.17</v>
      </c>
      <c r="M3" s="66">
        <v>0.1</v>
      </c>
      <c r="N3" s="67">
        <f t="shared" ref="N3:N18" si="14">L3+(L3*M3)</f>
        <v>32.087000000000003</v>
      </c>
      <c r="O3" s="67">
        <v>12.75</v>
      </c>
      <c r="P3" s="68">
        <f t="shared" ref="P3:P18" si="15">ROUND(N3*4,0)/4</f>
        <v>32</v>
      </c>
      <c r="Q3" s="67">
        <f t="shared" ref="Q3:Q18" si="16">P3*20%</f>
        <v>6.4</v>
      </c>
      <c r="R3" s="75">
        <f t="shared" ref="R3:R18" si="17">(D3*I3)*L3</f>
        <v>0</v>
      </c>
      <c r="S3" s="75">
        <f t="shared" ref="S3:S18" si="18">(D3*I3)*P3</f>
        <v>0</v>
      </c>
      <c r="T3" s="75">
        <f t="shared" ref="T3:T18" si="19">F3*L3</f>
        <v>583.40000000000009</v>
      </c>
      <c r="U3" s="70">
        <f t="shared" ref="U3:U18" si="20">F3*P3</f>
        <v>640</v>
      </c>
      <c r="V3" s="75">
        <f t="shared" ref="V3:V18" si="21">A3*L3</f>
        <v>583.40000000000009</v>
      </c>
      <c r="W3" s="70">
        <f t="shared" ref="W3:W18" si="22">A3*P3</f>
        <v>640</v>
      </c>
    </row>
    <row r="4" spans="1:23" ht="24" x14ac:dyDescent="0.25">
      <c r="A4" s="285">
        <v>40</v>
      </c>
      <c r="B4" s="59">
        <f t="shared" si="10"/>
        <v>0</v>
      </c>
      <c r="C4" s="59">
        <f t="shared" si="11"/>
        <v>0</v>
      </c>
      <c r="D4" s="275">
        <f t="shared" si="12"/>
        <v>0</v>
      </c>
      <c r="E4" s="74" t="s">
        <v>532</v>
      </c>
      <c r="F4" s="61">
        <v>40</v>
      </c>
      <c r="G4" s="74" t="s">
        <v>1077</v>
      </c>
      <c r="H4" s="23" t="s">
        <v>910</v>
      </c>
      <c r="I4" s="73">
        <v>1</v>
      </c>
      <c r="J4" s="74" t="s">
        <v>532</v>
      </c>
      <c r="K4" s="65">
        <v>24.22</v>
      </c>
      <c r="L4" s="65">
        <f t="shared" si="13"/>
        <v>24.22</v>
      </c>
      <c r="M4" s="66">
        <v>0.1</v>
      </c>
      <c r="N4" s="67">
        <f t="shared" si="14"/>
        <v>26.641999999999999</v>
      </c>
      <c r="O4" s="67">
        <v>13.75</v>
      </c>
      <c r="P4" s="68">
        <f t="shared" si="15"/>
        <v>26.75</v>
      </c>
      <c r="Q4" s="67">
        <f t="shared" si="16"/>
        <v>5.3500000000000005</v>
      </c>
      <c r="R4" s="75">
        <f t="shared" si="17"/>
        <v>0</v>
      </c>
      <c r="S4" s="75">
        <f t="shared" si="18"/>
        <v>0</v>
      </c>
      <c r="T4" s="75">
        <f t="shared" si="19"/>
        <v>968.8</v>
      </c>
      <c r="U4" s="70">
        <f t="shared" si="20"/>
        <v>1070</v>
      </c>
      <c r="V4" s="75">
        <f t="shared" si="21"/>
        <v>968.8</v>
      </c>
      <c r="W4" s="70">
        <f t="shared" si="22"/>
        <v>1070</v>
      </c>
    </row>
    <row r="5" spans="1:23" ht="24" x14ac:dyDescent="0.25">
      <c r="A5" s="285">
        <v>40</v>
      </c>
      <c r="B5" s="59">
        <f t="shared" si="10"/>
        <v>0</v>
      </c>
      <c r="C5" s="59">
        <f t="shared" si="11"/>
        <v>0</v>
      </c>
      <c r="D5" s="275">
        <f t="shared" si="12"/>
        <v>0</v>
      </c>
      <c r="E5" s="74" t="s">
        <v>532</v>
      </c>
      <c r="F5" s="61">
        <v>40</v>
      </c>
      <c r="G5" s="74" t="s">
        <v>1078</v>
      </c>
      <c r="H5" s="23" t="s">
        <v>910</v>
      </c>
      <c r="I5" s="73">
        <v>1</v>
      </c>
      <c r="J5" s="74" t="s">
        <v>532</v>
      </c>
      <c r="K5" s="65">
        <v>27.05</v>
      </c>
      <c r="L5" s="65">
        <f t="shared" si="13"/>
        <v>27.05</v>
      </c>
      <c r="M5" s="66">
        <v>0.1</v>
      </c>
      <c r="N5" s="67">
        <f t="shared" si="14"/>
        <v>29.755000000000003</v>
      </c>
      <c r="O5" s="67">
        <v>14.75</v>
      </c>
      <c r="P5" s="68">
        <f t="shared" si="15"/>
        <v>29.75</v>
      </c>
      <c r="Q5" s="67">
        <f t="shared" si="16"/>
        <v>5.95</v>
      </c>
      <c r="R5" s="75">
        <f t="shared" si="17"/>
        <v>0</v>
      </c>
      <c r="S5" s="75">
        <f t="shared" si="18"/>
        <v>0</v>
      </c>
      <c r="T5" s="75">
        <f t="shared" si="19"/>
        <v>1082</v>
      </c>
      <c r="U5" s="70">
        <f t="shared" si="20"/>
        <v>1190</v>
      </c>
      <c r="V5" s="75">
        <f t="shared" si="21"/>
        <v>1082</v>
      </c>
      <c r="W5" s="70">
        <f t="shared" si="22"/>
        <v>1190</v>
      </c>
    </row>
    <row r="6" spans="1:23" x14ac:dyDescent="0.25">
      <c r="A6" s="285">
        <v>20</v>
      </c>
      <c r="B6" s="59">
        <f t="shared" si="10"/>
        <v>0</v>
      </c>
      <c r="C6" s="59">
        <f t="shared" si="11"/>
        <v>0</v>
      </c>
      <c r="D6" s="275">
        <f t="shared" si="12"/>
        <v>0</v>
      </c>
      <c r="E6" s="74" t="s">
        <v>532</v>
      </c>
      <c r="F6" s="61">
        <v>20</v>
      </c>
      <c r="G6" s="74" t="s">
        <v>1079</v>
      </c>
      <c r="H6" s="23" t="s">
        <v>910</v>
      </c>
      <c r="I6" s="73">
        <v>1</v>
      </c>
      <c r="J6" s="74" t="s">
        <v>532</v>
      </c>
      <c r="K6" s="65">
        <v>59.65</v>
      </c>
      <c r="L6" s="65">
        <f t="shared" si="13"/>
        <v>59.65</v>
      </c>
      <c r="M6" s="66">
        <v>0.1</v>
      </c>
      <c r="N6" s="67">
        <f t="shared" si="14"/>
        <v>65.614999999999995</v>
      </c>
      <c r="O6" s="67">
        <v>15.75</v>
      </c>
      <c r="P6" s="68">
        <f t="shared" si="15"/>
        <v>65.5</v>
      </c>
      <c r="Q6" s="67">
        <f t="shared" si="16"/>
        <v>13.100000000000001</v>
      </c>
      <c r="R6" s="75">
        <f t="shared" si="17"/>
        <v>0</v>
      </c>
      <c r="S6" s="75">
        <f t="shared" si="18"/>
        <v>0</v>
      </c>
      <c r="T6" s="75">
        <f t="shared" si="19"/>
        <v>1193</v>
      </c>
      <c r="U6" s="70">
        <f t="shared" si="20"/>
        <v>1310</v>
      </c>
      <c r="V6" s="75">
        <f t="shared" si="21"/>
        <v>1193</v>
      </c>
      <c r="W6" s="70">
        <f t="shared" si="22"/>
        <v>1310</v>
      </c>
    </row>
    <row r="7" spans="1:23" x14ac:dyDescent="0.25">
      <c r="A7" s="285">
        <v>40</v>
      </c>
      <c r="B7" s="59">
        <f t="shared" si="10"/>
        <v>0</v>
      </c>
      <c r="C7" s="59">
        <f t="shared" si="11"/>
        <v>0</v>
      </c>
      <c r="D7" s="275">
        <f t="shared" si="12"/>
        <v>0</v>
      </c>
      <c r="E7" s="74" t="s">
        <v>532</v>
      </c>
      <c r="F7" s="61">
        <v>40</v>
      </c>
      <c r="G7" s="74" t="s">
        <v>1080</v>
      </c>
      <c r="H7" s="23" t="s">
        <v>910</v>
      </c>
      <c r="I7" s="73">
        <v>1</v>
      </c>
      <c r="J7" s="74" t="s">
        <v>532</v>
      </c>
      <c r="K7" s="65">
        <v>22.07</v>
      </c>
      <c r="L7" s="65">
        <f t="shared" si="13"/>
        <v>22.07</v>
      </c>
      <c r="M7" s="66">
        <v>0.1</v>
      </c>
      <c r="N7" s="67">
        <f t="shared" si="14"/>
        <v>24.277000000000001</v>
      </c>
      <c r="O7" s="67">
        <v>16.75</v>
      </c>
      <c r="P7" s="68">
        <f t="shared" si="15"/>
        <v>24.25</v>
      </c>
      <c r="Q7" s="67">
        <f t="shared" si="16"/>
        <v>4.8500000000000005</v>
      </c>
      <c r="R7" s="75">
        <f t="shared" si="17"/>
        <v>0</v>
      </c>
      <c r="S7" s="75">
        <f t="shared" si="18"/>
        <v>0</v>
      </c>
      <c r="T7" s="75">
        <f t="shared" si="19"/>
        <v>882.8</v>
      </c>
      <c r="U7" s="70">
        <f t="shared" si="20"/>
        <v>970</v>
      </c>
      <c r="V7" s="75">
        <f t="shared" si="21"/>
        <v>882.8</v>
      </c>
      <c r="W7" s="70">
        <f t="shared" si="22"/>
        <v>970</v>
      </c>
    </row>
    <row r="8" spans="1:23" x14ac:dyDescent="0.25">
      <c r="A8" s="285">
        <v>20</v>
      </c>
      <c r="B8" s="59">
        <f t="shared" si="10"/>
        <v>0</v>
      </c>
      <c r="C8" s="59">
        <f t="shared" si="11"/>
        <v>0</v>
      </c>
      <c r="D8" s="275">
        <f t="shared" si="12"/>
        <v>0</v>
      </c>
      <c r="E8" s="74" t="s">
        <v>532</v>
      </c>
      <c r="F8" s="61">
        <v>20</v>
      </c>
      <c r="G8" s="74" t="s">
        <v>1081</v>
      </c>
      <c r="H8" s="23" t="s">
        <v>910</v>
      </c>
      <c r="I8" s="73">
        <v>1</v>
      </c>
      <c r="J8" s="74" t="s">
        <v>532</v>
      </c>
      <c r="K8" s="65">
        <v>27.56</v>
      </c>
      <c r="L8" s="65">
        <f t="shared" si="13"/>
        <v>27.56</v>
      </c>
      <c r="M8" s="66">
        <v>0.1</v>
      </c>
      <c r="N8" s="67">
        <f t="shared" si="14"/>
        <v>30.315999999999999</v>
      </c>
      <c r="O8" s="67">
        <v>17.75</v>
      </c>
      <c r="P8" s="68">
        <f t="shared" si="15"/>
        <v>30.25</v>
      </c>
      <c r="Q8" s="67">
        <f t="shared" si="16"/>
        <v>6.0500000000000007</v>
      </c>
      <c r="R8" s="75">
        <f t="shared" si="17"/>
        <v>0</v>
      </c>
      <c r="S8" s="75">
        <f t="shared" si="18"/>
        <v>0</v>
      </c>
      <c r="T8" s="75">
        <f t="shared" si="19"/>
        <v>551.19999999999993</v>
      </c>
      <c r="U8" s="70">
        <f t="shared" si="20"/>
        <v>605</v>
      </c>
      <c r="V8" s="75">
        <f t="shared" si="21"/>
        <v>551.19999999999993</v>
      </c>
      <c r="W8" s="70">
        <f t="shared" si="22"/>
        <v>605</v>
      </c>
    </row>
    <row r="9" spans="1:23" x14ac:dyDescent="0.25">
      <c r="A9" s="285">
        <v>20</v>
      </c>
      <c r="B9" s="59">
        <f t="shared" si="10"/>
        <v>0</v>
      </c>
      <c r="C9" s="59">
        <f t="shared" si="11"/>
        <v>0</v>
      </c>
      <c r="D9" s="275">
        <f t="shared" si="12"/>
        <v>0</v>
      </c>
      <c r="E9" s="74" t="s">
        <v>532</v>
      </c>
      <c r="F9" s="61">
        <v>20</v>
      </c>
      <c r="G9" s="74" t="s">
        <v>1082</v>
      </c>
      <c r="H9" s="23" t="s">
        <v>910</v>
      </c>
      <c r="I9" s="73">
        <v>1</v>
      </c>
      <c r="J9" s="74" t="s">
        <v>532</v>
      </c>
      <c r="K9" s="65">
        <v>21.6</v>
      </c>
      <c r="L9" s="65">
        <f t="shared" si="13"/>
        <v>21.6</v>
      </c>
      <c r="M9" s="66">
        <v>0.1</v>
      </c>
      <c r="N9" s="67">
        <f t="shared" si="14"/>
        <v>23.76</v>
      </c>
      <c r="O9" s="67">
        <v>18.75</v>
      </c>
      <c r="P9" s="68">
        <f t="shared" si="15"/>
        <v>23.75</v>
      </c>
      <c r="Q9" s="67">
        <f t="shared" si="16"/>
        <v>4.75</v>
      </c>
      <c r="R9" s="75">
        <f t="shared" si="17"/>
        <v>0</v>
      </c>
      <c r="S9" s="75">
        <f t="shared" si="18"/>
        <v>0</v>
      </c>
      <c r="T9" s="75">
        <f t="shared" si="19"/>
        <v>432</v>
      </c>
      <c r="U9" s="70">
        <f t="shared" si="20"/>
        <v>475</v>
      </c>
      <c r="V9" s="75">
        <f t="shared" si="21"/>
        <v>432</v>
      </c>
      <c r="W9" s="70">
        <f t="shared" si="22"/>
        <v>475</v>
      </c>
    </row>
    <row r="10" spans="1:23" x14ac:dyDescent="0.25">
      <c r="A10" s="285">
        <v>30</v>
      </c>
      <c r="B10" s="59">
        <f t="shared" si="10"/>
        <v>0</v>
      </c>
      <c r="C10" s="59">
        <f t="shared" si="11"/>
        <v>0</v>
      </c>
      <c r="D10" s="275">
        <f t="shared" si="12"/>
        <v>0</v>
      </c>
      <c r="E10" s="74" t="s">
        <v>532</v>
      </c>
      <c r="F10" s="61">
        <v>30</v>
      </c>
      <c r="G10" s="74" t="s">
        <v>1083</v>
      </c>
      <c r="H10" s="23" t="s">
        <v>910</v>
      </c>
      <c r="I10" s="73">
        <v>1</v>
      </c>
      <c r="J10" s="74" t="s">
        <v>532</v>
      </c>
      <c r="K10" s="65">
        <v>21.3</v>
      </c>
      <c r="L10" s="65">
        <f t="shared" si="13"/>
        <v>21.3</v>
      </c>
      <c r="M10" s="66">
        <v>0.1</v>
      </c>
      <c r="N10" s="67">
        <f t="shared" si="14"/>
        <v>23.43</v>
      </c>
      <c r="O10" s="67">
        <v>19.75</v>
      </c>
      <c r="P10" s="68">
        <f t="shared" si="15"/>
        <v>23.5</v>
      </c>
      <c r="Q10" s="67">
        <f t="shared" si="16"/>
        <v>4.7</v>
      </c>
      <c r="R10" s="75">
        <f t="shared" si="17"/>
        <v>0</v>
      </c>
      <c r="S10" s="75">
        <f t="shared" si="18"/>
        <v>0</v>
      </c>
      <c r="T10" s="75">
        <f t="shared" si="19"/>
        <v>639</v>
      </c>
      <c r="U10" s="70">
        <f t="shared" si="20"/>
        <v>705</v>
      </c>
      <c r="V10" s="75">
        <f t="shared" si="21"/>
        <v>639</v>
      </c>
      <c r="W10" s="70">
        <f t="shared" si="22"/>
        <v>705</v>
      </c>
    </row>
    <row r="11" spans="1:23" x14ac:dyDescent="0.25">
      <c r="A11" s="285">
        <v>50</v>
      </c>
      <c r="B11" s="59">
        <f t="shared" si="10"/>
        <v>0</v>
      </c>
      <c r="C11" s="59">
        <f t="shared" si="11"/>
        <v>0</v>
      </c>
      <c r="D11" s="275">
        <f t="shared" si="12"/>
        <v>0</v>
      </c>
      <c r="E11" s="74" t="s">
        <v>532</v>
      </c>
      <c r="F11" s="61">
        <v>50</v>
      </c>
      <c r="G11" s="74" t="s">
        <v>1084</v>
      </c>
      <c r="H11" s="23" t="s">
        <v>910</v>
      </c>
      <c r="I11" s="73">
        <v>1</v>
      </c>
      <c r="J11" s="74" t="s">
        <v>532</v>
      </c>
      <c r="K11" s="65">
        <v>10.31</v>
      </c>
      <c r="L11" s="65">
        <f t="shared" si="13"/>
        <v>10.31</v>
      </c>
      <c r="M11" s="66">
        <v>0.1</v>
      </c>
      <c r="N11" s="67">
        <f t="shared" si="14"/>
        <v>11.341000000000001</v>
      </c>
      <c r="O11" s="67">
        <v>20.75</v>
      </c>
      <c r="P11" s="68">
        <f t="shared" si="15"/>
        <v>11.25</v>
      </c>
      <c r="Q11" s="67">
        <f t="shared" si="16"/>
        <v>2.25</v>
      </c>
      <c r="R11" s="75">
        <f t="shared" si="17"/>
        <v>0</v>
      </c>
      <c r="S11" s="75">
        <f t="shared" si="18"/>
        <v>0</v>
      </c>
      <c r="T11" s="75">
        <f t="shared" si="19"/>
        <v>515.5</v>
      </c>
      <c r="U11" s="70">
        <f t="shared" si="20"/>
        <v>562.5</v>
      </c>
      <c r="V11" s="75">
        <f t="shared" si="21"/>
        <v>515.5</v>
      </c>
      <c r="W11" s="70">
        <f t="shared" si="22"/>
        <v>562.5</v>
      </c>
    </row>
    <row r="12" spans="1:23" x14ac:dyDescent="0.25">
      <c r="A12" s="285">
        <v>200</v>
      </c>
      <c r="B12" s="59">
        <f t="shared" si="10"/>
        <v>0</v>
      </c>
      <c r="C12" s="59">
        <f t="shared" si="11"/>
        <v>0</v>
      </c>
      <c r="D12" s="275">
        <f t="shared" si="12"/>
        <v>0</v>
      </c>
      <c r="E12" s="74" t="s">
        <v>532</v>
      </c>
      <c r="F12" s="61">
        <v>200</v>
      </c>
      <c r="G12" s="74" t="s">
        <v>1085</v>
      </c>
      <c r="H12" s="23" t="s">
        <v>910</v>
      </c>
      <c r="I12" s="73">
        <v>100</v>
      </c>
      <c r="J12" s="74" t="s">
        <v>532</v>
      </c>
      <c r="K12" s="65">
        <v>893.39</v>
      </c>
      <c r="L12" s="65">
        <f t="shared" si="13"/>
        <v>8.9338999999999995</v>
      </c>
      <c r="M12" s="66">
        <v>0.1</v>
      </c>
      <c r="N12" s="67">
        <f t="shared" si="14"/>
        <v>9.8272899999999996</v>
      </c>
      <c r="O12" s="67">
        <v>21.75</v>
      </c>
      <c r="P12" s="68">
        <f t="shared" si="15"/>
        <v>9.75</v>
      </c>
      <c r="Q12" s="67">
        <f t="shared" si="16"/>
        <v>1.9500000000000002</v>
      </c>
      <c r="R12" s="75">
        <f t="shared" si="17"/>
        <v>0</v>
      </c>
      <c r="S12" s="75">
        <f t="shared" si="18"/>
        <v>0</v>
      </c>
      <c r="T12" s="75">
        <f t="shared" si="19"/>
        <v>1786.78</v>
      </c>
      <c r="U12" s="70">
        <f t="shared" si="20"/>
        <v>1950</v>
      </c>
      <c r="V12" s="75">
        <f t="shared" si="21"/>
        <v>1786.78</v>
      </c>
      <c r="W12" s="70">
        <f t="shared" si="22"/>
        <v>1950</v>
      </c>
    </row>
    <row r="13" spans="1:23" x14ac:dyDescent="0.25">
      <c r="A13" s="285">
        <v>30</v>
      </c>
      <c r="B13" s="59">
        <f t="shared" si="10"/>
        <v>0</v>
      </c>
      <c r="C13" s="59">
        <f t="shared" si="11"/>
        <v>0</v>
      </c>
      <c r="D13" s="275"/>
      <c r="E13" s="74" t="s">
        <v>532</v>
      </c>
      <c r="F13" s="61">
        <v>30</v>
      </c>
      <c r="G13" s="74" t="s">
        <v>1086</v>
      </c>
      <c r="H13" s="23" t="s">
        <v>910</v>
      </c>
      <c r="I13" s="73">
        <v>30</v>
      </c>
      <c r="J13" s="74" t="s">
        <v>532</v>
      </c>
      <c r="K13" s="65">
        <v>1238.2</v>
      </c>
      <c r="L13" s="65">
        <f t="shared" si="13"/>
        <v>41.273333333333333</v>
      </c>
      <c r="M13" s="66">
        <v>0.1</v>
      </c>
      <c r="N13" s="67">
        <f t="shared" si="14"/>
        <v>45.400666666666666</v>
      </c>
      <c r="O13" s="67">
        <v>22.75</v>
      </c>
      <c r="P13" s="68">
        <f t="shared" si="15"/>
        <v>45.5</v>
      </c>
      <c r="Q13" s="67">
        <f t="shared" si="16"/>
        <v>9.1</v>
      </c>
      <c r="R13" s="75">
        <f t="shared" si="17"/>
        <v>0</v>
      </c>
      <c r="S13" s="75">
        <f t="shared" si="18"/>
        <v>0</v>
      </c>
      <c r="T13" s="75">
        <f t="shared" si="19"/>
        <v>1238.2</v>
      </c>
      <c r="U13" s="70">
        <f t="shared" si="20"/>
        <v>1365</v>
      </c>
      <c r="V13" s="75">
        <f t="shared" si="21"/>
        <v>1238.2</v>
      </c>
      <c r="W13" s="70">
        <f t="shared" si="22"/>
        <v>1365</v>
      </c>
    </row>
    <row r="14" spans="1:23" x14ac:dyDescent="0.25">
      <c r="A14" s="285">
        <v>30</v>
      </c>
      <c r="B14" s="59">
        <f t="shared" si="10"/>
        <v>0</v>
      </c>
      <c r="C14" s="59">
        <f t="shared" si="11"/>
        <v>0</v>
      </c>
      <c r="D14" s="275">
        <f t="shared" si="12"/>
        <v>0</v>
      </c>
      <c r="E14" s="74" t="s">
        <v>532</v>
      </c>
      <c r="F14" s="61">
        <v>30</v>
      </c>
      <c r="G14" s="74" t="s">
        <v>1087</v>
      </c>
      <c r="H14" s="23" t="s">
        <v>910</v>
      </c>
      <c r="I14" s="73">
        <v>30</v>
      </c>
      <c r="J14" s="74" t="s">
        <v>532</v>
      </c>
      <c r="K14" s="65">
        <v>1238.2</v>
      </c>
      <c r="L14" s="65">
        <f t="shared" si="13"/>
        <v>41.273333333333333</v>
      </c>
      <c r="M14" s="66">
        <v>0.1</v>
      </c>
      <c r="N14" s="67">
        <f t="shared" si="14"/>
        <v>45.400666666666666</v>
      </c>
      <c r="O14" s="67">
        <v>23.75</v>
      </c>
      <c r="P14" s="68">
        <f t="shared" si="15"/>
        <v>45.5</v>
      </c>
      <c r="Q14" s="67">
        <f t="shared" si="16"/>
        <v>9.1</v>
      </c>
      <c r="R14" s="75">
        <f t="shared" si="17"/>
        <v>0</v>
      </c>
      <c r="S14" s="75">
        <f t="shared" si="18"/>
        <v>0</v>
      </c>
      <c r="T14" s="75">
        <f t="shared" si="19"/>
        <v>1238.2</v>
      </c>
      <c r="U14" s="70">
        <f t="shared" si="20"/>
        <v>1365</v>
      </c>
      <c r="V14" s="75">
        <f t="shared" si="21"/>
        <v>1238.2</v>
      </c>
      <c r="W14" s="70">
        <f t="shared" si="22"/>
        <v>1365</v>
      </c>
    </row>
    <row r="15" spans="1:23" x14ac:dyDescent="0.25">
      <c r="A15" s="285">
        <v>20</v>
      </c>
      <c r="B15" s="59">
        <f t="shared" si="10"/>
        <v>0</v>
      </c>
      <c r="C15" s="59">
        <f t="shared" si="11"/>
        <v>0</v>
      </c>
      <c r="D15" s="275">
        <f t="shared" si="12"/>
        <v>0</v>
      </c>
      <c r="E15" s="74" t="s">
        <v>532</v>
      </c>
      <c r="F15" s="61">
        <v>20</v>
      </c>
      <c r="G15" s="74" t="s">
        <v>1088</v>
      </c>
      <c r="H15" s="23" t="s">
        <v>910</v>
      </c>
      <c r="I15" s="73">
        <v>1</v>
      </c>
      <c r="J15" s="74" t="s">
        <v>532</v>
      </c>
      <c r="K15" s="65">
        <v>31.6</v>
      </c>
      <c r="L15" s="65">
        <f t="shared" si="13"/>
        <v>31.6</v>
      </c>
      <c r="M15" s="66">
        <v>0.1</v>
      </c>
      <c r="N15" s="67">
        <f t="shared" si="14"/>
        <v>34.760000000000005</v>
      </c>
      <c r="O15" s="67">
        <v>24.75</v>
      </c>
      <c r="P15" s="68">
        <f t="shared" si="15"/>
        <v>34.75</v>
      </c>
      <c r="Q15" s="67">
        <f t="shared" si="16"/>
        <v>6.95</v>
      </c>
      <c r="R15" s="75">
        <f t="shared" si="17"/>
        <v>0</v>
      </c>
      <c r="S15" s="75">
        <f t="shared" si="18"/>
        <v>0</v>
      </c>
      <c r="T15" s="75">
        <f t="shared" si="19"/>
        <v>632</v>
      </c>
      <c r="U15" s="70">
        <f t="shared" si="20"/>
        <v>695</v>
      </c>
      <c r="V15" s="75">
        <f t="shared" si="21"/>
        <v>632</v>
      </c>
      <c r="W15" s="70">
        <f t="shared" si="22"/>
        <v>695</v>
      </c>
    </row>
    <row r="16" spans="1:23" x14ac:dyDescent="0.25">
      <c r="A16" s="285">
        <v>20</v>
      </c>
      <c r="B16" s="59">
        <f t="shared" si="10"/>
        <v>0</v>
      </c>
      <c r="C16" s="59">
        <f t="shared" si="11"/>
        <v>0</v>
      </c>
      <c r="D16" s="275">
        <f t="shared" si="12"/>
        <v>0</v>
      </c>
      <c r="E16" s="74" t="s">
        <v>532</v>
      </c>
      <c r="F16" s="61">
        <v>20</v>
      </c>
      <c r="G16" s="74" t="s">
        <v>1089</v>
      </c>
      <c r="H16" s="23" t="s">
        <v>910</v>
      </c>
      <c r="I16" s="73">
        <v>1</v>
      </c>
      <c r="J16" s="74" t="s">
        <v>532</v>
      </c>
      <c r="K16" s="65">
        <v>18.41</v>
      </c>
      <c r="L16" s="65">
        <f t="shared" si="13"/>
        <v>18.41</v>
      </c>
      <c r="M16" s="66">
        <v>0.1</v>
      </c>
      <c r="N16" s="67">
        <f t="shared" si="14"/>
        <v>20.251000000000001</v>
      </c>
      <c r="O16" s="67">
        <v>25.75</v>
      </c>
      <c r="P16" s="68">
        <f t="shared" si="15"/>
        <v>20.25</v>
      </c>
      <c r="Q16" s="67">
        <f t="shared" si="16"/>
        <v>4.05</v>
      </c>
      <c r="R16" s="75">
        <f t="shared" si="17"/>
        <v>0</v>
      </c>
      <c r="S16" s="75">
        <f t="shared" si="18"/>
        <v>0</v>
      </c>
      <c r="T16" s="75">
        <f t="shared" si="19"/>
        <v>368.2</v>
      </c>
      <c r="U16" s="70">
        <f t="shared" si="20"/>
        <v>405</v>
      </c>
      <c r="V16" s="75">
        <f t="shared" si="21"/>
        <v>368.2</v>
      </c>
      <c r="W16" s="70">
        <f t="shared" si="22"/>
        <v>405</v>
      </c>
    </row>
    <row r="17" spans="1:23" x14ac:dyDescent="0.25">
      <c r="A17" s="285">
        <v>30</v>
      </c>
      <c r="B17" s="59">
        <f t="shared" si="10"/>
        <v>0</v>
      </c>
      <c r="C17" s="59">
        <f t="shared" si="11"/>
        <v>0</v>
      </c>
      <c r="D17" s="275">
        <f t="shared" si="12"/>
        <v>0</v>
      </c>
      <c r="E17" s="74" t="s">
        <v>532</v>
      </c>
      <c r="F17" s="61">
        <v>30</v>
      </c>
      <c r="G17" s="74" t="s">
        <v>1090</v>
      </c>
      <c r="H17" s="23" t="s">
        <v>910</v>
      </c>
      <c r="I17" s="73">
        <v>1</v>
      </c>
      <c r="J17" s="74" t="s">
        <v>532</v>
      </c>
      <c r="K17" s="65">
        <v>33.6</v>
      </c>
      <c r="L17" s="65">
        <f t="shared" si="13"/>
        <v>33.6</v>
      </c>
      <c r="M17" s="66">
        <v>0.1</v>
      </c>
      <c r="N17" s="67">
        <f t="shared" si="14"/>
        <v>36.96</v>
      </c>
      <c r="O17" s="67">
        <v>26.75</v>
      </c>
      <c r="P17" s="68">
        <f t="shared" si="15"/>
        <v>37</v>
      </c>
      <c r="Q17" s="67">
        <f t="shared" si="16"/>
        <v>7.4</v>
      </c>
      <c r="R17" s="75">
        <f t="shared" si="17"/>
        <v>0</v>
      </c>
      <c r="S17" s="75">
        <f t="shared" si="18"/>
        <v>0</v>
      </c>
      <c r="T17" s="75">
        <f t="shared" si="19"/>
        <v>1008</v>
      </c>
      <c r="U17" s="70">
        <f t="shared" si="20"/>
        <v>1110</v>
      </c>
      <c r="V17" s="75">
        <f t="shared" si="21"/>
        <v>1008</v>
      </c>
      <c r="W17" s="70">
        <f t="shared" si="22"/>
        <v>1110</v>
      </c>
    </row>
    <row r="18" spans="1:23" x14ac:dyDescent="0.25">
      <c r="A18" s="285">
        <v>20</v>
      </c>
      <c r="B18" s="59">
        <f t="shared" si="10"/>
        <v>0</v>
      </c>
      <c r="C18" s="59">
        <f t="shared" si="11"/>
        <v>0</v>
      </c>
      <c r="D18" s="275">
        <f t="shared" si="12"/>
        <v>0</v>
      </c>
      <c r="E18" s="74" t="s">
        <v>532</v>
      </c>
      <c r="F18" s="61">
        <v>20</v>
      </c>
      <c r="G18" s="74" t="s">
        <v>1091</v>
      </c>
      <c r="H18" s="23" t="s">
        <v>910</v>
      </c>
      <c r="I18" s="73">
        <v>1</v>
      </c>
      <c r="J18" s="74" t="s">
        <v>532</v>
      </c>
      <c r="K18" s="65">
        <v>25</v>
      </c>
      <c r="L18" s="65">
        <f t="shared" si="13"/>
        <v>25</v>
      </c>
      <c r="M18" s="66">
        <v>0.1</v>
      </c>
      <c r="N18" s="67">
        <f t="shared" si="14"/>
        <v>27.5</v>
      </c>
      <c r="O18" s="67">
        <v>27.75</v>
      </c>
      <c r="P18" s="68">
        <f t="shared" si="15"/>
        <v>27.5</v>
      </c>
      <c r="Q18" s="67">
        <f t="shared" si="16"/>
        <v>5.5</v>
      </c>
      <c r="R18" s="75">
        <f t="shared" si="17"/>
        <v>0</v>
      </c>
      <c r="S18" s="75">
        <f t="shared" si="18"/>
        <v>0</v>
      </c>
      <c r="T18" s="75">
        <f t="shared" si="19"/>
        <v>500</v>
      </c>
      <c r="U18" s="70">
        <f t="shared" si="20"/>
        <v>550</v>
      </c>
      <c r="V18" s="75">
        <f t="shared" si="21"/>
        <v>500</v>
      </c>
      <c r="W18" s="70">
        <f t="shared" si="22"/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Tablets and Capsules</vt:lpstr>
      <vt:lpstr>Syrup and Suspension</vt:lpstr>
      <vt:lpstr>Branded</vt:lpstr>
      <vt:lpstr>Branded Cosmetics</vt:lpstr>
      <vt:lpstr>Loose 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Admin</cp:lastModifiedBy>
  <cp:lastPrinted>2021-02-22T06:49:33Z</cp:lastPrinted>
  <dcterms:created xsi:type="dcterms:W3CDTF">2014-07-08T20:01:26Z</dcterms:created>
  <dcterms:modified xsi:type="dcterms:W3CDTF">2021-05-04T02:46:32Z</dcterms:modified>
</cp:coreProperties>
</file>