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aten\Programming\Python\Points TD 2\Code\"/>
    </mc:Choice>
  </mc:AlternateContent>
  <xr:revisionPtr revIDLastSave="0" documentId="13_ncr:1_{0CA2C7D6-03F7-466E-9057-9870C19E95D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  <sheet name="Alte Kop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7" i="1" l="1"/>
  <c r="U68" i="1"/>
  <c r="U69" i="1"/>
  <c r="U70" i="1"/>
  <c r="U71" i="1"/>
  <c r="P71" i="1"/>
  <c r="Q71" i="1"/>
  <c r="R71" i="1"/>
  <c r="S71" i="1"/>
  <c r="P70" i="1"/>
  <c r="Q70" i="1"/>
  <c r="R70" i="1"/>
  <c r="S70" i="1"/>
  <c r="P69" i="1"/>
  <c r="Q69" i="1"/>
  <c r="R69" i="1"/>
  <c r="S69" i="1"/>
  <c r="P68" i="1"/>
  <c r="Q68" i="1"/>
  <c r="R68" i="1"/>
  <c r="S68" i="1"/>
  <c r="P67" i="1"/>
  <c r="Q67" i="1"/>
  <c r="R67" i="1"/>
  <c r="S67" i="1"/>
  <c r="U66" i="1"/>
  <c r="P66" i="1"/>
  <c r="Q66" i="1"/>
  <c r="R66" i="1"/>
  <c r="S66" i="1"/>
  <c r="U65" i="1"/>
  <c r="P65" i="1"/>
  <c r="Q65" i="1"/>
  <c r="R65" i="1"/>
  <c r="S65" i="1"/>
  <c r="P64" i="1"/>
  <c r="Q64" i="1"/>
  <c r="R64" i="1"/>
  <c r="S64" i="1"/>
  <c r="U63" i="1"/>
  <c r="U64" i="1"/>
  <c r="P63" i="1"/>
  <c r="Q63" i="1"/>
  <c r="R63" i="1"/>
  <c r="S63" i="1"/>
  <c r="U62" i="1"/>
  <c r="P62" i="1"/>
  <c r="Q62" i="1"/>
  <c r="R62" i="1"/>
  <c r="S62" i="1"/>
  <c r="E20" i="1"/>
  <c r="G20" i="1" s="1"/>
  <c r="H20" i="1" s="1"/>
  <c r="E9" i="1"/>
  <c r="G9" i="1" s="1"/>
  <c r="H9" i="1" s="1"/>
  <c r="E14" i="1"/>
  <c r="G14" i="1" s="1"/>
  <c r="H14" i="1" s="1"/>
  <c r="E15" i="1"/>
  <c r="G15" i="1" s="1"/>
  <c r="H15" i="1" s="1"/>
  <c r="E16" i="1"/>
  <c r="G16" i="1" s="1"/>
  <c r="E17" i="1"/>
  <c r="E18" i="1"/>
  <c r="E19" i="1"/>
  <c r="G19" i="1" s="1"/>
  <c r="H19" i="1" s="1"/>
  <c r="E13" i="1"/>
  <c r="E3" i="1"/>
  <c r="E4" i="1"/>
  <c r="E5" i="1"/>
  <c r="G5" i="1" s="1"/>
  <c r="H5" i="1" s="1"/>
  <c r="E6" i="1"/>
  <c r="E7" i="1"/>
  <c r="E8" i="1"/>
  <c r="E2" i="1"/>
  <c r="G3" i="1"/>
  <c r="H3" i="1" s="1"/>
  <c r="G8" i="1"/>
  <c r="H8" i="1" s="1"/>
  <c r="D29" i="1"/>
  <c r="D26" i="1"/>
  <c r="D27" i="1"/>
  <c r="D28" i="1"/>
  <c r="D25" i="1"/>
  <c r="U61" i="1"/>
  <c r="P61" i="1"/>
  <c r="Q61" i="1"/>
  <c r="R61" i="1"/>
  <c r="S61" i="1"/>
  <c r="U60" i="1"/>
  <c r="P60" i="1"/>
  <c r="Q60" i="1"/>
  <c r="R60" i="1"/>
  <c r="S60" i="1"/>
  <c r="U59" i="1"/>
  <c r="P59" i="1"/>
  <c r="Q59" i="1"/>
  <c r="R59" i="1"/>
  <c r="S59" i="1"/>
  <c r="U58" i="1"/>
  <c r="P58" i="1"/>
  <c r="Q58" i="1"/>
  <c r="R58" i="1"/>
  <c r="S58" i="1"/>
  <c r="U57" i="1"/>
  <c r="P57" i="1"/>
  <c r="Q57" i="1"/>
  <c r="R57" i="1"/>
  <c r="S57" i="1"/>
  <c r="U56" i="1"/>
  <c r="P56" i="1"/>
  <c r="Q56" i="1"/>
  <c r="R56" i="1"/>
  <c r="S56" i="1"/>
  <c r="U55" i="1"/>
  <c r="P55" i="1"/>
  <c r="Q55" i="1"/>
  <c r="R55" i="1"/>
  <c r="S55" i="1"/>
  <c r="U54" i="1"/>
  <c r="P54" i="1"/>
  <c r="Q54" i="1"/>
  <c r="R54" i="1"/>
  <c r="S54" i="1"/>
  <c r="U53" i="1"/>
  <c r="P53" i="1"/>
  <c r="Q53" i="1"/>
  <c r="R53" i="1"/>
  <c r="S53" i="1"/>
  <c r="U52" i="1"/>
  <c r="P52" i="1"/>
  <c r="Q52" i="1"/>
  <c r="R52" i="1"/>
  <c r="S52" i="1"/>
  <c r="U51" i="1"/>
  <c r="P51" i="1"/>
  <c r="Q51" i="1"/>
  <c r="R51" i="1"/>
  <c r="S51" i="1"/>
  <c r="U50" i="1"/>
  <c r="P50" i="1"/>
  <c r="Q50" i="1"/>
  <c r="R50" i="1"/>
  <c r="S50" i="1"/>
  <c r="P49" i="1"/>
  <c r="Q49" i="1"/>
  <c r="R49" i="1"/>
  <c r="S49" i="1"/>
  <c r="U49" i="1"/>
  <c r="U48" i="1"/>
  <c r="P48" i="1"/>
  <c r="Q48" i="1"/>
  <c r="R48" i="1"/>
  <c r="S48" i="1"/>
  <c r="U47" i="1"/>
  <c r="P47" i="1"/>
  <c r="Q47" i="1"/>
  <c r="R47" i="1"/>
  <c r="S47" i="1"/>
  <c r="U46" i="1"/>
  <c r="P46" i="1"/>
  <c r="Q46" i="1"/>
  <c r="R46" i="1"/>
  <c r="S46" i="1"/>
  <c r="P45" i="1"/>
  <c r="Q45" i="1"/>
  <c r="R45" i="1"/>
  <c r="S45" i="1"/>
  <c r="U45" i="1"/>
  <c r="U44" i="1"/>
  <c r="P44" i="1"/>
  <c r="Q44" i="1"/>
  <c r="R44" i="1"/>
  <c r="S44" i="1"/>
  <c r="U43" i="1"/>
  <c r="P43" i="1"/>
  <c r="Q43" i="1"/>
  <c r="R43" i="1"/>
  <c r="S43" i="1"/>
  <c r="U42" i="1"/>
  <c r="P42" i="1"/>
  <c r="Q42" i="1"/>
  <c r="R42" i="1"/>
  <c r="S42" i="1"/>
  <c r="P41" i="1"/>
  <c r="Q41" i="1"/>
  <c r="R41" i="1"/>
  <c r="S41" i="1"/>
  <c r="P40" i="1"/>
  <c r="Q40" i="1"/>
  <c r="R40" i="1"/>
  <c r="S40" i="1"/>
  <c r="P39" i="1"/>
  <c r="Q39" i="1"/>
  <c r="R39" i="1"/>
  <c r="S39" i="1"/>
  <c r="P38" i="1"/>
  <c r="Q38" i="1"/>
  <c r="R38" i="1"/>
  <c r="S38" i="1"/>
  <c r="P37" i="1"/>
  <c r="Q37" i="1"/>
  <c r="R37" i="1"/>
  <c r="S3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2" i="1"/>
  <c r="P36" i="1"/>
  <c r="Q36" i="1"/>
  <c r="R36" i="1"/>
  <c r="S36" i="1"/>
  <c r="P35" i="1"/>
  <c r="Q35" i="1"/>
  <c r="R35" i="1"/>
  <c r="S35" i="1"/>
  <c r="P34" i="1"/>
  <c r="Q34" i="1"/>
  <c r="R34" i="1"/>
  <c r="S34" i="1"/>
  <c r="P33" i="1"/>
  <c r="Q33" i="1"/>
  <c r="R33" i="1"/>
  <c r="S33" i="1"/>
  <c r="P32" i="1"/>
  <c r="Q32" i="1"/>
  <c r="R32" i="1"/>
  <c r="S32" i="1"/>
  <c r="F1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P31" i="1"/>
  <c r="Q31" i="1"/>
  <c r="R31" i="1"/>
  <c r="P30" i="1"/>
  <c r="Q30" i="1"/>
  <c r="R30" i="1"/>
  <c r="P29" i="1"/>
  <c r="Q29" i="1"/>
  <c r="R29" i="1"/>
  <c r="P28" i="1"/>
  <c r="Q28" i="1"/>
  <c r="R28" i="1"/>
  <c r="P27" i="1"/>
  <c r="Q27" i="1"/>
  <c r="R27" i="1"/>
  <c r="P26" i="1"/>
  <c r="Q26" i="1"/>
  <c r="R26" i="1"/>
  <c r="P25" i="1"/>
  <c r="Q25" i="1"/>
  <c r="R25" i="1"/>
  <c r="P24" i="1"/>
  <c r="Q24" i="1"/>
  <c r="R24" i="1"/>
  <c r="P23" i="1"/>
  <c r="Q23" i="1"/>
  <c r="R23" i="1"/>
  <c r="P22" i="1"/>
  <c r="Q22" i="1"/>
  <c r="R22" i="1"/>
  <c r="P21" i="1"/>
  <c r="Q21" i="1"/>
  <c r="R21" i="1"/>
  <c r="P20" i="1"/>
  <c r="Q20" i="1"/>
  <c r="R20" i="1"/>
  <c r="P19" i="1"/>
  <c r="Q19" i="1"/>
  <c r="R19" i="1"/>
  <c r="P18" i="1"/>
  <c r="Q18" i="1"/>
  <c r="R18" i="1"/>
  <c r="P17" i="1"/>
  <c r="Q17" i="1"/>
  <c r="R17" i="1"/>
  <c r="P16" i="1"/>
  <c r="Q16" i="1"/>
  <c r="R16" i="1"/>
  <c r="P15" i="1"/>
  <c r="Q15" i="1"/>
  <c r="R15" i="1"/>
  <c r="P14" i="1"/>
  <c r="Q14" i="1"/>
  <c r="R14" i="1"/>
  <c r="P13" i="1"/>
  <c r="Q13" i="1"/>
  <c r="R13" i="1"/>
  <c r="P12" i="1"/>
  <c r="Q12" i="1"/>
  <c r="R12" i="1"/>
  <c r="P11" i="1"/>
  <c r="Q11" i="1"/>
  <c r="R11" i="1"/>
  <c r="P10" i="1"/>
  <c r="Q10" i="1"/>
  <c r="R10" i="1"/>
  <c r="P9" i="1"/>
  <c r="Q9" i="1"/>
  <c r="R9" i="1"/>
  <c r="P8" i="1"/>
  <c r="Q8" i="1"/>
  <c r="R8" i="1"/>
  <c r="P7" i="1"/>
  <c r="Q7" i="1"/>
  <c r="R7" i="1"/>
  <c r="P6" i="1"/>
  <c r="Q6" i="1"/>
  <c r="R6" i="1"/>
  <c r="P5" i="1"/>
  <c r="Q5" i="1"/>
  <c r="R5" i="1"/>
  <c r="P4" i="1"/>
  <c r="Q4" i="1"/>
  <c r="R4" i="1"/>
  <c r="P3" i="1"/>
  <c r="Q3" i="1"/>
  <c r="R3" i="1"/>
  <c r="P2" i="1"/>
  <c r="Q2" i="1"/>
  <c r="R2" i="1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E18" i="2"/>
  <c r="G18" i="2" s="1"/>
  <c r="H18" i="2" s="1"/>
  <c r="R17" i="2"/>
  <c r="Q17" i="2"/>
  <c r="P17" i="2"/>
  <c r="G17" i="2"/>
  <c r="H17" i="2" s="1"/>
  <c r="E17" i="2"/>
  <c r="R16" i="2"/>
  <c r="Q16" i="2"/>
  <c r="P16" i="2"/>
  <c r="F16" i="2"/>
  <c r="E16" i="2"/>
  <c r="G16" i="2" s="1"/>
  <c r="H16" i="2" s="1"/>
  <c r="R15" i="2"/>
  <c r="Q15" i="2"/>
  <c r="P15" i="2"/>
  <c r="E15" i="2"/>
  <c r="G15" i="2" s="1"/>
  <c r="H15" i="2" s="1"/>
  <c r="R14" i="2"/>
  <c r="Q14" i="2"/>
  <c r="P14" i="2"/>
  <c r="E14" i="2"/>
  <c r="G14" i="2" s="1"/>
  <c r="H14" i="2" s="1"/>
  <c r="R13" i="2"/>
  <c r="Q13" i="2"/>
  <c r="P13" i="2"/>
  <c r="E13" i="2"/>
  <c r="G13" i="2" s="1"/>
  <c r="H13" i="2" s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E7" i="2"/>
  <c r="G7" i="2" s="1"/>
  <c r="H7" i="2" s="1"/>
  <c r="R6" i="2"/>
  <c r="Q6" i="2"/>
  <c r="P6" i="2"/>
  <c r="E6" i="2"/>
  <c r="G6" i="2" s="1"/>
  <c r="H6" i="2" s="1"/>
  <c r="R5" i="2"/>
  <c r="Q5" i="2"/>
  <c r="P5" i="2"/>
  <c r="E5" i="2"/>
  <c r="G5" i="2" s="1"/>
  <c r="H5" i="2" s="1"/>
  <c r="R4" i="2"/>
  <c r="Q4" i="2"/>
  <c r="P4" i="2"/>
  <c r="G4" i="2"/>
  <c r="H4" i="2" s="1"/>
  <c r="E4" i="2"/>
  <c r="R3" i="2"/>
  <c r="Q3" i="2"/>
  <c r="P3" i="2"/>
  <c r="E3" i="2"/>
  <c r="G3" i="2" s="1"/>
  <c r="H3" i="2" s="1"/>
  <c r="R2" i="2"/>
  <c r="Q2" i="2"/>
  <c r="P2" i="2"/>
  <c r="E2" i="2"/>
  <c r="G2" i="2" s="1"/>
  <c r="H2" i="2" s="1"/>
  <c r="G18" i="1"/>
  <c r="H18" i="1" s="1"/>
  <c r="G17" i="1"/>
  <c r="H17" i="1" s="1"/>
  <c r="G13" i="1"/>
  <c r="H13" i="1" s="1"/>
  <c r="G4" i="1"/>
  <c r="H4" i="1" s="1"/>
  <c r="G6" i="1"/>
  <c r="H6" i="1" s="1"/>
  <c r="G7" i="1"/>
  <c r="H7" i="1" s="1"/>
  <c r="G2" i="1"/>
  <c r="H2" i="1" s="1"/>
  <c r="H16" i="1" l="1"/>
</calcChain>
</file>

<file path=xl/sharedStrings.xml><?xml version="1.0" encoding="utf-8"?>
<sst xmlns="http://schemas.openxmlformats.org/spreadsheetml/2006/main" count="93" uniqueCount="41">
  <si>
    <t>Ninja</t>
  </si>
  <si>
    <t>Bomber</t>
  </si>
  <si>
    <t>Machine</t>
  </si>
  <si>
    <t>Sniper</t>
  </si>
  <si>
    <t>Magician</t>
  </si>
  <si>
    <t>Shooter</t>
  </si>
  <si>
    <t>Damage</t>
  </si>
  <si>
    <t>cooldown</t>
  </si>
  <si>
    <t>max_pierce</t>
  </si>
  <si>
    <t>pierce_mult</t>
  </si>
  <si>
    <t>cost</t>
  </si>
  <si>
    <t>dmg per t=100</t>
  </si>
  <si>
    <t>dmg t=100 and $=100</t>
  </si>
  <si>
    <t>Upgraded</t>
  </si>
  <si>
    <t>No master</t>
  </si>
  <si>
    <t>Wave</t>
  </si>
  <si>
    <t>Time</t>
  </si>
  <si>
    <t>Money</t>
  </si>
  <si>
    <t>Health</t>
  </si>
  <si>
    <t>M / T</t>
  </si>
  <si>
    <t>H / T</t>
  </si>
  <si>
    <t>M / H</t>
  </si>
  <si>
    <t>M/TH</t>
  </si>
  <si>
    <t xml:space="preserve"> </t>
  </si>
  <si>
    <t>Curve H/T</t>
  </si>
  <si>
    <t>Bank</t>
  </si>
  <si>
    <t>Cost</t>
  </si>
  <si>
    <t>Cash</t>
  </si>
  <si>
    <t>Rounds till payoff</t>
  </si>
  <si>
    <t>1xMoney</t>
  </si>
  <si>
    <t>2xMoney</t>
  </si>
  <si>
    <t>3xMoney</t>
  </si>
  <si>
    <t>Money+</t>
  </si>
  <si>
    <t>Should be</t>
  </si>
  <si>
    <t>fast</t>
  </si>
  <si>
    <t>Spike Factory</t>
  </si>
  <si>
    <t>Ticks per second</t>
  </si>
  <si>
    <t>Particle accelerator</t>
  </si>
  <si>
    <t>=1.6</t>
  </si>
  <si>
    <t>=1.8</t>
  </si>
  <si>
    <t>=1.0 - 1.2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</si>
</sst>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2" fontId="0" fillId="0" borderId="3" xfId="0" applyNumberFormat="1" applyBorder="1"/>
    <xf numFmtId="0" fontId="0" fillId="4" borderId="0" xfId="0" applyFill="1"/>
    <xf numFmtId="0" fontId="0" fillId="4" borderId="0" xfId="0" quotePrefix="1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0" fillId="0" borderId="0" xfId="0" applyFill="1"/>
  </cellXfs>
  <cellStyles count="1">
    <cellStyle name="Standard" xfId="0" builtinId="0"/>
  </cellStyles>
  <dxfs count="3">
    <dxf>
      <numFmt numFmtId="164" formatCode="0.000"/>
    </dxf>
    <dxf>
      <numFmt numFmtId="2" formatCode="0.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 / T (Difficulty)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098578302712163"/>
                  <c:y val="-2.5045202682997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val>
            <c:numRef>
              <c:f>Tabelle1!$Q$2:$Q$71</c:f>
              <c:numCache>
                <c:formatCode>0.000</c:formatCode>
                <c:ptCount val="70"/>
                <c:pt idx="0">
                  <c:v>0.05</c:v>
                </c:pt>
                <c:pt idx="1">
                  <c:v>5.8000000000000003E-2</c:v>
                </c:pt>
                <c:pt idx="2">
                  <c:v>6.6000000000000003E-2</c:v>
                </c:pt>
                <c:pt idx="3">
                  <c:v>7.2999999999999995E-2</c:v>
                </c:pt>
                <c:pt idx="4">
                  <c:v>7.9000000000000001E-2</c:v>
                </c:pt>
                <c:pt idx="5">
                  <c:v>8.6999999999999994E-2</c:v>
                </c:pt>
                <c:pt idx="6">
                  <c:v>9.5000000000000001E-2</c:v>
                </c:pt>
                <c:pt idx="7">
                  <c:v>0.104</c:v>
                </c:pt>
                <c:pt idx="8">
                  <c:v>0.113</c:v>
                </c:pt>
                <c:pt idx="9">
                  <c:v>0.124</c:v>
                </c:pt>
                <c:pt idx="10">
                  <c:v>0.13900000000000001</c:v>
                </c:pt>
                <c:pt idx="11">
                  <c:v>0.153</c:v>
                </c:pt>
                <c:pt idx="12">
                  <c:v>0.17100000000000001</c:v>
                </c:pt>
                <c:pt idx="13">
                  <c:v>0.19900000000000001</c:v>
                </c:pt>
                <c:pt idx="14">
                  <c:v>0.23599999999999999</c:v>
                </c:pt>
                <c:pt idx="15">
                  <c:v>0.26700000000000002</c:v>
                </c:pt>
                <c:pt idx="16">
                  <c:v>0.30299999999999999</c:v>
                </c:pt>
                <c:pt idx="17">
                  <c:v>0.36099999999999999</c:v>
                </c:pt>
                <c:pt idx="18">
                  <c:v>0.43099999999999999</c:v>
                </c:pt>
                <c:pt idx="19">
                  <c:v>0.503</c:v>
                </c:pt>
                <c:pt idx="20">
                  <c:v>0.56499999999999995</c:v>
                </c:pt>
                <c:pt idx="21">
                  <c:v>0.61799999999999999</c:v>
                </c:pt>
                <c:pt idx="22">
                  <c:v>0.71799999999999997</c:v>
                </c:pt>
                <c:pt idx="23">
                  <c:v>0.81</c:v>
                </c:pt>
                <c:pt idx="24">
                  <c:v>0.89800000000000002</c:v>
                </c:pt>
                <c:pt idx="25">
                  <c:v>1</c:v>
                </c:pt>
                <c:pt idx="26">
                  <c:v>1.133</c:v>
                </c:pt>
                <c:pt idx="27">
                  <c:v>1.2430000000000001</c:v>
                </c:pt>
                <c:pt idx="28">
                  <c:v>1.361</c:v>
                </c:pt>
                <c:pt idx="29">
                  <c:v>1.5629999999999999</c:v>
                </c:pt>
                <c:pt idx="30">
                  <c:v>1.6240000000000001</c:v>
                </c:pt>
                <c:pt idx="31">
                  <c:v>1.776</c:v>
                </c:pt>
                <c:pt idx="32">
                  <c:v>1.905</c:v>
                </c:pt>
                <c:pt idx="33">
                  <c:v>2.0649999999999999</c:v>
                </c:pt>
                <c:pt idx="34">
                  <c:v>2.1819999999999999</c:v>
                </c:pt>
                <c:pt idx="35">
                  <c:v>2.3119999999999998</c:v>
                </c:pt>
                <c:pt idx="36">
                  <c:v>2.5129999999999999</c:v>
                </c:pt>
                <c:pt idx="37">
                  <c:v>2.6629999999999998</c:v>
                </c:pt>
                <c:pt idx="38">
                  <c:v>2.84</c:v>
                </c:pt>
                <c:pt idx="39">
                  <c:v>3.0209999999999999</c:v>
                </c:pt>
                <c:pt idx="40">
                  <c:v>3.2090000000000001</c:v>
                </c:pt>
                <c:pt idx="41">
                  <c:v>3.3940000000000001</c:v>
                </c:pt>
                <c:pt idx="42">
                  <c:v>3.5859999999999999</c:v>
                </c:pt>
                <c:pt idx="43">
                  <c:v>3.774</c:v>
                </c:pt>
                <c:pt idx="44">
                  <c:v>3.9769999999999999</c:v>
                </c:pt>
                <c:pt idx="45">
                  <c:v>4.1959999999999997</c:v>
                </c:pt>
                <c:pt idx="46">
                  <c:v>4.42</c:v>
                </c:pt>
                <c:pt idx="47">
                  <c:v>4.6239999999999997</c:v>
                </c:pt>
                <c:pt idx="48">
                  <c:v>4.8559999999999999</c:v>
                </c:pt>
                <c:pt idx="49">
                  <c:v>5.0789999999999997</c:v>
                </c:pt>
                <c:pt idx="50">
                  <c:v>5.3250000000000002</c:v>
                </c:pt>
                <c:pt idx="51">
                  <c:v>5.5869999999999997</c:v>
                </c:pt>
                <c:pt idx="52">
                  <c:v>5.806</c:v>
                </c:pt>
                <c:pt idx="53">
                  <c:v>6.0730000000000004</c:v>
                </c:pt>
                <c:pt idx="54">
                  <c:v>6.3159999999999998</c:v>
                </c:pt>
                <c:pt idx="55">
                  <c:v>6.5570000000000004</c:v>
                </c:pt>
                <c:pt idx="56">
                  <c:v>6.8929999999999998</c:v>
                </c:pt>
                <c:pt idx="57">
                  <c:v>7.1070000000000002</c:v>
                </c:pt>
                <c:pt idx="58">
                  <c:v>7.407</c:v>
                </c:pt>
                <c:pt idx="59">
                  <c:v>7.6429999999999998</c:v>
                </c:pt>
                <c:pt idx="60">
                  <c:v>7.9740000000000002</c:v>
                </c:pt>
                <c:pt idx="61">
                  <c:v>8.2759999999999998</c:v>
                </c:pt>
                <c:pt idx="62">
                  <c:v>8.5809999999999995</c:v>
                </c:pt>
                <c:pt idx="63">
                  <c:v>8.8480000000000008</c:v>
                </c:pt>
                <c:pt idx="64">
                  <c:v>9.2040000000000006</c:v>
                </c:pt>
                <c:pt idx="65">
                  <c:v>9.5239999999999991</c:v>
                </c:pt>
                <c:pt idx="66">
                  <c:v>9.8290000000000006</c:v>
                </c:pt>
                <c:pt idx="67">
                  <c:v>10.145</c:v>
                </c:pt>
                <c:pt idx="68">
                  <c:v>10.448</c:v>
                </c:pt>
                <c:pt idx="69">
                  <c:v>10.753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7-42C1-B1AC-EF6AF65B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75167"/>
        <c:axId val="497866527"/>
      </c:lineChart>
      <c:catAx>
        <c:axId val="4978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6527"/>
        <c:crosses val="autoZero"/>
        <c:auto val="1"/>
        <c:lblAlgn val="ctr"/>
        <c:lblOffset val="100"/>
        <c:noMultiLvlLbl val="0"/>
      </c:catAx>
      <c:valAx>
        <c:axId val="4978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rgbClr val="0070C0"/>
                </a:solidFill>
              </a:rPr>
              <a:t>M / T </a:t>
            </a:r>
            <a:r>
              <a:rPr lang="de-CH" baseline="0">
                <a:solidFill>
                  <a:srgbClr val="0070C0"/>
                </a:solidFill>
              </a:rPr>
              <a:t> </a:t>
            </a:r>
            <a:r>
              <a:rPr lang="de-CH" baseline="0"/>
              <a:t>--- </a:t>
            </a:r>
            <a:r>
              <a:rPr lang="de-CH">
                <a:solidFill>
                  <a:schemeClr val="accent2"/>
                </a:solidFill>
              </a:rPr>
              <a:t> M / H  </a:t>
            </a:r>
            <a:r>
              <a:rPr lang="de-CH"/>
              <a:t>---  </a:t>
            </a:r>
            <a:r>
              <a:rPr lang="de-CH" baseline="0"/>
              <a:t> </a:t>
            </a:r>
            <a:r>
              <a:rPr lang="de-CH" baseline="0">
                <a:solidFill>
                  <a:schemeClr val="bg1">
                    <a:lumMod val="50000"/>
                  </a:schemeClr>
                </a:solidFill>
              </a:rPr>
              <a:t>M/TH</a:t>
            </a:r>
            <a:endParaRPr lang="de-CH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Tabelle1!$P$2:$P$71</c:f>
              <c:numCache>
                <c:formatCode>General</c:formatCode>
                <c:ptCount val="70"/>
                <c:pt idx="0">
                  <c:v>0.14899999999999999</c:v>
                </c:pt>
                <c:pt idx="1">
                  <c:v>0.17499999999999999</c:v>
                </c:pt>
                <c:pt idx="2">
                  <c:v>0.17699999999999999</c:v>
                </c:pt>
                <c:pt idx="3">
                  <c:v>0.19400000000000001</c:v>
                </c:pt>
                <c:pt idx="4">
                  <c:v>0.21199999999999999</c:v>
                </c:pt>
                <c:pt idx="5">
                  <c:v>0.19700000000000001</c:v>
                </c:pt>
                <c:pt idx="6">
                  <c:v>0.23100000000000001</c:v>
                </c:pt>
                <c:pt idx="7">
                  <c:v>0.20699999999999999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0.254</c:v>
                </c:pt>
                <c:pt idx="11">
                  <c:v>0.28000000000000003</c:v>
                </c:pt>
                <c:pt idx="12">
                  <c:v>0.28599999999999998</c:v>
                </c:pt>
                <c:pt idx="13">
                  <c:v>0.33100000000000002</c:v>
                </c:pt>
                <c:pt idx="14">
                  <c:v>0.36299999999999999</c:v>
                </c:pt>
                <c:pt idx="15">
                  <c:v>0.38800000000000001</c:v>
                </c:pt>
                <c:pt idx="16">
                  <c:v>0.41099999999999998</c:v>
                </c:pt>
                <c:pt idx="17">
                  <c:v>0.48199999999999998</c:v>
                </c:pt>
                <c:pt idx="18">
                  <c:v>0.53300000000000003</c:v>
                </c:pt>
                <c:pt idx="19">
                  <c:v>0.55300000000000005</c:v>
                </c:pt>
                <c:pt idx="20">
                  <c:v>0.60699999999999998</c:v>
                </c:pt>
                <c:pt idx="21">
                  <c:v>0.56499999999999995</c:v>
                </c:pt>
                <c:pt idx="22">
                  <c:v>0.66300000000000003</c:v>
                </c:pt>
                <c:pt idx="23">
                  <c:v>0.69399999999999995</c:v>
                </c:pt>
                <c:pt idx="24">
                  <c:v>0.78100000000000003</c:v>
                </c:pt>
                <c:pt idx="25">
                  <c:v>0.86299999999999999</c:v>
                </c:pt>
                <c:pt idx="26">
                  <c:v>0.91200000000000003</c:v>
                </c:pt>
                <c:pt idx="27">
                  <c:v>0.98299999999999998</c:v>
                </c:pt>
                <c:pt idx="28">
                  <c:v>1.0069999999999999</c:v>
                </c:pt>
                <c:pt idx="29">
                  <c:v>1.359</c:v>
                </c:pt>
                <c:pt idx="30">
                  <c:v>0.74099999999999999</c:v>
                </c:pt>
                <c:pt idx="31">
                  <c:v>0.93200000000000005</c:v>
                </c:pt>
                <c:pt idx="32">
                  <c:v>0.88900000000000001</c:v>
                </c:pt>
                <c:pt idx="33">
                  <c:v>0.79500000000000004</c:v>
                </c:pt>
                <c:pt idx="34">
                  <c:v>1.018</c:v>
                </c:pt>
                <c:pt idx="35">
                  <c:v>1.272</c:v>
                </c:pt>
                <c:pt idx="36">
                  <c:v>1.216</c:v>
                </c:pt>
                <c:pt idx="37">
                  <c:v>1.288</c:v>
                </c:pt>
                <c:pt idx="38">
                  <c:v>0.97</c:v>
                </c:pt>
                <c:pt idx="39">
                  <c:v>1.5940000000000001</c:v>
                </c:pt>
                <c:pt idx="40">
                  <c:v>1.401</c:v>
                </c:pt>
                <c:pt idx="41">
                  <c:v>1.2609999999999999</c:v>
                </c:pt>
                <c:pt idx="42">
                  <c:v>1.5449999999999999</c:v>
                </c:pt>
                <c:pt idx="43">
                  <c:v>1.101</c:v>
                </c:pt>
                <c:pt idx="44">
                  <c:v>2.04</c:v>
                </c:pt>
                <c:pt idx="45">
                  <c:v>1.58</c:v>
                </c:pt>
                <c:pt idx="46">
                  <c:v>1.2150000000000001</c:v>
                </c:pt>
                <c:pt idx="47">
                  <c:v>1.5029999999999999</c:v>
                </c:pt>
                <c:pt idx="48">
                  <c:v>1.5609999999999999</c:v>
                </c:pt>
                <c:pt idx="49">
                  <c:v>1.915</c:v>
                </c:pt>
                <c:pt idx="50">
                  <c:v>1.538</c:v>
                </c:pt>
                <c:pt idx="51">
                  <c:v>1.173</c:v>
                </c:pt>
                <c:pt idx="52">
                  <c:v>1.871</c:v>
                </c:pt>
                <c:pt idx="53">
                  <c:v>2.0939999999999999</c:v>
                </c:pt>
                <c:pt idx="54">
                  <c:v>2.76</c:v>
                </c:pt>
                <c:pt idx="55">
                  <c:v>1.913</c:v>
                </c:pt>
                <c:pt idx="56">
                  <c:v>1.706</c:v>
                </c:pt>
                <c:pt idx="57">
                  <c:v>2.234</c:v>
                </c:pt>
                <c:pt idx="58">
                  <c:v>1.444</c:v>
                </c:pt>
                <c:pt idx="59">
                  <c:v>1.4650000000000001</c:v>
                </c:pt>
                <c:pt idx="60">
                  <c:v>1.974</c:v>
                </c:pt>
                <c:pt idx="61">
                  <c:v>1.5860000000000001</c:v>
                </c:pt>
                <c:pt idx="62">
                  <c:v>1.4019999999999999</c:v>
                </c:pt>
                <c:pt idx="63">
                  <c:v>1.903</c:v>
                </c:pt>
                <c:pt idx="64">
                  <c:v>2.319</c:v>
                </c:pt>
                <c:pt idx="65">
                  <c:v>2.0950000000000002</c:v>
                </c:pt>
                <c:pt idx="66">
                  <c:v>1.617</c:v>
                </c:pt>
                <c:pt idx="67">
                  <c:v>1.8839999999999999</c:v>
                </c:pt>
                <c:pt idx="68">
                  <c:v>1.94</c:v>
                </c:pt>
                <c:pt idx="69">
                  <c:v>1.9350000000000001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4-4A67-9826-953417BD37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Tabelle1!$R$2:$R$71</c:f>
              <c:numCache>
                <c:formatCode>General</c:formatCode>
                <c:ptCount val="70"/>
                <c:pt idx="0">
                  <c:v>3</c:v>
                </c:pt>
                <c:pt idx="1">
                  <c:v>3</c:v>
                </c:pt>
                <c:pt idx="2">
                  <c:v>2.6669999999999998</c:v>
                </c:pt>
                <c:pt idx="3">
                  <c:v>2.6669999999999998</c:v>
                </c:pt>
                <c:pt idx="4">
                  <c:v>2.6669999999999998</c:v>
                </c:pt>
                <c:pt idx="5">
                  <c:v>2.25</c:v>
                </c:pt>
                <c:pt idx="6">
                  <c:v>2.4289999999999998</c:v>
                </c:pt>
                <c:pt idx="7">
                  <c:v>2</c:v>
                </c:pt>
                <c:pt idx="8">
                  <c:v>2</c:v>
                </c:pt>
                <c:pt idx="9">
                  <c:v>1.833</c:v>
                </c:pt>
                <c:pt idx="10">
                  <c:v>1.833</c:v>
                </c:pt>
                <c:pt idx="11">
                  <c:v>1.833</c:v>
                </c:pt>
                <c:pt idx="12">
                  <c:v>1.667</c:v>
                </c:pt>
                <c:pt idx="13">
                  <c:v>1.667</c:v>
                </c:pt>
                <c:pt idx="14">
                  <c:v>1.5409999999999999</c:v>
                </c:pt>
                <c:pt idx="15">
                  <c:v>1.4550000000000001</c:v>
                </c:pt>
                <c:pt idx="16">
                  <c:v>1.357</c:v>
                </c:pt>
                <c:pt idx="17">
                  <c:v>1.333</c:v>
                </c:pt>
                <c:pt idx="18">
                  <c:v>1.238</c:v>
                </c:pt>
                <c:pt idx="19">
                  <c:v>1.1000000000000001</c:v>
                </c:pt>
                <c:pt idx="20">
                  <c:v>1.0740000000000001</c:v>
                </c:pt>
                <c:pt idx="21">
                  <c:v>0.91500000000000004</c:v>
                </c:pt>
                <c:pt idx="22">
                  <c:v>0.92300000000000004</c:v>
                </c:pt>
                <c:pt idx="23">
                  <c:v>0.85599999999999998</c:v>
                </c:pt>
                <c:pt idx="24">
                  <c:v>0.86899999999999999</c:v>
                </c:pt>
                <c:pt idx="25">
                  <c:v>0.86299999999999999</c:v>
                </c:pt>
                <c:pt idx="26">
                  <c:v>0.80500000000000005</c:v>
                </c:pt>
                <c:pt idx="27">
                  <c:v>0.79100000000000004</c:v>
                </c:pt>
                <c:pt idx="28">
                  <c:v>0.74</c:v>
                </c:pt>
                <c:pt idx="29">
                  <c:v>0.87</c:v>
                </c:pt>
                <c:pt idx="30">
                  <c:v>0.45600000000000002</c:v>
                </c:pt>
                <c:pt idx="31">
                  <c:v>0.52500000000000002</c:v>
                </c:pt>
                <c:pt idx="32">
                  <c:v>0.46700000000000003</c:v>
                </c:pt>
                <c:pt idx="33">
                  <c:v>0.38500000000000001</c:v>
                </c:pt>
                <c:pt idx="34">
                  <c:v>0.46700000000000003</c:v>
                </c:pt>
                <c:pt idx="35">
                  <c:v>0.55000000000000004</c:v>
                </c:pt>
                <c:pt idx="36">
                  <c:v>0.48399999999999999</c:v>
                </c:pt>
                <c:pt idx="37">
                  <c:v>0.48399999999999999</c:v>
                </c:pt>
                <c:pt idx="38">
                  <c:v>0.34200000000000003</c:v>
                </c:pt>
                <c:pt idx="39">
                  <c:v>0.52800000000000002</c:v>
                </c:pt>
                <c:pt idx="40">
                  <c:v>0.437</c:v>
                </c:pt>
                <c:pt idx="41">
                  <c:v>0.371</c:v>
                </c:pt>
                <c:pt idx="42">
                  <c:v>0.43099999999999999</c:v>
                </c:pt>
                <c:pt idx="43">
                  <c:v>0.29199999999999998</c:v>
                </c:pt>
                <c:pt idx="44">
                  <c:v>0.51300000000000001</c:v>
                </c:pt>
                <c:pt idx="45">
                  <c:v>0.377</c:v>
                </c:pt>
                <c:pt idx="46">
                  <c:v>0.27500000000000002</c:v>
                </c:pt>
                <c:pt idx="47">
                  <c:v>0.32500000000000001</c:v>
                </c:pt>
                <c:pt idx="48">
                  <c:v>0.32200000000000001</c:v>
                </c:pt>
                <c:pt idx="49">
                  <c:v>0.377</c:v>
                </c:pt>
                <c:pt idx="50">
                  <c:v>0.28899999999999998</c:v>
                </c:pt>
                <c:pt idx="51">
                  <c:v>0.21</c:v>
                </c:pt>
                <c:pt idx="52">
                  <c:v>0.32200000000000001</c:v>
                </c:pt>
                <c:pt idx="53">
                  <c:v>0.34499999999999997</c:v>
                </c:pt>
                <c:pt idx="54">
                  <c:v>0.437</c:v>
                </c:pt>
                <c:pt idx="55">
                  <c:v>0.29199999999999998</c:v>
                </c:pt>
                <c:pt idx="56">
                  <c:v>0.248</c:v>
                </c:pt>
                <c:pt idx="57">
                  <c:v>0.314</c:v>
                </c:pt>
                <c:pt idx="58">
                  <c:v>0.19500000000000001</c:v>
                </c:pt>
                <c:pt idx="59">
                  <c:v>0.192</c:v>
                </c:pt>
                <c:pt idx="60">
                  <c:v>0.248</c:v>
                </c:pt>
                <c:pt idx="61">
                  <c:v>0.192</c:v>
                </c:pt>
                <c:pt idx="62">
                  <c:v>0.16300000000000001</c:v>
                </c:pt>
                <c:pt idx="63">
                  <c:v>0.215</c:v>
                </c:pt>
                <c:pt idx="64">
                  <c:v>0.252</c:v>
                </c:pt>
                <c:pt idx="65">
                  <c:v>0.22</c:v>
                </c:pt>
                <c:pt idx="66">
                  <c:v>0.16400000000000001</c:v>
                </c:pt>
                <c:pt idx="67">
                  <c:v>0.186</c:v>
                </c:pt>
                <c:pt idx="68">
                  <c:v>0.186</c:v>
                </c:pt>
                <c:pt idx="6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F-4B78-AA03-13F1014B78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Tabelle1!$S$2:$S$71</c:f>
              <c:numCache>
                <c:formatCode>0.00</c:formatCode>
                <c:ptCount val="70"/>
                <c:pt idx="0">
                  <c:v>2.110766511004619</c:v>
                </c:pt>
                <c:pt idx="1">
                  <c:v>2.4810764252159561</c:v>
                </c:pt>
                <c:pt idx="2">
                  <c:v>2.2824211248367834</c:v>
                </c:pt>
                <c:pt idx="3">
                  <c:v>2.5037468096694409</c:v>
                </c:pt>
                <c:pt idx="4">
                  <c:v>2.7358822754666079</c:v>
                </c:pt>
                <c:pt idx="5">
                  <c:v>2.1994111254096289</c:v>
                </c:pt>
                <c:pt idx="6">
                  <c:v>2.7644743345149241</c:v>
                </c:pt>
                <c:pt idx="7">
                  <c:v>2.0725388601036268</c:v>
                </c:pt>
                <c:pt idx="8">
                  <c:v>2.2598870056497176</c:v>
                </c:pt>
                <c:pt idx="9">
                  <c:v>2.081156522472134</c:v>
                </c:pt>
                <c:pt idx="10">
                  <c:v>2.3217526522376981</c:v>
                </c:pt>
                <c:pt idx="11">
                  <c:v>2.558364387497591</c:v>
                </c:pt>
                <c:pt idx="12">
                  <c:v>2.3328473740792175</c:v>
                </c:pt>
                <c:pt idx="13">
                  <c:v>2.7036310626745901</c:v>
                </c:pt>
                <c:pt idx="14">
                  <c:v>2.6692505388119132</c:v>
                </c:pt>
                <c:pt idx="15">
                  <c:v>2.6150782544028783</c:v>
                </c:pt>
                <c:pt idx="16">
                  <c:v>2.4550641705247003</c:v>
                </c:pt>
                <c:pt idx="17">
                  <c:v>2.7824109358536178</c:v>
                </c:pt>
                <c:pt idx="18">
                  <c:v>2.6024001945294217</c:v>
                </c:pt>
                <c:pt idx="19">
                  <c:v>2.767295597484277</c:v>
                </c:pt>
                <c:pt idx="20">
                  <c:v>2.6135315192557318</c:v>
                </c:pt>
                <c:pt idx="21">
                  <c:v>2.3279003328796541</c:v>
                </c:pt>
                <c:pt idx="22">
                  <c:v>2.6004349410587939</c:v>
                </c:pt>
                <c:pt idx="23">
                  <c:v>2.7876435532498487</c:v>
                </c:pt>
                <c:pt idx="24">
                  <c:v>2.6938388145450194</c:v>
                </c:pt>
                <c:pt idx="25">
                  <c:v>3.049397993866986</c:v>
                </c:pt>
                <c:pt idx="26">
                  <c:v>2.8473669294607737</c:v>
                </c:pt>
                <c:pt idx="27">
                  <c:v>2.9640098280525917</c:v>
                </c:pt>
                <c:pt idx="28">
                  <c:v>3.183789753094695</c:v>
                </c:pt>
                <c:pt idx="29">
                  <c:v>3.5098911575004714</c:v>
                </c:pt>
                <c:pt idx="30">
                  <c:v>1.8527918781725889</c:v>
                </c:pt>
                <c:pt idx="31">
                  <c:v>2.4146359263287054</c:v>
                </c:pt>
                <c:pt idx="32">
                  <c:v>2.0951312035156961</c:v>
                </c:pt>
                <c:pt idx="33">
                  <c:v>1.9870967741935481</c:v>
                </c:pt>
                <c:pt idx="34">
                  <c:v>2.3998775603907063</c:v>
                </c:pt>
                <c:pt idx="35">
                  <c:v>2.8435546534679408</c:v>
                </c:pt>
                <c:pt idx="36">
                  <c:v>2.4321608040201004</c:v>
                </c:pt>
                <c:pt idx="37">
                  <c:v>2.6022407941181953</c:v>
                </c:pt>
                <c:pt idx="38">
                  <c:v>1.9808496933749566</c:v>
                </c:pt>
                <c:pt idx="39">
                  <c:v>2.9595194521967643</c:v>
                </c:pt>
                <c:pt idx="40">
                  <c:v>2.5579912667799203</c:v>
                </c:pt>
                <c:pt idx="41">
                  <c:v>2.382321526846038</c:v>
                </c:pt>
                <c:pt idx="42">
                  <c:v>3.0296561566174636</c:v>
                </c:pt>
                <c:pt idx="43">
                  <c:v>2.0094643095053262</c:v>
                </c:pt>
                <c:pt idx="44">
                  <c:v>3.4478451982674705</c:v>
                </c:pt>
                <c:pt idx="45">
                  <c:v>2.8854381817288473</c:v>
                </c:pt>
                <c:pt idx="46">
                  <c:v>1.9218262023122747</c:v>
                </c:pt>
                <c:pt idx="47">
                  <c:v>2.3762780105311521</c:v>
                </c:pt>
                <c:pt idx="48">
                  <c:v>2.3147230528819445</c:v>
                </c:pt>
                <c:pt idx="49">
                  <c:v>2.7645608127863031</c:v>
                </c:pt>
                <c:pt idx="50">
                  <c:v>2.2934030538459385</c:v>
                </c:pt>
                <c:pt idx="51">
                  <c:v>1.6591332295997203</c:v>
                </c:pt>
                <c:pt idx="52">
                  <c:v>2.7890740364513507</c:v>
                </c:pt>
                <c:pt idx="53">
                  <c:v>2.7498729394706292</c:v>
                </c:pt>
                <c:pt idx="54">
                  <c:v>3.7562025945213122</c:v>
                </c:pt>
                <c:pt idx="55">
                  <c:v>2.4691150658881527</c:v>
                </c:pt>
                <c:pt idx="56">
                  <c:v>2.1845840530923493</c:v>
                </c:pt>
                <c:pt idx="57">
                  <c:v>2.6695461325235188</c:v>
                </c:pt>
                <c:pt idx="58">
                  <c:v>2.0427529234278037</c:v>
                </c:pt>
                <c:pt idx="59">
                  <c:v>1.8912657529250654</c:v>
                </c:pt>
                <c:pt idx="60">
                  <c:v>2.5272639045578162</c:v>
                </c:pt>
                <c:pt idx="61">
                  <c:v>2.0477842979947263</c:v>
                </c:pt>
                <c:pt idx="62">
                  <c:v>1.6184303884606215</c:v>
                </c:pt>
                <c:pt idx="63">
                  <c:v>2.2273284981566666</c:v>
                </c:pt>
                <c:pt idx="64">
                  <c:v>3.2152975975887177</c:v>
                </c:pt>
                <c:pt idx="65">
                  <c:v>2.9631141306864848</c:v>
                </c:pt>
                <c:pt idx="66">
                  <c:v>1.9464094480391461</c:v>
                </c:pt>
                <c:pt idx="67">
                  <c:v>2.2518799886010314</c:v>
                </c:pt>
                <c:pt idx="68">
                  <c:v>2.3191002867682267</c:v>
                </c:pt>
                <c:pt idx="69">
                  <c:v>2.7371875400769583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F-4B78-AA03-13F1014B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5567"/>
        <c:axId val="497852607"/>
      </c:lineChart>
      <c:catAx>
        <c:axId val="4978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2607"/>
        <c:crosses val="autoZero"/>
        <c:auto val="1"/>
        <c:lblAlgn val="ctr"/>
        <c:lblOffset val="100"/>
        <c:noMultiLvlLbl val="0"/>
      </c:catAx>
      <c:valAx>
        <c:axId val="49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 / T (Difficulty)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098578302712163"/>
                  <c:y val="-2.5045202682997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val>
            <c:numRef>
              <c:f>'Alte Kopie'!$Q$2:$Q$42</c:f>
              <c:numCache>
                <c:formatCode>0.000</c:formatCode>
                <c:ptCount val="41"/>
                <c:pt idx="0">
                  <c:v>4.9000000000000002E-2</c:v>
                </c:pt>
                <c:pt idx="1">
                  <c:v>5.5E-2</c:v>
                </c:pt>
                <c:pt idx="2">
                  <c:v>6.8000000000000005E-2</c:v>
                </c:pt>
                <c:pt idx="3">
                  <c:v>8.8999999999999996E-2</c:v>
                </c:pt>
                <c:pt idx="4">
                  <c:v>9.7000000000000003E-2</c:v>
                </c:pt>
                <c:pt idx="5">
                  <c:v>0.111</c:v>
                </c:pt>
                <c:pt idx="6">
                  <c:v>0.125</c:v>
                </c:pt>
                <c:pt idx="7">
                  <c:v>0.13800000000000001</c:v>
                </c:pt>
                <c:pt idx="8">
                  <c:v>0.15</c:v>
                </c:pt>
                <c:pt idx="9">
                  <c:v>0.16900000000000001</c:v>
                </c:pt>
                <c:pt idx="10">
                  <c:v>0.18099999999999999</c:v>
                </c:pt>
                <c:pt idx="11">
                  <c:v>0.19900000000000001</c:v>
                </c:pt>
                <c:pt idx="12">
                  <c:v>0.216</c:v>
                </c:pt>
                <c:pt idx="13">
                  <c:v>0.23200000000000001</c:v>
                </c:pt>
                <c:pt idx="14">
                  <c:v>0.27500000000000002</c:v>
                </c:pt>
                <c:pt idx="15">
                  <c:v>0.311</c:v>
                </c:pt>
                <c:pt idx="16">
                  <c:v>0.34899999999999998</c:v>
                </c:pt>
                <c:pt idx="17">
                  <c:v>0.38100000000000001</c:v>
                </c:pt>
                <c:pt idx="18">
                  <c:v>0.42799999999999999</c:v>
                </c:pt>
                <c:pt idx="19">
                  <c:v>0.46500000000000002</c:v>
                </c:pt>
                <c:pt idx="20">
                  <c:v>0.498</c:v>
                </c:pt>
                <c:pt idx="21">
                  <c:v>0.54100000000000004</c:v>
                </c:pt>
                <c:pt idx="22">
                  <c:v>0.60599999999999998</c:v>
                </c:pt>
                <c:pt idx="23">
                  <c:v>0.66300000000000003</c:v>
                </c:pt>
                <c:pt idx="24">
                  <c:v>0.71199999999999997</c:v>
                </c:pt>
                <c:pt idx="25">
                  <c:v>0.77300000000000002</c:v>
                </c:pt>
                <c:pt idx="26">
                  <c:v>0.82299999999999995</c:v>
                </c:pt>
                <c:pt idx="27">
                  <c:v>0.88200000000000001</c:v>
                </c:pt>
                <c:pt idx="28">
                  <c:v>0.96</c:v>
                </c:pt>
                <c:pt idx="29">
                  <c:v>1.0229999999999999</c:v>
                </c:pt>
                <c:pt idx="30">
                  <c:v>1.1120000000000001</c:v>
                </c:pt>
                <c:pt idx="31">
                  <c:v>1.1779999999999999</c:v>
                </c:pt>
                <c:pt idx="32">
                  <c:v>1.2689999999999999</c:v>
                </c:pt>
                <c:pt idx="33">
                  <c:v>1.37</c:v>
                </c:pt>
                <c:pt idx="34">
                  <c:v>1.4490000000000001</c:v>
                </c:pt>
                <c:pt idx="35">
                  <c:v>1.5660000000000001</c:v>
                </c:pt>
                <c:pt idx="36">
                  <c:v>1.679</c:v>
                </c:pt>
                <c:pt idx="37">
                  <c:v>1.79</c:v>
                </c:pt>
                <c:pt idx="38">
                  <c:v>1.895</c:v>
                </c:pt>
                <c:pt idx="39">
                  <c:v>2.0419999999999998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1-4376-904C-483F7CC9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75167"/>
        <c:axId val="497866527"/>
      </c:lineChart>
      <c:catAx>
        <c:axId val="4978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6527"/>
        <c:crosses val="autoZero"/>
        <c:auto val="1"/>
        <c:lblAlgn val="ctr"/>
        <c:lblOffset val="100"/>
        <c:noMultiLvlLbl val="0"/>
      </c:catAx>
      <c:valAx>
        <c:axId val="4978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 /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'Alte Kopie'!$P$2:$P$42</c:f>
              <c:numCache>
                <c:formatCode>General</c:formatCode>
                <c:ptCount val="41"/>
                <c:pt idx="0">
                  <c:v>0.29599999999999999</c:v>
                </c:pt>
                <c:pt idx="1">
                  <c:v>0.16600000000000001</c:v>
                </c:pt>
                <c:pt idx="2">
                  <c:v>0.123</c:v>
                </c:pt>
                <c:pt idx="3">
                  <c:v>0.14399999999999999</c:v>
                </c:pt>
                <c:pt idx="4">
                  <c:v>0.153</c:v>
                </c:pt>
                <c:pt idx="5">
                  <c:v>0.16700000000000001</c:v>
                </c:pt>
                <c:pt idx="6">
                  <c:v>0.18</c:v>
                </c:pt>
                <c:pt idx="7">
                  <c:v>0.19800000000000001</c:v>
                </c:pt>
                <c:pt idx="8">
                  <c:v>0.24399999999999999</c:v>
                </c:pt>
                <c:pt idx="9">
                  <c:v>0.245</c:v>
                </c:pt>
                <c:pt idx="10">
                  <c:v>0.248</c:v>
                </c:pt>
                <c:pt idx="11">
                  <c:v>0.26600000000000001</c:v>
                </c:pt>
                <c:pt idx="12">
                  <c:v>0.30299999999999999</c:v>
                </c:pt>
                <c:pt idx="13">
                  <c:v>0.307</c:v>
                </c:pt>
                <c:pt idx="14">
                  <c:v>0.39100000000000001</c:v>
                </c:pt>
                <c:pt idx="15">
                  <c:v>0.435</c:v>
                </c:pt>
                <c:pt idx="16">
                  <c:v>0.432</c:v>
                </c:pt>
                <c:pt idx="17">
                  <c:v>0.503</c:v>
                </c:pt>
                <c:pt idx="18">
                  <c:v>0.49</c:v>
                </c:pt>
                <c:pt idx="19">
                  <c:v>0.52400000000000002</c:v>
                </c:pt>
                <c:pt idx="20">
                  <c:v>0.53900000000000003</c:v>
                </c:pt>
                <c:pt idx="21">
                  <c:v>0.51900000000000002</c:v>
                </c:pt>
                <c:pt idx="22">
                  <c:v>0.59199999999999997</c:v>
                </c:pt>
                <c:pt idx="23">
                  <c:v>0.66300000000000003</c:v>
                </c:pt>
                <c:pt idx="24">
                  <c:v>0.60499999999999998</c:v>
                </c:pt>
                <c:pt idx="25">
                  <c:v>0.64700000000000002</c:v>
                </c:pt>
                <c:pt idx="26">
                  <c:v>0.64900000000000002</c:v>
                </c:pt>
                <c:pt idx="27">
                  <c:v>0.61599999999999999</c:v>
                </c:pt>
                <c:pt idx="28">
                  <c:v>0.73599999999999999</c:v>
                </c:pt>
                <c:pt idx="29">
                  <c:v>0.70099999999999996</c:v>
                </c:pt>
                <c:pt idx="30">
                  <c:v>0.69199999999999995</c:v>
                </c:pt>
                <c:pt idx="31">
                  <c:v>0.77300000000000002</c:v>
                </c:pt>
                <c:pt idx="32">
                  <c:v>0.88500000000000001</c:v>
                </c:pt>
                <c:pt idx="33">
                  <c:v>0.88700000000000001</c:v>
                </c:pt>
                <c:pt idx="34">
                  <c:v>0.63800000000000001</c:v>
                </c:pt>
                <c:pt idx="35">
                  <c:v>0.55700000000000005</c:v>
                </c:pt>
                <c:pt idx="36">
                  <c:v>0.77100000000000002</c:v>
                </c:pt>
                <c:pt idx="37">
                  <c:v>0.81699999999999995</c:v>
                </c:pt>
                <c:pt idx="38">
                  <c:v>0.73699999999999999</c:v>
                </c:pt>
                <c:pt idx="39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726-9685-2BF72555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5567"/>
        <c:axId val="497852607"/>
      </c:lineChart>
      <c:catAx>
        <c:axId val="4978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2607"/>
        <c:crosses val="autoZero"/>
        <c:auto val="1"/>
        <c:lblAlgn val="ctr"/>
        <c:lblOffset val="100"/>
        <c:noMultiLvlLbl val="0"/>
      </c:catAx>
      <c:valAx>
        <c:axId val="49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285750</xdr:colOff>
      <xdr:row>1</xdr:row>
      <xdr:rowOff>42862</xdr:rowOff>
    </xdr:from>
    <xdr:to>
      <xdr:col>29</xdr:col>
      <xdr:colOff>590550</xdr:colOff>
      <xdr:row>15</xdr:row>
      <xdr:rowOff>119062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6E71ABD-1979-FA64-C6AE-E1C5EA42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338137</xdr:colOff>
      <xdr:row>16</xdr:row>
      <xdr:rowOff>128587</xdr:rowOff>
    </xdr:from>
    <xdr:to>
      <xdr:col>30</xdr:col>
      <xdr:colOff>33337</xdr:colOff>
      <xdr:row>31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EB38043-6169-5D09-B773-CF53C42CF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1</xdr:row>
      <xdr:rowOff>14287</xdr:rowOff>
    </xdr:from>
    <xdr:to>
      <xdr:col>26</xdr:col>
      <xdr:colOff>590550</xdr:colOff>
      <xdr:row>15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09046-4B3A-4520-8E56-D6EED8105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309562</xdr:colOff>
      <xdr:row>16</xdr:row>
      <xdr:rowOff>90487</xdr:rowOff>
    </xdr:from>
    <xdr:to>
      <xdr:col>27</xdr:col>
      <xdr:colOff>4762</xdr:colOff>
      <xdr:row>30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4AB1F1-91D6-447C-8019-7B142AEFF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BD5DE-DC35-4FD7-B8BD-DDD800B12F15}" name="Waves" displayName="Waves" ref="L1:S71" totalsRowShown="0">
  <autoFilter ref="L1:S71" xr:uid="{11DBD5DE-DC35-4FD7-B8BD-DDD800B12F15}"/>
  <tableColumns count="8">
    <tableColumn id="1" xr3:uid="{C596E476-F34D-48B8-BAB6-31EDA5A2D2AB}" name="Wave"/>
    <tableColumn id="2" xr3:uid="{658BD531-EA5F-4C0A-AC63-7FBA171C7055}" name="Time"/>
    <tableColumn id="3" xr3:uid="{9CF65F60-CD90-44C6-91FC-26B3B481B8DC}" name="Money"/>
    <tableColumn id="4" xr3:uid="{9BE76415-D71A-4D7A-B911-588FF8B333A1}" name="Health"/>
    <tableColumn id="5" xr3:uid="{7B3573DF-37A3-4ACC-BB7E-48E3715E80A2}" name="M / T">
      <calculatedColumnFormula>ROUND(Waves[[#This Row],[Money]]/Waves[[#This Row],[Time]],3)</calculatedColumnFormula>
    </tableColumn>
    <tableColumn id="6" xr3:uid="{91E23E5A-F67D-4CEA-B1CF-58626B21BBB0}" name="H / T" dataDxfId="2">
      <calculatedColumnFormula>ROUND(Waves[[#This Row],[Health]]/Waves[[#This Row],[Time]],3)</calculatedColumnFormula>
    </tableColumn>
    <tableColumn id="7" xr3:uid="{3A3EA08A-5B7D-4363-B7B6-F3EEA8916E91}" name="M / H">
      <calculatedColumnFormula>ROUND(Waves[[#This Row],[Money]]/Waves[[#This Row],[Health]],3)</calculatedColumnFormula>
    </tableColumn>
    <tableColumn id="8" xr3:uid="{7E68E024-47D5-4ECA-9534-8FAC2F31D088}" name="M/TH" dataDxfId="1">
      <calculatedColumnFormula>Waves[[#This Row],[Money]]/Waves[[#This Row],[Time]]/(SQRT(Waves[[#This Row],[Health]]))*100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7F269B-C911-426A-93DD-F6E4E1B86882}" name="Waves3" displayName="Waves3" ref="L1:R41" totalsRowShown="0">
  <autoFilter ref="L1:R41" xr:uid="{11DBD5DE-DC35-4FD7-B8BD-DDD800B12F15}"/>
  <tableColumns count="7">
    <tableColumn id="1" xr3:uid="{EE1B226B-E858-492C-8F52-FCE1E26330FF}" name="Wave"/>
    <tableColumn id="2" xr3:uid="{B4955953-059F-4514-AE97-4F32E1C1133E}" name="Time"/>
    <tableColumn id="3" xr3:uid="{00A9E8F4-09F8-4098-97C3-174FCFA04648}" name="Money"/>
    <tableColumn id="4" xr3:uid="{E977F5CF-B82C-4801-AFC2-925FB53BBDD9}" name="Health"/>
    <tableColumn id="5" xr3:uid="{2C91DF4B-5192-4C4B-B806-6E93715A31D0}" name="M / T">
      <calculatedColumnFormula>ROUND(Waves3[[#This Row],[Money]]/Waves3[[#This Row],[Time]],3)</calculatedColumnFormula>
    </tableColumn>
    <tableColumn id="6" xr3:uid="{2474BB5B-8C9E-4CF7-80E8-BB831343E452}" name="H / T" dataDxfId="0">
      <calculatedColumnFormula>ROUND(Waves3[[#This Row],[Health]]/Waves3[[#This Row],[Time]],3)</calculatedColumnFormula>
    </tableColumn>
    <tableColumn id="7" xr3:uid="{087609F2-9BF4-4046-B6E3-AC17A8129A43}" name="M / H">
      <calculatedColumnFormula>ROUND(Waves3[[#This Row],[Money]]/Waves3[[#This Row],[Health]],3)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tabSelected="1" zoomScaleNormal="100" workbookViewId="0">
      <selection activeCell="M25" sqref="M25:O25"/>
    </sheetView>
  </sheetViews>
  <sheetFormatPr baseColWidth="10" defaultColWidth="9.109375" defaultRowHeight="14.4" x14ac:dyDescent="0.3"/>
  <cols>
    <col min="1" max="1" width="17.6640625" bestFit="1" customWidth="1"/>
    <col min="3" max="3" width="9.6640625" bestFit="1" customWidth="1"/>
    <col min="4" max="4" width="11.33203125" bestFit="1" customWidth="1"/>
    <col min="5" max="5" width="11.6640625" bestFit="1" customWidth="1"/>
    <col min="7" max="7" width="15.33203125" customWidth="1"/>
    <col min="8" max="8" width="19.33203125" bestFit="1" customWidth="1"/>
    <col min="14" max="14" width="9.44140625" customWidth="1"/>
    <col min="19" max="19" width="10.33203125" customWidth="1"/>
  </cols>
  <sheetData>
    <row r="1" spans="1:21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33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U1" t="s">
        <v>24</v>
      </c>
    </row>
    <row r="2" spans="1:21" x14ac:dyDescent="0.3">
      <c r="A2" s="10" t="s">
        <v>0</v>
      </c>
      <c r="B2" s="1">
        <v>1</v>
      </c>
      <c r="C2" s="1">
        <v>22</v>
      </c>
      <c r="D2" s="1">
        <v>1</v>
      </c>
      <c r="E2">
        <f>ROUND(D2^0.75, 2)</f>
        <v>1</v>
      </c>
      <c r="F2" s="1">
        <v>280</v>
      </c>
      <c r="G2">
        <f>100/C2*B2*E2</f>
        <v>4.5454545454545459</v>
      </c>
      <c r="H2" s="2">
        <f>G2*100/F2</f>
        <v>1.6233766233766234</v>
      </c>
      <c r="I2" s="10"/>
      <c r="L2">
        <v>1</v>
      </c>
      <c r="M2">
        <v>1005</v>
      </c>
      <c r="N2">
        <v>150</v>
      </c>
      <c r="O2">
        <v>50</v>
      </c>
      <c r="P2">
        <f>ROUND(Waves[[#This Row],[Money]]/Waves[[#This Row],[Time]],3)</f>
        <v>0.14899999999999999</v>
      </c>
      <c r="Q2" s="4">
        <f>ROUND(Waves[[#This Row],[Health]]/Waves[[#This Row],[Time]],3)</f>
        <v>0.05</v>
      </c>
      <c r="R2">
        <f>ROUND(Waves[[#This Row],[Money]]/Waves[[#This Row],[Health]],3)</f>
        <v>3</v>
      </c>
      <c r="S2" s="5">
        <f>Waves[[#This Row],[Money]]/Waves[[#This Row],[Time]]/(SQRT(Waves[[#This Row],[Health]]))*100</f>
        <v>2.110766511004619</v>
      </c>
      <c r="U2">
        <f>0.0027*Waves[[#This Row],[Wave]]^2-0.0368*Waves[[#This Row],[Wave]]+0.1756</f>
        <v>0.14150000000000001</v>
      </c>
    </row>
    <row r="3" spans="1:21" x14ac:dyDescent="0.3">
      <c r="A3" s="10" t="s">
        <v>1</v>
      </c>
      <c r="B3" s="1">
        <v>2</v>
      </c>
      <c r="C3" s="1">
        <v>42</v>
      </c>
      <c r="D3" s="1">
        <v>3</v>
      </c>
      <c r="E3">
        <f t="shared" ref="E3:E9" si="0">ROUND(D3^0.75, 2)</f>
        <v>2.2799999999999998</v>
      </c>
      <c r="F3" s="1">
        <v>680</v>
      </c>
      <c r="G3">
        <f t="shared" ref="G3:G7" si="1">100/C3*B3*E3</f>
        <v>10.857142857142856</v>
      </c>
      <c r="H3" s="2">
        <f t="shared" ref="H3:H7" si="2">G3*100/F3</f>
        <v>1.5966386554621845</v>
      </c>
      <c r="I3" s="11" t="s">
        <v>38</v>
      </c>
      <c r="L3">
        <v>2</v>
      </c>
      <c r="M3">
        <v>855</v>
      </c>
      <c r="N3">
        <v>150</v>
      </c>
      <c r="O3">
        <v>50</v>
      </c>
      <c r="P3">
        <f>ROUND(Waves[[#This Row],[Money]]/Waves[[#This Row],[Time]],3)</f>
        <v>0.17499999999999999</v>
      </c>
      <c r="Q3" s="4">
        <f>ROUND(Waves[[#This Row],[Health]]/Waves[[#This Row],[Time]],3)</f>
        <v>5.8000000000000003E-2</v>
      </c>
      <c r="R3">
        <f>ROUND(Waves[[#This Row],[Money]]/Waves[[#This Row],[Health]],3)</f>
        <v>3</v>
      </c>
      <c r="S3" s="5">
        <f>Waves[[#This Row],[Money]]/Waves[[#This Row],[Time]]/(SQRT(Waves[[#This Row],[Health]]))*100</f>
        <v>2.4810764252159561</v>
      </c>
      <c r="U3">
        <f>0.0027*Waves[[#This Row],[Wave]]^2-0.0368*Waves[[#This Row],[Wave]]+0.1756</f>
        <v>0.11280000000000001</v>
      </c>
    </row>
    <row r="4" spans="1:21" x14ac:dyDescent="0.3">
      <c r="A4" s="10" t="s">
        <v>2</v>
      </c>
      <c r="B4" s="1">
        <v>1</v>
      </c>
      <c r="C4" s="1">
        <v>12</v>
      </c>
      <c r="D4" s="1">
        <v>1</v>
      </c>
      <c r="E4">
        <f t="shared" si="0"/>
        <v>1</v>
      </c>
      <c r="F4" s="1">
        <v>500</v>
      </c>
      <c r="G4">
        <f t="shared" si="1"/>
        <v>8.3333333333333339</v>
      </c>
      <c r="H4" s="2">
        <f t="shared" si="2"/>
        <v>1.6666666666666667</v>
      </c>
      <c r="I4" s="10"/>
      <c r="L4">
        <v>3</v>
      </c>
      <c r="M4">
        <v>905</v>
      </c>
      <c r="N4">
        <v>160</v>
      </c>
      <c r="O4">
        <v>60</v>
      </c>
      <c r="P4">
        <f>ROUND(Waves[[#This Row],[Money]]/Waves[[#This Row],[Time]],3)</f>
        <v>0.17699999999999999</v>
      </c>
      <c r="Q4" s="4">
        <f>ROUND(Waves[[#This Row],[Health]]/Waves[[#This Row],[Time]],3)</f>
        <v>6.6000000000000003E-2</v>
      </c>
      <c r="R4">
        <f>ROUND(Waves[[#This Row],[Money]]/Waves[[#This Row],[Health]],3)</f>
        <v>2.6669999999999998</v>
      </c>
      <c r="S4" s="5">
        <f>Waves[[#This Row],[Money]]/Waves[[#This Row],[Time]]/(SQRT(Waves[[#This Row],[Health]]))*100</f>
        <v>2.2824211248367834</v>
      </c>
      <c r="U4">
        <f>0.0027*Waves[[#This Row],[Wave]]^2-0.0368*Waves[[#This Row],[Wave]]+0.1756</f>
        <v>8.950000000000001E-2</v>
      </c>
    </row>
    <row r="5" spans="1:21" x14ac:dyDescent="0.3">
      <c r="A5" s="12" t="s">
        <v>3</v>
      </c>
      <c r="B5" s="1">
        <v>3</v>
      </c>
      <c r="C5" s="1">
        <v>50</v>
      </c>
      <c r="D5" s="1">
        <v>1</v>
      </c>
      <c r="E5">
        <f t="shared" si="0"/>
        <v>1</v>
      </c>
      <c r="F5" s="1">
        <v>550</v>
      </c>
      <c r="G5">
        <f t="shared" si="1"/>
        <v>6</v>
      </c>
      <c r="H5" s="2">
        <f t="shared" si="2"/>
        <v>1.0909090909090908</v>
      </c>
      <c r="I5" s="12"/>
      <c r="L5">
        <v>4</v>
      </c>
      <c r="M5">
        <v>825</v>
      </c>
      <c r="N5">
        <v>160</v>
      </c>
      <c r="O5">
        <v>60</v>
      </c>
      <c r="P5">
        <f>ROUND(Waves[[#This Row],[Money]]/Waves[[#This Row],[Time]],3)</f>
        <v>0.19400000000000001</v>
      </c>
      <c r="Q5" s="4">
        <f>ROUND(Waves[[#This Row],[Health]]/Waves[[#This Row],[Time]],3)</f>
        <v>7.2999999999999995E-2</v>
      </c>
      <c r="R5">
        <f>ROUND(Waves[[#This Row],[Money]]/Waves[[#This Row],[Health]],3)</f>
        <v>2.6669999999999998</v>
      </c>
      <c r="S5" s="5">
        <f>Waves[[#This Row],[Money]]/Waves[[#This Row],[Time]]/(SQRT(Waves[[#This Row],[Health]]))*100</f>
        <v>2.5037468096694409</v>
      </c>
      <c r="U5">
        <f>0.0027*Waves[[#This Row],[Wave]]^2-0.0368*Waves[[#This Row],[Wave]]+0.1756</f>
        <v>7.1600000000000011E-2</v>
      </c>
    </row>
    <row r="6" spans="1:21" x14ac:dyDescent="0.3">
      <c r="A6" s="12" t="s">
        <v>4</v>
      </c>
      <c r="B6" s="1">
        <v>2</v>
      </c>
      <c r="C6" s="1">
        <v>23</v>
      </c>
      <c r="D6" s="1">
        <v>1</v>
      </c>
      <c r="E6">
        <f t="shared" si="0"/>
        <v>1</v>
      </c>
      <c r="F6" s="1">
        <v>800</v>
      </c>
      <c r="G6">
        <f t="shared" si="1"/>
        <v>8.695652173913043</v>
      </c>
      <c r="H6" s="2">
        <f t="shared" si="2"/>
        <v>1.0869565217391304</v>
      </c>
      <c r="I6" s="13" t="s">
        <v>40</v>
      </c>
      <c r="L6">
        <v>5</v>
      </c>
      <c r="M6">
        <v>755</v>
      </c>
      <c r="N6">
        <v>160</v>
      </c>
      <c r="O6">
        <v>60</v>
      </c>
      <c r="P6">
        <f>ROUND(Waves[[#This Row],[Money]]/Waves[[#This Row],[Time]],3)</f>
        <v>0.21199999999999999</v>
      </c>
      <c r="Q6" s="4">
        <f>ROUND(Waves[[#This Row],[Health]]/Waves[[#This Row],[Time]],3)</f>
        <v>7.9000000000000001E-2</v>
      </c>
      <c r="R6">
        <f>ROUND(Waves[[#This Row],[Money]]/Waves[[#This Row],[Health]],3)</f>
        <v>2.6669999999999998</v>
      </c>
      <c r="S6" s="5">
        <f>Waves[[#This Row],[Money]]/Waves[[#This Row],[Time]]/(SQRT(Waves[[#This Row],[Health]]))*100</f>
        <v>2.7358822754666079</v>
      </c>
      <c r="U6">
        <f>0.0027*Waves[[#This Row],[Wave]]^2-0.0368*Waves[[#This Row],[Wave]]+0.1756</f>
        <v>5.9100000000000014E-2</v>
      </c>
    </row>
    <row r="7" spans="1:21" x14ac:dyDescent="0.3">
      <c r="A7" s="12" t="s">
        <v>5</v>
      </c>
      <c r="B7" s="1">
        <v>1</v>
      </c>
      <c r="C7" s="1">
        <v>28</v>
      </c>
      <c r="D7" s="1">
        <v>1</v>
      </c>
      <c r="E7">
        <f t="shared" si="0"/>
        <v>1</v>
      </c>
      <c r="F7" s="1">
        <v>350</v>
      </c>
      <c r="G7">
        <f t="shared" si="1"/>
        <v>3.5714285714285716</v>
      </c>
      <c r="H7" s="2">
        <f t="shared" si="2"/>
        <v>1.0204081632653061</v>
      </c>
      <c r="I7" s="12"/>
      <c r="L7">
        <v>6</v>
      </c>
      <c r="M7">
        <v>915</v>
      </c>
      <c r="N7">
        <v>180</v>
      </c>
      <c r="O7">
        <v>80</v>
      </c>
      <c r="P7">
        <f>ROUND(Waves[[#This Row],[Money]]/Waves[[#This Row],[Time]],3)</f>
        <v>0.19700000000000001</v>
      </c>
      <c r="Q7" s="4">
        <f>ROUND(Waves[[#This Row],[Health]]/Waves[[#This Row],[Time]],3)</f>
        <v>8.6999999999999994E-2</v>
      </c>
      <c r="R7">
        <f>ROUND(Waves[[#This Row],[Money]]/Waves[[#This Row],[Health]],3)</f>
        <v>2.25</v>
      </c>
      <c r="S7" s="5">
        <f>Waves[[#This Row],[Money]]/Waves[[#This Row],[Time]]/(SQRT(Waves[[#This Row],[Health]]))*100</f>
        <v>2.1994111254096289</v>
      </c>
      <c r="U7">
        <f>0.0027*Waves[[#This Row],[Wave]]^2-0.0368*Waves[[#This Row],[Wave]]+0.1756</f>
        <v>5.2000000000000018E-2</v>
      </c>
    </row>
    <row r="8" spans="1:21" x14ac:dyDescent="0.3">
      <c r="A8" s="12" t="s">
        <v>35</v>
      </c>
      <c r="B8" s="1">
        <v>5</v>
      </c>
      <c r="C8" s="1">
        <v>63</v>
      </c>
      <c r="D8" s="1">
        <v>1</v>
      </c>
      <c r="E8">
        <f t="shared" si="0"/>
        <v>1</v>
      </c>
      <c r="F8" s="1">
        <v>800</v>
      </c>
      <c r="G8">
        <f>100/C8*B8*E8</f>
        <v>7.9365079365079358</v>
      </c>
      <c r="H8" s="2">
        <f>G8*100/F8</f>
        <v>0.99206349206349198</v>
      </c>
      <c r="I8" s="12"/>
      <c r="L8">
        <v>7</v>
      </c>
      <c r="M8">
        <v>735</v>
      </c>
      <c r="N8">
        <v>170</v>
      </c>
      <c r="O8">
        <v>70</v>
      </c>
      <c r="P8">
        <f>ROUND(Waves[[#This Row],[Money]]/Waves[[#This Row],[Time]],3)</f>
        <v>0.23100000000000001</v>
      </c>
      <c r="Q8" s="4">
        <f>ROUND(Waves[[#This Row],[Health]]/Waves[[#This Row],[Time]],3)</f>
        <v>9.5000000000000001E-2</v>
      </c>
      <c r="R8">
        <f>ROUND(Waves[[#This Row],[Money]]/Waves[[#This Row],[Health]],3)</f>
        <v>2.4289999999999998</v>
      </c>
      <c r="S8" s="5">
        <f>Waves[[#This Row],[Money]]/Waves[[#This Row],[Time]]/(SQRT(Waves[[#This Row],[Health]]))*100</f>
        <v>2.7644743345149241</v>
      </c>
      <c r="U8">
        <f>0.0027*Waves[[#This Row],[Wave]]^2-0.0368*Waves[[#This Row],[Wave]]+0.1756</f>
        <v>5.0300000000000011E-2</v>
      </c>
    </row>
    <row r="9" spans="1:21" x14ac:dyDescent="0.3">
      <c r="A9" s="14" t="s">
        <v>37</v>
      </c>
      <c r="B9" s="1">
        <v>10</v>
      </c>
      <c r="C9" s="1">
        <v>60</v>
      </c>
      <c r="D9" s="1">
        <v>1</v>
      </c>
      <c r="E9">
        <f t="shared" si="0"/>
        <v>1</v>
      </c>
      <c r="F9" s="1">
        <v>1100</v>
      </c>
      <c r="G9">
        <f>100/C9*B9*E9</f>
        <v>16.666666666666668</v>
      </c>
      <c r="H9" s="2">
        <f>G9*100/F9</f>
        <v>1.5151515151515151</v>
      </c>
      <c r="I9" s="14"/>
      <c r="L9">
        <v>8</v>
      </c>
      <c r="M9">
        <v>965</v>
      </c>
      <c r="N9">
        <v>200</v>
      </c>
      <c r="O9">
        <v>100</v>
      </c>
      <c r="P9">
        <f>ROUND(Waves[[#This Row],[Money]]/Waves[[#This Row],[Time]],3)</f>
        <v>0.20699999999999999</v>
      </c>
      <c r="Q9" s="4">
        <f>ROUND(Waves[[#This Row],[Health]]/Waves[[#This Row],[Time]],3)</f>
        <v>0.104</v>
      </c>
      <c r="R9">
        <f>ROUND(Waves[[#This Row],[Money]]/Waves[[#This Row],[Health]],3)</f>
        <v>2</v>
      </c>
      <c r="S9" s="5">
        <f>Waves[[#This Row],[Money]]/Waves[[#This Row],[Time]]/(SQRT(Waves[[#This Row],[Health]]))*100</f>
        <v>2.0725388601036268</v>
      </c>
      <c r="U9">
        <f>0.0027*Waves[[#This Row],[Wave]]^2-0.0368*Waves[[#This Row],[Wave]]+0.1756</f>
        <v>5.400000000000002E-2</v>
      </c>
    </row>
    <row r="10" spans="1:21" x14ac:dyDescent="0.3">
      <c r="L10">
        <v>9</v>
      </c>
      <c r="M10">
        <v>885</v>
      </c>
      <c r="N10">
        <v>200</v>
      </c>
      <c r="O10">
        <v>100</v>
      </c>
      <c r="P10">
        <f>ROUND(Waves[[#This Row],[Money]]/Waves[[#This Row],[Time]],3)</f>
        <v>0.22600000000000001</v>
      </c>
      <c r="Q10" s="4">
        <f>ROUND(Waves[[#This Row],[Health]]/Waves[[#This Row],[Time]],3)</f>
        <v>0.113</v>
      </c>
      <c r="R10">
        <f>ROUND(Waves[[#This Row],[Money]]/Waves[[#This Row],[Health]],3)</f>
        <v>2</v>
      </c>
      <c r="S10" s="5">
        <f>Waves[[#This Row],[Money]]/Waves[[#This Row],[Time]]/(SQRT(Waves[[#This Row],[Health]]))*100</f>
        <v>2.2598870056497176</v>
      </c>
      <c r="U10">
        <f>0.0027*Waves[[#This Row],[Wave]]^2-0.0368*Waves[[#This Row],[Wave]]+0.1756</f>
        <v>6.3100000000000017E-2</v>
      </c>
    </row>
    <row r="11" spans="1:21" x14ac:dyDescent="0.3">
      <c r="A11" s="3" t="s">
        <v>14</v>
      </c>
      <c r="L11">
        <v>10</v>
      </c>
      <c r="M11">
        <v>965</v>
      </c>
      <c r="N11">
        <v>220</v>
      </c>
      <c r="O11">
        <v>120</v>
      </c>
      <c r="P11">
        <f>ROUND(Waves[[#This Row],[Money]]/Waves[[#This Row],[Time]],3)</f>
        <v>0.22800000000000001</v>
      </c>
      <c r="Q11" s="4">
        <f>ROUND(Waves[[#This Row],[Health]]/Waves[[#This Row],[Time]],3)</f>
        <v>0.124</v>
      </c>
      <c r="R11">
        <f>ROUND(Waves[[#This Row],[Money]]/Waves[[#This Row],[Health]],3)</f>
        <v>1.833</v>
      </c>
      <c r="S11" s="5">
        <f>Waves[[#This Row],[Money]]/Waves[[#This Row],[Time]]/(SQRT(Waves[[#This Row],[Health]]))*100</f>
        <v>2.081156522472134</v>
      </c>
      <c r="U11">
        <f>0.0027*Waves[[#This Row],[Wave]]^2-0.0368*Waves[[#This Row],[Wave]]+0.1756</f>
        <v>7.760000000000003E-2</v>
      </c>
    </row>
    <row r="12" spans="1:21" x14ac:dyDescent="0.3">
      <c r="A12" s="3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I12" t="s">
        <v>33</v>
      </c>
      <c r="L12">
        <v>11</v>
      </c>
      <c r="M12">
        <v>865</v>
      </c>
      <c r="N12">
        <v>220</v>
      </c>
      <c r="O12">
        <v>120</v>
      </c>
      <c r="P12">
        <f>ROUND(Waves[[#This Row],[Money]]/Waves[[#This Row],[Time]],3)</f>
        <v>0.254</v>
      </c>
      <c r="Q12" s="4">
        <f>ROUND(Waves[[#This Row],[Health]]/Waves[[#This Row],[Time]],3)</f>
        <v>0.13900000000000001</v>
      </c>
      <c r="R12">
        <f>ROUND(Waves[[#This Row],[Money]]/Waves[[#This Row],[Health]],3)</f>
        <v>1.833</v>
      </c>
      <c r="S12" s="5">
        <f>Waves[[#This Row],[Money]]/Waves[[#This Row],[Time]]/(SQRT(Waves[[#This Row],[Health]]))*100</f>
        <v>2.3217526522376981</v>
      </c>
      <c r="U12">
        <f>0.0027*Waves[[#This Row],[Wave]]^2-0.0368*Waves[[#This Row],[Wave]]+0.1756</f>
        <v>9.7500000000000003E-2</v>
      </c>
    </row>
    <row r="13" spans="1:21" x14ac:dyDescent="0.3">
      <c r="A13" s="10" t="s">
        <v>0</v>
      </c>
      <c r="B13" s="1">
        <v>2</v>
      </c>
      <c r="C13" s="1">
        <v>13</v>
      </c>
      <c r="D13" s="1">
        <v>1</v>
      </c>
      <c r="E13">
        <f>ROUND(D13^0.75, 2)</f>
        <v>1</v>
      </c>
      <c r="F13" s="1">
        <v>830</v>
      </c>
      <c r="G13">
        <f>100/C13*B13*E13</f>
        <v>15.384615384615385</v>
      </c>
      <c r="H13" s="2">
        <f>G13*100/F13</f>
        <v>1.8535681186283597</v>
      </c>
      <c r="I13" s="10"/>
      <c r="L13">
        <v>12</v>
      </c>
      <c r="M13">
        <v>785</v>
      </c>
      <c r="N13">
        <v>220</v>
      </c>
      <c r="O13">
        <v>120</v>
      </c>
      <c r="P13">
        <f>ROUND(Waves[[#This Row],[Money]]/Waves[[#This Row],[Time]],3)</f>
        <v>0.28000000000000003</v>
      </c>
      <c r="Q13" s="4">
        <f>ROUND(Waves[[#This Row],[Health]]/Waves[[#This Row],[Time]],3)</f>
        <v>0.153</v>
      </c>
      <c r="R13">
        <f>ROUND(Waves[[#This Row],[Money]]/Waves[[#This Row],[Health]],3)</f>
        <v>1.833</v>
      </c>
      <c r="S13" s="5">
        <f>Waves[[#This Row],[Money]]/Waves[[#This Row],[Time]]/(SQRT(Waves[[#This Row],[Health]]))*100</f>
        <v>2.558364387497591</v>
      </c>
      <c r="U13">
        <f>0.0027*Waves[[#This Row],[Wave]]^2-0.0368*Waves[[#This Row],[Wave]]+0.1756</f>
        <v>0.12280000000000005</v>
      </c>
    </row>
    <row r="14" spans="1:21" x14ac:dyDescent="0.3">
      <c r="A14" s="10" t="s">
        <v>1</v>
      </c>
      <c r="B14" s="1">
        <v>4</v>
      </c>
      <c r="C14" s="1">
        <v>35</v>
      </c>
      <c r="D14" s="1">
        <v>5</v>
      </c>
      <c r="E14">
        <f t="shared" ref="E14:E20" si="3">ROUND(D14^0.75, 2)</f>
        <v>3.34</v>
      </c>
      <c r="F14" s="1">
        <v>2150</v>
      </c>
      <c r="G14">
        <f t="shared" ref="G14:G19" si="4">100/C14*B14*E14</f>
        <v>38.171428571428571</v>
      </c>
      <c r="H14" s="2">
        <f t="shared" ref="H14:H19" si="5">G14*100/F14</f>
        <v>1.7754152823920264</v>
      </c>
      <c r="I14" s="11" t="s">
        <v>39</v>
      </c>
      <c r="L14">
        <v>13</v>
      </c>
      <c r="M14">
        <v>875</v>
      </c>
      <c r="N14">
        <v>250</v>
      </c>
      <c r="O14">
        <v>150</v>
      </c>
      <c r="P14">
        <f>ROUND(Waves[[#This Row],[Money]]/Waves[[#This Row],[Time]],3)</f>
        <v>0.28599999999999998</v>
      </c>
      <c r="Q14" s="4">
        <f>ROUND(Waves[[#This Row],[Health]]/Waves[[#This Row],[Time]],3)</f>
        <v>0.17100000000000001</v>
      </c>
      <c r="R14">
        <f>ROUND(Waves[[#This Row],[Money]]/Waves[[#This Row],[Health]],3)</f>
        <v>1.667</v>
      </c>
      <c r="S14" s="5">
        <f>Waves[[#This Row],[Money]]/Waves[[#This Row],[Time]]/(SQRT(Waves[[#This Row],[Health]]))*100</f>
        <v>2.3328473740792175</v>
      </c>
      <c r="U14">
        <f>0.0027*Waves[[#This Row],[Wave]]^2-0.0368*Waves[[#This Row],[Wave]]+0.1756</f>
        <v>0.15350000000000005</v>
      </c>
    </row>
    <row r="15" spans="1:21" x14ac:dyDescent="0.3">
      <c r="A15" s="10" t="s">
        <v>2</v>
      </c>
      <c r="B15" s="1">
        <v>2</v>
      </c>
      <c r="C15" s="1">
        <v>9</v>
      </c>
      <c r="D15" s="1">
        <v>1</v>
      </c>
      <c r="E15">
        <f t="shared" si="3"/>
        <v>1</v>
      </c>
      <c r="F15" s="1">
        <v>1270</v>
      </c>
      <c r="G15">
        <f t="shared" si="4"/>
        <v>22.222222222222221</v>
      </c>
      <c r="H15" s="2">
        <f t="shared" si="5"/>
        <v>1.7497812773403325</v>
      </c>
      <c r="I15" s="10"/>
      <c r="L15">
        <v>14</v>
      </c>
      <c r="M15">
        <v>755</v>
      </c>
      <c r="N15">
        <v>250</v>
      </c>
      <c r="O15">
        <v>150</v>
      </c>
      <c r="P15">
        <f>ROUND(Waves[[#This Row],[Money]]/Waves[[#This Row],[Time]],3)</f>
        <v>0.33100000000000002</v>
      </c>
      <c r="Q15" s="4">
        <f>ROUND(Waves[[#This Row],[Health]]/Waves[[#This Row],[Time]],3)</f>
        <v>0.19900000000000001</v>
      </c>
      <c r="R15">
        <f>ROUND(Waves[[#This Row],[Money]]/Waves[[#This Row],[Health]],3)</f>
        <v>1.667</v>
      </c>
      <c r="S15" s="5">
        <f>Waves[[#This Row],[Money]]/Waves[[#This Row],[Time]]/(SQRT(Waves[[#This Row],[Health]]))*100</f>
        <v>2.7036310626745901</v>
      </c>
      <c r="U15">
        <f>0.0027*Waves[[#This Row],[Wave]]^2-0.0368*Waves[[#This Row],[Wave]]+0.1756</f>
        <v>0.18960000000000002</v>
      </c>
    </row>
    <row r="16" spans="1:21" x14ac:dyDescent="0.3">
      <c r="A16" s="12" t="s">
        <v>3</v>
      </c>
      <c r="B16" s="1">
        <v>5</v>
      </c>
      <c r="C16" s="1">
        <v>30</v>
      </c>
      <c r="D16" s="1">
        <v>1</v>
      </c>
      <c r="E16">
        <f t="shared" si="3"/>
        <v>1</v>
      </c>
      <c r="F16" s="1">
        <f>550+300+380+380</f>
        <v>1610</v>
      </c>
      <c r="G16">
        <f t="shared" si="4"/>
        <v>16.666666666666668</v>
      </c>
      <c r="H16" s="2">
        <f t="shared" si="5"/>
        <v>1.0351966873706004</v>
      </c>
      <c r="I16" s="12"/>
      <c r="L16">
        <v>15</v>
      </c>
      <c r="M16">
        <v>785</v>
      </c>
      <c r="N16">
        <v>285</v>
      </c>
      <c r="O16">
        <v>185</v>
      </c>
      <c r="P16">
        <f>ROUND(Waves[[#This Row],[Money]]/Waves[[#This Row],[Time]],3)</f>
        <v>0.36299999999999999</v>
      </c>
      <c r="Q16" s="4">
        <f>ROUND(Waves[[#This Row],[Health]]/Waves[[#This Row],[Time]],3)</f>
        <v>0.23599999999999999</v>
      </c>
      <c r="R16">
        <f>ROUND(Waves[[#This Row],[Money]]/Waves[[#This Row],[Health]],3)</f>
        <v>1.5409999999999999</v>
      </c>
      <c r="S16" s="5">
        <f>Waves[[#This Row],[Money]]/Waves[[#This Row],[Time]]/(SQRT(Waves[[#This Row],[Health]]))*100</f>
        <v>2.6692505388119132</v>
      </c>
      <c r="U16">
        <f>0.0027*Waves[[#This Row],[Wave]]^2-0.0368*Waves[[#This Row],[Wave]]+0.1756</f>
        <v>0.2311</v>
      </c>
    </row>
    <row r="17" spans="1:21" x14ac:dyDescent="0.3">
      <c r="A17" s="12" t="s">
        <v>4</v>
      </c>
      <c r="B17" s="1">
        <v>4</v>
      </c>
      <c r="C17" s="1">
        <v>23</v>
      </c>
      <c r="D17" s="1">
        <v>2</v>
      </c>
      <c r="E17">
        <f t="shared" si="3"/>
        <v>1.68</v>
      </c>
      <c r="F17" s="1">
        <v>2200</v>
      </c>
      <c r="G17">
        <f t="shared" si="4"/>
        <v>29.217391304347824</v>
      </c>
      <c r="H17" s="2">
        <f t="shared" si="5"/>
        <v>1.3280632411067192</v>
      </c>
      <c r="I17" s="13" t="s">
        <v>40</v>
      </c>
      <c r="L17">
        <v>16</v>
      </c>
      <c r="M17">
        <v>825</v>
      </c>
      <c r="N17">
        <v>320</v>
      </c>
      <c r="O17">
        <v>220</v>
      </c>
      <c r="P17">
        <f>ROUND(Waves[[#This Row],[Money]]/Waves[[#This Row],[Time]],3)</f>
        <v>0.38800000000000001</v>
      </c>
      <c r="Q17" s="4">
        <f>ROUND(Waves[[#This Row],[Health]]/Waves[[#This Row],[Time]],3)</f>
        <v>0.26700000000000002</v>
      </c>
      <c r="R17">
        <f>ROUND(Waves[[#This Row],[Money]]/Waves[[#This Row],[Health]],3)</f>
        <v>1.4550000000000001</v>
      </c>
      <c r="S17" s="5">
        <f>Waves[[#This Row],[Money]]/Waves[[#This Row],[Time]]/(SQRT(Waves[[#This Row],[Health]]))*100</f>
        <v>2.6150782544028783</v>
      </c>
      <c r="U17">
        <f>0.0027*Waves[[#This Row],[Wave]]^2-0.0368*Waves[[#This Row],[Wave]]+0.1756</f>
        <v>0.27800000000000002</v>
      </c>
    </row>
    <row r="18" spans="1:21" x14ac:dyDescent="0.3">
      <c r="A18" s="12" t="s">
        <v>5</v>
      </c>
      <c r="B18" s="1">
        <v>1</v>
      </c>
      <c r="C18" s="1">
        <v>20</v>
      </c>
      <c r="D18" s="1">
        <v>1</v>
      </c>
      <c r="E18">
        <f t="shared" si="3"/>
        <v>1</v>
      </c>
      <c r="F18" s="1">
        <v>680</v>
      </c>
      <c r="G18">
        <f t="shared" si="4"/>
        <v>5</v>
      </c>
      <c r="H18" s="2">
        <f t="shared" si="5"/>
        <v>0.73529411764705888</v>
      </c>
      <c r="I18" s="12"/>
      <c r="L18">
        <v>17</v>
      </c>
      <c r="M18">
        <v>925</v>
      </c>
      <c r="N18">
        <v>380</v>
      </c>
      <c r="O18">
        <v>280</v>
      </c>
      <c r="P18">
        <f>ROUND(Waves[[#This Row],[Money]]/Waves[[#This Row],[Time]],3)</f>
        <v>0.41099999999999998</v>
      </c>
      <c r="Q18" s="4">
        <f>ROUND(Waves[[#This Row],[Health]]/Waves[[#This Row],[Time]],3)</f>
        <v>0.30299999999999999</v>
      </c>
      <c r="R18">
        <f>ROUND(Waves[[#This Row],[Money]]/Waves[[#This Row],[Health]],3)</f>
        <v>1.357</v>
      </c>
      <c r="S18" s="5">
        <f>Waves[[#This Row],[Money]]/Waves[[#This Row],[Time]]/(SQRT(Waves[[#This Row],[Health]]))*100</f>
        <v>2.4550641705247003</v>
      </c>
      <c r="U18">
        <f>0.0027*Waves[[#This Row],[Wave]]^2-0.0368*Waves[[#This Row],[Wave]]+0.1756</f>
        <v>0.33030000000000004</v>
      </c>
    </row>
    <row r="19" spans="1:21" x14ac:dyDescent="0.3">
      <c r="A19" s="12" t="s">
        <v>35</v>
      </c>
      <c r="B19" s="1">
        <v>10</v>
      </c>
      <c r="C19" s="1">
        <v>43</v>
      </c>
      <c r="D19" s="1">
        <v>1</v>
      </c>
      <c r="E19">
        <f t="shared" si="3"/>
        <v>1</v>
      </c>
      <c r="F19" s="1">
        <v>2480</v>
      </c>
      <c r="G19">
        <f t="shared" si="4"/>
        <v>23.255813953488374</v>
      </c>
      <c r="H19" s="2">
        <f t="shared" si="5"/>
        <v>0.93773443360840214</v>
      </c>
      <c r="I19" s="12"/>
      <c r="L19">
        <v>18</v>
      </c>
      <c r="M19">
        <v>830</v>
      </c>
      <c r="N19">
        <v>400</v>
      </c>
      <c r="O19">
        <v>300</v>
      </c>
      <c r="P19">
        <f>ROUND(Waves[[#This Row],[Money]]/Waves[[#This Row],[Time]],3)</f>
        <v>0.48199999999999998</v>
      </c>
      <c r="Q19" s="4">
        <f>ROUND(Waves[[#This Row],[Health]]/Waves[[#This Row],[Time]],3)</f>
        <v>0.36099999999999999</v>
      </c>
      <c r="R19">
        <f>ROUND(Waves[[#This Row],[Money]]/Waves[[#This Row],[Health]],3)</f>
        <v>1.333</v>
      </c>
      <c r="S19" s="5">
        <f>Waves[[#This Row],[Money]]/Waves[[#This Row],[Time]]/(SQRT(Waves[[#This Row],[Health]]))*100</f>
        <v>2.7824109358536178</v>
      </c>
      <c r="U19">
        <f>0.0027*Waves[[#This Row],[Wave]]^2-0.0368*Waves[[#This Row],[Wave]]+0.1756</f>
        <v>0.38800000000000001</v>
      </c>
    </row>
    <row r="20" spans="1:21" x14ac:dyDescent="0.3">
      <c r="A20" s="14" t="s">
        <v>37</v>
      </c>
      <c r="B20" s="1">
        <v>20</v>
      </c>
      <c r="C20" s="1">
        <v>60</v>
      </c>
      <c r="D20" s="1">
        <v>2</v>
      </c>
      <c r="E20">
        <f t="shared" si="3"/>
        <v>1.68</v>
      </c>
      <c r="F20" s="1">
        <v>3250</v>
      </c>
      <c r="G20">
        <f>100/C20*B20*E20</f>
        <v>56</v>
      </c>
      <c r="H20" s="2">
        <f>G20*100/F20</f>
        <v>1.7230769230769232</v>
      </c>
      <c r="I20" s="14"/>
      <c r="L20">
        <v>19</v>
      </c>
      <c r="M20">
        <v>975</v>
      </c>
      <c r="N20">
        <v>520</v>
      </c>
      <c r="O20">
        <v>420</v>
      </c>
      <c r="P20">
        <f>ROUND(Waves[[#This Row],[Money]]/Waves[[#This Row],[Time]],3)</f>
        <v>0.53300000000000003</v>
      </c>
      <c r="Q20" s="4">
        <f>ROUND(Waves[[#This Row],[Health]]/Waves[[#This Row],[Time]],3)</f>
        <v>0.43099999999999999</v>
      </c>
      <c r="R20">
        <f>ROUND(Waves[[#This Row],[Money]]/Waves[[#This Row],[Health]],3)</f>
        <v>1.238</v>
      </c>
      <c r="S20" s="5">
        <f>Waves[[#This Row],[Money]]/Waves[[#This Row],[Time]]/(SQRT(Waves[[#This Row],[Health]]))*100</f>
        <v>2.6024001945294217</v>
      </c>
      <c r="U20">
        <f>0.0027*Waves[[#This Row],[Wave]]^2-0.0368*Waves[[#This Row],[Wave]]+0.1756</f>
        <v>0.45109999999999995</v>
      </c>
    </row>
    <row r="21" spans="1:21" x14ac:dyDescent="0.3">
      <c r="L21">
        <v>20</v>
      </c>
      <c r="M21">
        <v>795</v>
      </c>
      <c r="N21">
        <v>440</v>
      </c>
      <c r="O21">
        <v>400</v>
      </c>
      <c r="P21">
        <f>ROUND(Waves[[#This Row],[Money]]/Waves[[#This Row],[Time]],3)</f>
        <v>0.55300000000000005</v>
      </c>
      <c r="Q21" s="4">
        <f>ROUND(Waves[[#This Row],[Health]]/Waves[[#This Row],[Time]],3)</f>
        <v>0.503</v>
      </c>
      <c r="R21">
        <f>ROUND(Waves[[#This Row],[Money]]/Waves[[#This Row],[Health]],3)</f>
        <v>1.1000000000000001</v>
      </c>
      <c r="S21" s="5">
        <f>Waves[[#This Row],[Money]]/Waves[[#This Row],[Time]]/(SQRT(Waves[[#This Row],[Health]]))*100</f>
        <v>2.767295597484277</v>
      </c>
      <c r="U21">
        <f>0.0027*Waves[[#This Row],[Wave]]^2-0.0368*Waves[[#This Row],[Wave]]+0.1756</f>
        <v>0.51960000000000006</v>
      </c>
    </row>
    <row r="22" spans="1:21" x14ac:dyDescent="0.3">
      <c r="L22">
        <v>21</v>
      </c>
      <c r="M22">
        <v>955</v>
      </c>
      <c r="N22">
        <v>580</v>
      </c>
      <c r="O22">
        <v>540</v>
      </c>
      <c r="P22">
        <f>ROUND(Waves[[#This Row],[Money]]/Waves[[#This Row],[Time]],3)</f>
        <v>0.60699999999999998</v>
      </c>
      <c r="Q22" s="4">
        <f>ROUND(Waves[[#This Row],[Health]]/Waves[[#This Row],[Time]],3)</f>
        <v>0.56499999999999995</v>
      </c>
      <c r="R22">
        <f>ROUND(Waves[[#This Row],[Money]]/Waves[[#This Row],[Health]],3)</f>
        <v>1.0740000000000001</v>
      </c>
      <c r="S22" s="5">
        <f>Waves[[#This Row],[Money]]/Waves[[#This Row],[Time]]/(SQRT(Waves[[#This Row],[Health]]))*100</f>
        <v>2.6135315192557318</v>
      </c>
      <c r="U22">
        <f>0.0027*Waves[[#This Row],[Wave]]^2-0.0368*Waves[[#This Row],[Wave]]+0.1756</f>
        <v>0.59350000000000014</v>
      </c>
    </row>
    <row r="23" spans="1:21" x14ac:dyDescent="0.3">
      <c r="L23">
        <v>22</v>
      </c>
      <c r="M23">
        <v>955</v>
      </c>
      <c r="N23">
        <v>540</v>
      </c>
      <c r="O23">
        <v>590</v>
      </c>
      <c r="P23">
        <f>ROUND(Waves[[#This Row],[Money]]/Waves[[#This Row],[Time]],3)</f>
        <v>0.56499999999999995</v>
      </c>
      <c r="Q23" s="4">
        <f>ROUND(Waves[[#This Row],[Health]]/Waves[[#This Row],[Time]],3)</f>
        <v>0.61799999999999999</v>
      </c>
      <c r="R23">
        <f>ROUND(Waves[[#This Row],[Money]]/Waves[[#This Row],[Health]],3)</f>
        <v>0.91500000000000004</v>
      </c>
      <c r="S23" s="5">
        <f>Waves[[#This Row],[Money]]/Waves[[#This Row],[Time]]/(SQRT(Waves[[#This Row],[Health]]))*100</f>
        <v>2.3279003328796541</v>
      </c>
      <c r="U23">
        <f>0.0027*Waves[[#This Row],[Wave]]^2-0.0368*Waves[[#This Row],[Wave]]+0.1756</f>
        <v>0.67279999999999995</v>
      </c>
    </row>
    <row r="24" spans="1:21" x14ac:dyDescent="0.3">
      <c r="B24" t="s">
        <v>26</v>
      </c>
      <c r="C24" t="s">
        <v>27</v>
      </c>
      <c r="D24" t="s">
        <v>28</v>
      </c>
      <c r="G24" t="s">
        <v>36</v>
      </c>
      <c r="H24">
        <v>60</v>
      </c>
      <c r="L24">
        <v>23</v>
      </c>
      <c r="M24">
        <v>905</v>
      </c>
      <c r="N24">
        <v>600</v>
      </c>
      <c r="O24">
        <v>650</v>
      </c>
      <c r="P24">
        <f>ROUND(Waves[[#This Row],[Money]]/Waves[[#This Row],[Time]],3)</f>
        <v>0.66300000000000003</v>
      </c>
      <c r="Q24" s="4">
        <f>ROUND(Waves[[#This Row],[Health]]/Waves[[#This Row],[Time]],3)</f>
        <v>0.71799999999999997</v>
      </c>
      <c r="R24">
        <f>ROUND(Waves[[#This Row],[Money]]/Waves[[#This Row],[Health]],3)</f>
        <v>0.92300000000000004</v>
      </c>
      <c r="S24" s="5">
        <f>Waves[[#This Row],[Money]]/Waves[[#This Row],[Time]]/(SQRT(Waves[[#This Row],[Health]]))*100</f>
        <v>2.6004349410587939</v>
      </c>
      <c r="U24">
        <f>0.0027*Waves[[#This Row],[Wave]]^2-0.0368*Waves[[#This Row],[Wave]]+0.1756</f>
        <v>0.75750000000000006</v>
      </c>
    </row>
    <row r="25" spans="1:21" x14ac:dyDescent="0.3">
      <c r="A25" t="s">
        <v>25</v>
      </c>
      <c r="B25">
        <v>1200</v>
      </c>
      <c r="C25">
        <v>50</v>
      </c>
      <c r="D25">
        <f>B25/C25</f>
        <v>24</v>
      </c>
      <c r="G25" t="s">
        <v>34</v>
      </c>
      <c r="H25">
        <v>120</v>
      </c>
      <c r="L25">
        <v>24</v>
      </c>
      <c r="M25">
        <v>765</v>
      </c>
      <c r="N25">
        <v>531</v>
      </c>
      <c r="O25">
        <v>620</v>
      </c>
      <c r="P25">
        <f>ROUND(Waves[[#This Row],[Money]]/Waves[[#This Row],[Time]],3)</f>
        <v>0.69399999999999995</v>
      </c>
      <c r="Q25" s="4">
        <f>ROUND(Waves[[#This Row],[Health]]/Waves[[#This Row],[Time]],3)</f>
        <v>0.81</v>
      </c>
      <c r="R25">
        <f>ROUND(Waves[[#This Row],[Money]]/Waves[[#This Row],[Health]],3)</f>
        <v>0.85599999999999998</v>
      </c>
      <c r="S25" s="5">
        <f>Waves[[#This Row],[Money]]/Waves[[#This Row],[Time]]/(SQRT(Waves[[#This Row],[Health]]))*100</f>
        <v>2.7876435532498487</v>
      </c>
      <c r="U25">
        <f>0.0027*Waves[[#This Row],[Wave]]^2-0.0368*Waves[[#This Row],[Wave]]+0.1756</f>
        <v>0.84760000000000013</v>
      </c>
    </row>
    <row r="26" spans="1:21" x14ac:dyDescent="0.3">
      <c r="A26" t="s">
        <v>29</v>
      </c>
      <c r="B26">
        <v>1700</v>
      </c>
      <c r="C26">
        <v>80</v>
      </c>
      <c r="D26">
        <f t="shared" ref="D26:D29" si="6">B26/C26</f>
        <v>21.25</v>
      </c>
      <c r="L26">
        <v>25</v>
      </c>
      <c r="M26">
        <v>935</v>
      </c>
      <c r="N26">
        <v>730</v>
      </c>
      <c r="O26">
        <v>840</v>
      </c>
      <c r="P26">
        <f>ROUND(Waves[[#This Row],[Money]]/Waves[[#This Row],[Time]],3)</f>
        <v>0.78100000000000003</v>
      </c>
      <c r="Q26" s="4">
        <f>ROUND(Waves[[#This Row],[Health]]/Waves[[#This Row],[Time]],3)</f>
        <v>0.89800000000000002</v>
      </c>
      <c r="R26">
        <f>ROUND(Waves[[#This Row],[Money]]/Waves[[#This Row],[Health]],3)</f>
        <v>0.86899999999999999</v>
      </c>
      <c r="S26" s="5">
        <f>Waves[[#This Row],[Money]]/Waves[[#This Row],[Time]]/(SQRT(Waves[[#This Row],[Health]]))*100</f>
        <v>2.6938388145450194</v>
      </c>
      <c r="U26">
        <f>0.0027*Waves[[#This Row],[Wave]]^2-0.0368*Waves[[#This Row],[Wave]]+0.1756</f>
        <v>0.94310000000000005</v>
      </c>
    </row>
    <row r="27" spans="1:21" x14ac:dyDescent="0.3">
      <c r="A27" t="s">
        <v>30</v>
      </c>
      <c r="B27">
        <v>2200</v>
      </c>
      <c r="C27">
        <v>110</v>
      </c>
      <c r="D27">
        <f t="shared" si="6"/>
        <v>20</v>
      </c>
      <c r="L27">
        <v>26</v>
      </c>
      <c r="M27">
        <v>800</v>
      </c>
      <c r="N27">
        <v>690</v>
      </c>
      <c r="O27">
        <v>800</v>
      </c>
      <c r="P27">
        <f>ROUND(Waves[[#This Row],[Money]]/Waves[[#This Row],[Time]],3)</f>
        <v>0.86299999999999999</v>
      </c>
      <c r="Q27" s="4">
        <f>ROUND(Waves[[#This Row],[Health]]/Waves[[#This Row],[Time]],3)</f>
        <v>1</v>
      </c>
      <c r="R27">
        <f>ROUND(Waves[[#This Row],[Money]]/Waves[[#This Row],[Health]],3)</f>
        <v>0.86299999999999999</v>
      </c>
      <c r="S27" s="5">
        <f>Waves[[#This Row],[Money]]/Waves[[#This Row],[Time]]/(SQRT(Waves[[#This Row],[Health]]))*100</f>
        <v>3.049397993866986</v>
      </c>
      <c r="U27">
        <f>0.0027*Waves[[#This Row],[Wave]]^2-0.0368*Waves[[#This Row],[Wave]]+0.1756</f>
        <v>1.0440000000000003</v>
      </c>
    </row>
    <row r="28" spans="1:21" x14ac:dyDescent="0.3">
      <c r="A28" t="s">
        <v>31</v>
      </c>
      <c r="B28">
        <v>2700</v>
      </c>
      <c r="C28">
        <v>140</v>
      </c>
      <c r="D28">
        <f t="shared" si="6"/>
        <v>19.285714285714285</v>
      </c>
      <c r="L28">
        <v>27</v>
      </c>
      <c r="M28">
        <v>905</v>
      </c>
      <c r="N28">
        <v>825</v>
      </c>
      <c r="O28">
        <v>1025</v>
      </c>
      <c r="P28">
        <f>ROUND(Waves[[#This Row],[Money]]/Waves[[#This Row],[Time]],3)</f>
        <v>0.91200000000000003</v>
      </c>
      <c r="Q28" s="4">
        <f>ROUND(Waves[[#This Row],[Health]]/Waves[[#This Row],[Time]],3)</f>
        <v>1.133</v>
      </c>
      <c r="R28">
        <f>ROUND(Waves[[#This Row],[Money]]/Waves[[#This Row],[Health]],3)</f>
        <v>0.80500000000000005</v>
      </c>
      <c r="S28" s="5">
        <f>Waves[[#This Row],[Money]]/Waves[[#This Row],[Time]]/(SQRT(Waves[[#This Row],[Health]]))*100</f>
        <v>2.8473669294607737</v>
      </c>
      <c r="U28">
        <f>0.0027*Waves[[#This Row],[Wave]]^2-0.0368*Waves[[#This Row],[Wave]]+0.1756</f>
        <v>1.1503000000000001</v>
      </c>
    </row>
    <row r="29" spans="1:21" x14ac:dyDescent="0.3">
      <c r="A29" t="s">
        <v>32</v>
      </c>
      <c r="B29">
        <v>4200</v>
      </c>
      <c r="C29">
        <v>240</v>
      </c>
      <c r="D29">
        <f t="shared" si="6"/>
        <v>17.5</v>
      </c>
      <c r="G29" t="s">
        <v>23</v>
      </c>
      <c r="L29">
        <v>28</v>
      </c>
      <c r="M29">
        <v>885</v>
      </c>
      <c r="N29">
        <v>870</v>
      </c>
      <c r="O29">
        <v>1100</v>
      </c>
      <c r="P29">
        <f>ROUND(Waves[[#This Row],[Money]]/Waves[[#This Row],[Time]],3)</f>
        <v>0.98299999999999998</v>
      </c>
      <c r="Q29" s="4">
        <f>ROUND(Waves[[#This Row],[Health]]/Waves[[#This Row],[Time]],3)</f>
        <v>1.2430000000000001</v>
      </c>
      <c r="R29">
        <f>ROUND(Waves[[#This Row],[Money]]/Waves[[#This Row],[Health]],3)</f>
        <v>0.79100000000000004</v>
      </c>
      <c r="S29" s="5">
        <f>Waves[[#This Row],[Money]]/Waves[[#This Row],[Time]]/(SQRT(Waves[[#This Row],[Health]]))*100</f>
        <v>2.9640098280525917</v>
      </c>
      <c r="U29">
        <f>0.0027*Waves[[#This Row],[Wave]]^2-0.0368*Waves[[#This Row],[Wave]]+0.1756</f>
        <v>1.262</v>
      </c>
    </row>
    <row r="30" spans="1:21" x14ac:dyDescent="0.3">
      <c r="L30">
        <v>29</v>
      </c>
      <c r="M30">
        <v>735</v>
      </c>
      <c r="N30">
        <v>740</v>
      </c>
      <c r="O30">
        <v>1000</v>
      </c>
      <c r="P30">
        <f>ROUND(Waves[[#This Row],[Money]]/Waves[[#This Row],[Time]],3)</f>
        <v>1.0069999999999999</v>
      </c>
      <c r="Q30" s="4">
        <f>ROUND(Waves[[#This Row],[Health]]/Waves[[#This Row],[Time]],3)</f>
        <v>1.361</v>
      </c>
      <c r="R30">
        <f>ROUND(Waves[[#This Row],[Money]]/Waves[[#This Row],[Health]],3)</f>
        <v>0.74</v>
      </c>
      <c r="S30" s="5">
        <f>Waves[[#This Row],[Money]]/Waves[[#This Row],[Time]]/(SQRT(Waves[[#This Row],[Health]]))*100</f>
        <v>3.183789753094695</v>
      </c>
      <c r="U30">
        <f>0.0027*Waves[[#This Row],[Wave]]^2-0.0368*Waves[[#This Row],[Wave]]+0.1756</f>
        <v>1.3791000000000002</v>
      </c>
    </row>
    <row r="31" spans="1:21" x14ac:dyDescent="0.3">
      <c r="L31">
        <v>30</v>
      </c>
      <c r="M31">
        <v>960</v>
      </c>
      <c r="N31">
        <v>1305</v>
      </c>
      <c r="O31">
        <v>1500</v>
      </c>
      <c r="P31">
        <f>ROUND(Waves[[#This Row],[Money]]/Waves[[#This Row],[Time]],3)</f>
        <v>1.359</v>
      </c>
      <c r="Q31" s="4">
        <f>ROUND(Waves[[#This Row],[Health]]/Waves[[#This Row],[Time]],3)</f>
        <v>1.5629999999999999</v>
      </c>
      <c r="R31">
        <f>ROUND(Waves[[#This Row],[Money]]/Waves[[#This Row],[Health]],3)</f>
        <v>0.87</v>
      </c>
      <c r="S31" s="5">
        <f>Waves[[#This Row],[Money]]/Waves[[#This Row],[Time]]/(SQRT(Waves[[#This Row],[Health]]))*100</f>
        <v>3.5098911575004714</v>
      </c>
      <c r="U31">
        <f>0.0027*Waves[[#This Row],[Wave]]^2-0.0368*Waves[[#This Row],[Wave]]+0.1756</f>
        <v>1.5016</v>
      </c>
    </row>
    <row r="32" spans="1:21" x14ac:dyDescent="0.3">
      <c r="A32" s="15"/>
      <c r="B32" s="15"/>
      <c r="C32" s="15"/>
      <c r="D32" s="15"/>
      <c r="E32" s="15"/>
      <c r="F32" s="15"/>
      <c r="G32" s="15"/>
      <c r="H32" s="15"/>
      <c r="L32">
        <v>31</v>
      </c>
      <c r="M32">
        <v>985</v>
      </c>
      <c r="N32">
        <v>730</v>
      </c>
      <c r="O32">
        <v>1600</v>
      </c>
      <c r="P32">
        <f>ROUND(Waves[[#This Row],[Money]]/Waves[[#This Row],[Time]],3)</f>
        <v>0.74099999999999999</v>
      </c>
      <c r="Q32" s="4">
        <f>ROUND(Waves[[#This Row],[Health]]/Waves[[#This Row],[Time]],3)</f>
        <v>1.6240000000000001</v>
      </c>
      <c r="R32">
        <f>ROUND(Waves[[#This Row],[Money]]/Waves[[#This Row],[Health]],3)</f>
        <v>0.45600000000000002</v>
      </c>
      <c r="S32" s="5">
        <f>Waves[[#This Row],[Money]]/Waves[[#This Row],[Time]]/(SQRT(Waves[[#This Row],[Health]]))*100</f>
        <v>1.8527918781725889</v>
      </c>
      <c r="U32">
        <f>0.0027*Waves[[#This Row],[Wave]]^2-0.0368*Waves[[#This Row],[Wave]]+0.1756</f>
        <v>1.6294999999999999</v>
      </c>
    </row>
    <row r="33" spans="1:21" x14ac:dyDescent="0.3">
      <c r="A33" s="15"/>
      <c r="B33" s="15"/>
      <c r="C33" s="15"/>
      <c r="D33" s="15"/>
      <c r="E33" s="15"/>
      <c r="F33" s="15"/>
      <c r="G33" s="15"/>
      <c r="H33" s="15"/>
      <c r="L33">
        <v>32</v>
      </c>
      <c r="M33">
        <v>839</v>
      </c>
      <c r="N33">
        <v>782</v>
      </c>
      <c r="O33">
        <v>1490</v>
      </c>
      <c r="P33">
        <f>ROUND(Waves[[#This Row],[Money]]/Waves[[#This Row],[Time]],3)</f>
        <v>0.93200000000000005</v>
      </c>
      <c r="Q33" s="4">
        <f>ROUND(Waves[[#This Row],[Health]]/Waves[[#This Row],[Time]],3)</f>
        <v>1.776</v>
      </c>
      <c r="R33">
        <f>ROUND(Waves[[#This Row],[Money]]/Waves[[#This Row],[Health]],3)</f>
        <v>0.52500000000000002</v>
      </c>
      <c r="S33" s="5">
        <f>Waves[[#This Row],[Money]]/Waves[[#This Row],[Time]]/(SQRT(Waves[[#This Row],[Health]]))*100</f>
        <v>2.4146359263287054</v>
      </c>
      <c r="U33">
        <f>0.0027*Waves[[#This Row],[Wave]]^2-0.0368*Waves[[#This Row],[Wave]]+0.1756</f>
        <v>1.7628000000000001</v>
      </c>
    </row>
    <row r="34" spans="1:21" x14ac:dyDescent="0.3">
      <c r="A34" s="15"/>
      <c r="B34" s="15"/>
      <c r="C34" s="15"/>
      <c r="D34" s="15"/>
      <c r="E34" s="15"/>
      <c r="F34" s="15"/>
      <c r="G34" s="15"/>
      <c r="H34" s="15"/>
      <c r="L34">
        <v>33</v>
      </c>
      <c r="M34">
        <v>945</v>
      </c>
      <c r="N34">
        <v>840</v>
      </c>
      <c r="O34">
        <v>1800</v>
      </c>
      <c r="P34">
        <f>ROUND(Waves[[#This Row],[Money]]/Waves[[#This Row],[Time]],3)</f>
        <v>0.88900000000000001</v>
      </c>
      <c r="Q34" s="4">
        <f>ROUND(Waves[[#This Row],[Health]]/Waves[[#This Row],[Time]],3)</f>
        <v>1.905</v>
      </c>
      <c r="R34">
        <f>ROUND(Waves[[#This Row],[Money]]/Waves[[#This Row],[Health]],3)</f>
        <v>0.46700000000000003</v>
      </c>
      <c r="S34" s="5">
        <f>Waves[[#This Row],[Money]]/Waves[[#This Row],[Time]]/(SQRT(Waves[[#This Row],[Health]]))*100</f>
        <v>2.0951312035156961</v>
      </c>
      <c r="U34">
        <f>0.0027*Waves[[#This Row],[Wave]]^2-0.0368*Waves[[#This Row],[Wave]]+0.1756</f>
        <v>1.9015000000000002</v>
      </c>
    </row>
    <row r="35" spans="1:21" x14ac:dyDescent="0.3">
      <c r="A35" s="15"/>
      <c r="B35" s="15"/>
      <c r="C35" s="15"/>
      <c r="D35" s="15"/>
      <c r="E35" s="15"/>
      <c r="F35" s="15"/>
      <c r="G35" s="15"/>
      <c r="H35" s="15"/>
      <c r="L35">
        <v>34</v>
      </c>
      <c r="M35">
        <v>775</v>
      </c>
      <c r="N35">
        <v>616</v>
      </c>
      <c r="O35">
        <v>1600</v>
      </c>
      <c r="P35">
        <f>ROUND(Waves[[#This Row],[Money]]/Waves[[#This Row],[Time]],3)</f>
        <v>0.79500000000000004</v>
      </c>
      <c r="Q35" s="4">
        <f>ROUND(Waves[[#This Row],[Health]]/Waves[[#This Row],[Time]],3)</f>
        <v>2.0649999999999999</v>
      </c>
      <c r="R35">
        <f>ROUND(Waves[[#This Row],[Money]]/Waves[[#This Row],[Health]],3)</f>
        <v>0.38500000000000001</v>
      </c>
      <c r="S35" s="5">
        <f>Waves[[#This Row],[Money]]/Waves[[#This Row],[Time]]/(SQRT(Waves[[#This Row],[Health]]))*100</f>
        <v>1.9870967741935481</v>
      </c>
      <c r="U35">
        <f>0.0027*Waves[[#This Row],[Wave]]^2-0.0368*Waves[[#This Row],[Wave]]+0.1756</f>
        <v>2.0456000000000003</v>
      </c>
    </row>
    <row r="36" spans="1:21" x14ac:dyDescent="0.3">
      <c r="A36" s="15"/>
      <c r="B36" s="15"/>
      <c r="C36" s="15"/>
      <c r="D36" s="15"/>
      <c r="E36" s="15"/>
      <c r="F36" s="15"/>
      <c r="G36" s="15"/>
      <c r="H36" s="15"/>
      <c r="L36">
        <v>35</v>
      </c>
      <c r="M36">
        <v>825</v>
      </c>
      <c r="N36">
        <v>840</v>
      </c>
      <c r="O36">
        <v>1800</v>
      </c>
      <c r="P36">
        <f>ROUND(Waves[[#This Row],[Money]]/Waves[[#This Row],[Time]],3)</f>
        <v>1.018</v>
      </c>
      <c r="Q36" s="4">
        <f>ROUND(Waves[[#This Row],[Health]]/Waves[[#This Row],[Time]],3)</f>
        <v>2.1819999999999999</v>
      </c>
      <c r="R36">
        <f>ROUND(Waves[[#This Row],[Money]]/Waves[[#This Row],[Health]],3)</f>
        <v>0.46700000000000003</v>
      </c>
      <c r="S36" s="5">
        <f>Waves[[#This Row],[Money]]/Waves[[#This Row],[Time]]/(SQRT(Waves[[#This Row],[Health]]))*100</f>
        <v>2.3998775603907063</v>
      </c>
      <c r="U36">
        <f>0.0027*Waves[[#This Row],[Wave]]^2-0.0368*Waves[[#This Row],[Wave]]+0.1756</f>
        <v>2.1951000000000001</v>
      </c>
    </row>
    <row r="37" spans="1:21" x14ac:dyDescent="0.3">
      <c r="L37">
        <v>36</v>
      </c>
      <c r="M37">
        <v>865</v>
      </c>
      <c r="N37">
        <v>1100</v>
      </c>
      <c r="O37">
        <v>2000</v>
      </c>
      <c r="P37">
        <f>ROUND(Waves[[#This Row],[Money]]/Waves[[#This Row],[Time]],3)</f>
        <v>1.272</v>
      </c>
      <c r="Q37" s="4">
        <f>ROUND(Waves[[#This Row],[Health]]/Waves[[#This Row],[Time]],3)</f>
        <v>2.3119999999999998</v>
      </c>
      <c r="R37">
        <f>ROUND(Waves[[#This Row],[Money]]/Waves[[#This Row],[Health]],3)</f>
        <v>0.55000000000000004</v>
      </c>
      <c r="S37" s="5">
        <f>Waves[[#This Row],[Money]]/Waves[[#This Row],[Time]]/(SQRT(Waves[[#This Row],[Health]]))*100</f>
        <v>2.8435546534679408</v>
      </c>
      <c r="U37">
        <f>0.0027*Waves[[#This Row],[Wave]]^2-0.0368*Waves[[#This Row],[Wave]]+0.1756</f>
        <v>2.3500000000000005</v>
      </c>
    </row>
    <row r="38" spans="1:21" x14ac:dyDescent="0.3">
      <c r="L38">
        <v>37</v>
      </c>
      <c r="M38">
        <v>995</v>
      </c>
      <c r="N38">
        <v>1210</v>
      </c>
      <c r="O38">
        <v>2500</v>
      </c>
      <c r="P38">
        <f>ROUND(Waves[[#This Row],[Money]]/Waves[[#This Row],[Time]],3)</f>
        <v>1.216</v>
      </c>
      <c r="Q38" s="4">
        <f>ROUND(Waves[[#This Row],[Health]]/Waves[[#This Row],[Time]],3)</f>
        <v>2.5129999999999999</v>
      </c>
      <c r="R38">
        <f>ROUND(Waves[[#This Row],[Money]]/Waves[[#This Row],[Health]],3)</f>
        <v>0.48399999999999999</v>
      </c>
      <c r="S38" s="5">
        <f>Waves[[#This Row],[Money]]/Waves[[#This Row],[Time]]/(SQRT(Waves[[#This Row],[Health]]))*100</f>
        <v>2.4321608040201004</v>
      </c>
      <c r="U38">
        <f>0.0027*Waves[[#This Row],[Wave]]^2-0.0368*Waves[[#This Row],[Wave]]+0.1756</f>
        <v>2.5103000000000009</v>
      </c>
    </row>
    <row r="39" spans="1:21" x14ac:dyDescent="0.3">
      <c r="L39">
        <v>38</v>
      </c>
      <c r="M39">
        <v>920</v>
      </c>
      <c r="N39">
        <v>1185</v>
      </c>
      <c r="O39">
        <v>2450</v>
      </c>
      <c r="P39">
        <f>ROUND(Waves[[#This Row],[Money]]/Waves[[#This Row],[Time]],3)</f>
        <v>1.288</v>
      </c>
      <c r="Q39" s="4">
        <f>ROUND(Waves[[#This Row],[Health]]/Waves[[#This Row],[Time]],3)</f>
        <v>2.6629999999999998</v>
      </c>
      <c r="R39">
        <f>ROUND(Waves[[#This Row],[Money]]/Waves[[#This Row],[Health]],3)</f>
        <v>0.48399999999999999</v>
      </c>
      <c r="S39" s="5">
        <f>Waves[[#This Row],[Money]]/Waves[[#This Row],[Time]]/(SQRT(Waves[[#This Row],[Health]]))*100</f>
        <v>2.6022407941181953</v>
      </c>
      <c r="U39">
        <f>0.0027*Waves[[#This Row],[Wave]]^2-0.0368*Waves[[#This Row],[Wave]]+0.1756</f>
        <v>2.6760000000000002</v>
      </c>
    </row>
    <row r="40" spans="1:21" x14ac:dyDescent="0.3">
      <c r="L40">
        <v>39</v>
      </c>
      <c r="M40">
        <v>845</v>
      </c>
      <c r="N40">
        <v>820</v>
      </c>
      <c r="O40">
        <v>2400</v>
      </c>
      <c r="P40">
        <f>ROUND(Waves[[#This Row],[Money]]/Waves[[#This Row],[Time]],3)</f>
        <v>0.97</v>
      </c>
      <c r="Q40" s="4">
        <f>ROUND(Waves[[#This Row],[Health]]/Waves[[#This Row],[Time]],3)</f>
        <v>2.84</v>
      </c>
      <c r="R40">
        <f>ROUND(Waves[[#This Row],[Money]]/Waves[[#This Row],[Health]],3)</f>
        <v>0.34200000000000003</v>
      </c>
      <c r="S40" s="5">
        <f>Waves[[#This Row],[Money]]/Waves[[#This Row],[Time]]/(SQRT(Waves[[#This Row],[Health]]))*100</f>
        <v>1.9808496933749566</v>
      </c>
      <c r="U40">
        <f>0.0027*Waves[[#This Row],[Wave]]^2-0.0368*Waves[[#This Row],[Wave]]+0.1756</f>
        <v>2.8471000000000002</v>
      </c>
    </row>
    <row r="41" spans="1:21" x14ac:dyDescent="0.3">
      <c r="L41">
        <v>40</v>
      </c>
      <c r="M41">
        <v>960</v>
      </c>
      <c r="N41">
        <v>1530</v>
      </c>
      <c r="O41">
        <v>2900</v>
      </c>
      <c r="P41">
        <f>ROUND(Waves[[#This Row],[Money]]/Waves[[#This Row],[Time]],3)</f>
        <v>1.5940000000000001</v>
      </c>
      <c r="Q41" s="4">
        <f>ROUND(Waves[[#This Row],[Health]]/Waves[[#This Row],[Time]],3)</f>
        <v>3.0209999999999999</v>
      </c>
      <c r="R41">
        <f>ROUND(Waves[[#This Row],[Money]]/Waves[[#This Row],[Health]],3)</f>
        <v>0.52800000000000002</v>
      </c>
      <c r="S41" s="5">
        <f>Waves[[#This Row],[Money]]/Waves[[#This Row],[Time]]/(SQRT(Waves[[#This Row],[Health]]))*100</f>
        <v>2.9595194521967643</v>
      </c>
      <c r="U41">
        <f>0.0027*Waves[[#This Row],[Wave]]^2-0.0368*Waves[[#This Row],[Wave]]+0.1756</f>
        <v>3.0236000000000005</v>
      </c>
    </row>
    <row r="42" spans="1:21" x14ac:dyDescent="0.3">
      <c r="L42">
        <v>41</v>
      </c>
      <c r="M42">
        <v>935</v>
      </c>
      <c r="N42">
        <v>1310</v>
      </c>
      <c r="O42">
        <v>3000</v>
      </c>
      <c r="P42">
        <f>ROUND(Waves[[#This Row],[Money]]/Waves[[#This Row],[Time]],3)</f>
        <v>1.401</v>
      </c>
      <c r="Q42" s="4">
        <f>ROUND(Waves[[#This Row],[Health]]/Waves[[#This Row],[Time]],3)</f>
        <v>3.2090000000000001</v>
      </c>
      <c r="R42">
        <f>ROUND(Waves[[#This Row],[Money]]/Waves[[#This Row],[Health]],3)</f>
        <v>0.437</v>
      </c>
      <c r="S42" s="5">
        <f>Waves[[#This Row],[Money]]/Waves[[#This Row],[Time]]/(SQRT(Waves[[#This Row],[Health]]))*100</f>
        <v>2.5579912667799203</v>
      </c>
      <c r="U42">
        <f>0.0027*Waves[[#This Row],[Wave]]^2-0.0368*Waves[[#This Row],[Wave]]+0.1756</f>
        <v>3.2055000000000007</v>
      </c>
    </row>
    <row r="43" spans="1:21" x14ac:dyDescent="0.3">
      <c r="L43">
        <v>42</v>
      </c>
      <c r="M43">
        <v>825</v>
      </c>
      <c r="N43">
        <v>1040</v>
      </c>
      <c r="O43">
        <v>2800</v>
      </c>
      <c r="P43">
        <f>ROUND(Waves[[#This Row],[Money]]/Waves[[#This Row],[Time]],3)</f>
        <v>1.2609999999999999</v>
      </c>
      <c r="Q43" s="4">
        <f>ROUND(Waves[[#This Row],[Health]]/Waves[[#This Row],[Time]],3)</f>
        <v>3.3940000000000001</v>
      </c>
      <c r="R43">
        <f>ROUND(Waves[[#This Row],[Money]]/Waves[[#This Row],[Health]],3)</f>
        <v>0.371</v>
      </c>
      <c r="S43" s="5">
        <f>Waves[[#This Row],[Money]]/Waves[[#This Row],[Time]]/(SQRT(Waves[[#This Row],[Health]]))*100</f>
        <v>2.382321526846038</v>
      </c>
      <c r="U43">
        <f>0.0027*Waves[[#This Row],[Wave]]^2-0.0368*Waves[[#This Row],[Wave]]+0.1756</f>
        <v>3.3928000000000007</v>
      </c>
    </row>
    <row r="44" spans="1:21" x14ac:dyDescent="0.3">
      <c r="L44">
        <v>43</v>
      </c>
      <c r="M44">
        <v>725</v>
      </c>
      <c r="N44">
        <v>1120</v>
      </c>
      <c r="O44">
        <v>2600</v>
      </c>
      <c r="P44">
        <f>ROUND(Waves[[#This Row],[Money]]/Waves[[#This Row],[Time]],3)</f>
        <v>1.5449999999999999</v>
      </c>
      <c r="Q44" s="4">
        <f>ROUND(Waves[[#This Row],[Health]]/Waves[[#This Row],[Time]],3)</f>
        <v>3.5859999999999999</v>
      </c>
      <c r="R44">
        <f>ROUND(Waves[[#This Row],[Money]]/Waves[[#This Row],[Health]],3)</f>
        <v>0.43099999999999999</v>
      </c>
      <c r="S44" s="5">
        <f>Waves[[#This Row],[Money]]/Waves[[#This Row],[Time]]/(SQRT(Waves[[#This Row],[Health]]))*100</f>
        <v>3.0296561566174636</v>
      </c>
      <c r="U44">
        <f>0.0027*Waves[[#This Row],[Wave]]^2-0.0368*Waves[[#This Row],[Wave]]+0.1756</f>
        <v>3.5855000000000006</v>
      </c>
    </row>
    <row r="45" spans="1:21" x14ac:dyDescent="0.3">
      <c r="L45">
        <v>44</v>
      </c>
      <c r="M45">
        <v>795</v>
      </c>
      <c r="N45">
        <v>875</v>
      </c>
      <c r="O45">
        <v>3000</v>
      </c>
      <c r="P45">
        <f>ROUND(Waves[[#This Row],[Money]]/Waves[[#This Row],[Time]],3)</f>
        <v>1.101</v>
      </c>
      <c r="Q45" s="4">
        <f>ROUND(Waves[[#This Row],[Health]]/Waves[[#This Row],[Time]],3)</f>
        <v>3.774</v>
      </c>
      <c r="R45">
        <f>ROUND(Waves[[#This Row],[Money]]/Waves[[#This Row],[Health]],3)</f>
        <v>0.29199999999999998</v>
      </c>
      <c r="S45" s="5">
        <f>Waves[[#This Row],[Money]]/Waves[[#This Row],[Time]]/(SQRT(Waves[[#This Row],[Health]]))*100</f>
        <v>2.0094643095053262</v>
      </c>
      <c r="U45">
        <f>0.0027*Waves[[#This Row],[Wave]]^2-0.0368*Waves[[#This Row],[Wave]]+0.1756</f>
        <v>3.7835999999999999</v>
      </c>
    </row>
    <row r="46" spans="1:21" x14ac:dyDescent="0.3">
      <c r="L46">
        <v>45</v>
      </c>
      <c r="M46">
        <v>880</v>
      </c>
      <c r="N46">
        <v>1795</v>
      </c>
      <c r="O46">
        <v>3500</v>
      </c>
      <c r="P46">
        <f>ROUND(Waves[[#This Row],[Money]]/Waves[[#This Row],[Time]],3)</f>
        <v>2.04</v>
      </c>
      <c r="Q46" s="4">
        <f>ROUND(Waves[[#This Row],[Health]]/Waves[[#This Row],[Time]],3)</f>
        <v>3.9769999999999999</v>
      </c>
      <c r="R46">
        <f>ROUND(Waves[[#This Row],[Money]]/Waves[[#This Row],[Health]],3)</f>
        <v>0.51300000000000001</v>
      </c>
      <c r="S46" s="5">
        <f>Waves[[#This Row],[Money]]/Waves[[#This Row],[Time]]/(SQRT(Waves[[#This Row],[Health]]))*100</f>
        <v>3.4478451982674705</v>
      </c>
      <c r="U46">
        <f>0.0027*Waves[[#This Row],[Wave]]^2-0.0368*Waves[[#This Row],[Wave]]+0.1756</f>
        <v>3.9871000000000008</v>
      </c>
    </row>
    <row r="47" spans="1:21" x14ac:dyDescent="0.3">
      <c r="L47">
        <v>46</v>
      </c>
      <c r="M47">
        <v>715</v>
      </c>
      <c r="N47">
        <v>1130</v>
      </c>
      <c r="O47">
        <v>3000</v>
      </c>
      <c r="P47">
        <f>ROUND(Waves[[#This Row],[Money]]/Waves[[#This Row],[Time]],3)</f>
        <v>1.58</v>
      </c>
      <c r="Q47" s="4">
        <f>ROUND(Waves[[#This Row],[Health]]/Waves[[#This Row],[Time]],3)</f>
        <v>4.1959999999999997</v>
      </c>
      <c r="R47">
        <f>ROUND(Waves[[#This Row],[Money]]/Waves[[#This Row],[Health]],3)</f>
        <v>0.377</v>
      </c>
      <c r="S47" s="5">
        <f>Waves[[#This Row],[Money]]/Waves[[#This Row],[Time]]/(SQRT(Waves[[#This Row],[Health]]))*100</f>
        <v>2.8854381817288473</v>
      </c>
      <c r="U47">
        <f>0.0027*Waves[[#This Row],[Wave]]^2-0.0368*Waves[[#This Row],[Wave]]+0.1756</f>
        <v>4.1960000000000006</v>
      </c>
    </row>
    <row r="48" spans="1:21" x14ac:dyDescent="0.3">
      <c r="L48">
        <v>47</v>
      </c>
      <c r="M48">
        <v>905</v>
      </c>
      <c r="N48">
        <v>1100</v>
      </c>
      <c r="O48">
        <v>4000</v>
      </c>
      <c r="P48">
        <f>ROUND(Waves[[#This Row],[Money]]/Waves[[#This Row],[Time]],3)</f>
        <v>1.2150000000000001</v>
      </c>
      <c r="Q48" s="4">
        <f>ROUND(Waves[[#This Row],[Health]]/Waves[[#This Row],[Time]],3)</f>
        <v>4.42</v>
      </c>
      <c r="R48">
        <f>ROUND(Waves[[#This Row],[Money]]/Waves[[#This Row],[Health]],3)</f>
        <v>0.27500000000000002</v>
      </c>
      <c r="S48" s="5">
        <f>Waves[[#This Row],[Money]]/Waves[[#This Row],[Time]]/(SQRT(Waves[[#This Row],[Health]]))*100</f>
        <v>1.9218262023122747</v>
      </c>
      <c r="U48">
        <f>0.0027*Waves[[#This Row],[Wave]]^2-0.0368*Waves[[#This Row],[Wave]]+0.1756</f>
        <v>4.4103000000000003</v>
      </c>
    </row>
    <row r="49" spans="12:21" x14ac:dyDescent="0.3">
      <c r="L49">
        <v>48</v>
      </c>
      <c r="M49">
        <v>865</v>
      </c>
      <c r="N49">
        <v>1300</v>
      </c>
      <c r="O49">
        <v>4000</v>
      </c>
      <c r="P49">
        <f>ROUND(Waves[[#This Row],[Money]]/Waves[[#This Row],[Time]],3)</f>
        <v>1.5029999999999999</v>
      </c>
      <c r="Q49" s="4">
        <f>ROUND(Waves[[#This Row],[Health]]/Waves[[#This Row],[Time]],3)</f>
        <v>4.6239999999999997</v>
      </c>
      <c r="R49">
        <f>ROUND(Waves[[#This Row],[Money]]/Waves[[#This Row],[Health]],3)</f>
        <v>0.32500000000000001</v>
      </c>
      <c r="S49" s="5">
        <f>Waves[[#This Row],[Money]]/Waves[[#This Row],[Time]]/(SQRT(Waves[[#This Row],[Health]]))*100</f>
        <v>2.3762780105311521</v>
      </c>
      <c r="U49">
        <f>0.0027*Waves[[#This Row],[Wave]]^2-0.0368*Waves[[#This Row],[Wave]]+0.1756</f>
        <v>4.6300000000000008</v>
      </c>
    </row>
    <row r="50" spans="12:21" x14ac:dyDescent="0.3">
      <c r="L50">
        <v>49</v>
      </c>
      <c r="M50">
        <v>937</v>
      </c>
      <c r="N50">
        <v>1463</v>
      </c>
      <c r="O50">
        <v>4550</v>
      </c>
      <c r="P50">
        <f>ROUND(Waves[[#This Row],[Money]]/Waves[[#This Row],[Time]],3)</f>
        <v>1.5609999999999999</v>
      </c>
      <c r="Q50" s="4">
        <f>ROUND(Waves[[#This Row],[Health]]/Waves[[#This Row],[Time]],3)</f>
        <v>4.8559999999999999</v>
      </c>
      <c r="R50">
        <f>ROUND(Waves[[#This Row],[Money]]/Waves[[#This Row],[Health]],3)</f>
        <v>0.32200000000000001</v>
      </c>
      <c r="S50" s="5">
        <f>Waves[[#This Row],[Money]]/Waves[[#This Row],[Time]]/(SQRT(Waves[[#This Row],[Health]]))*100</f>
        <v>2.3147230528819445</v>
      </c>
      <c r="U50">
        <f>0.0027*Waves[[#This Row],[Wave]]^2-0.0368*Waves[[#This Row],[Wave]]+0.1756</f>
        <v>4.8551000000000011</v>
      </c>
    </row>
    <row r="51" spans="12:21" x14ac:dyDescent="0.3">
      <c r="L51">
        <v>50</v>
      </c>
      <c r="M51">
        <v>945</v>
      </c>
      <c r="N51">
        <v>1810</v>
      </c>
      <c r="O51">
        <v>4800</v>
      </c>
      <c r="P51">
        <f>ROUND(Waves[[#This Row],[Money]]/Waves[[#This Row],[Time]],3)</f>
        <v>1.915</v>
      </c>
      <c r="Q51" s="4">
        <f>ROUND(Waves[[#This Row],[Health]]/Waves[[#This Row],[Time]],3)</f>
        <v>5.0789999999999997</v>
      </c>
      <c r="R51">
        <f>ROUND(Waves[[#This Row],[Money]]/Waves[[#This Row],[Health]],3)</f>
        <v>0.377</v>
      </c>
      <c r="S51" s="5">
        <f>Waves[[#This Row],[Money]]/Waves[[#This Row],[Time]]/(SQRT(Waves[[#This Row],[Health]]))*100</f>
        <v>2.7645608127863031</v>
      </c>
      <c r="U51">
        <f>0.0027*Waves[[#This Row],[Wave]]^2-0.0368*Waves[[#This Row],[Wave]]+0.1756</f>
        <v>5.0856000000000003</v>
      </c>
    </row>
    <row r="52" spans="12:21" x14ac:dyDescent="0.3">
      <c r="L52">
        <v>51</v>
      </c>
      <c r="M52">
        <v>845</v>
      </c>
      <c r="N52">
        <v>1300</v>
      </c>
      <c r="O52">
        <v>4500</v>
      </c>
      <c r="P52">
        <f>ROUND(Waves[[#This Row],[Money]]/Waves[[#This Row],[Time]],3)</f>
        <v>1.538</v>
      </c>
      <c r="Q52" s="4">
        <f>ROUND(Waves[[#This Row],[Health]]/Waves[[#This Row],[Time]],3)</f>
        <v>5.3250000000000002</v>
      </c>
      <c r="R52">
        <f>ROUND(Waves[[#This Row],[Money]]/Waves[[#This Row],[Health]],3)</f>
        <v>0.28899999999999998</v>
      </c>
      <c r="S52" s="5">
        <f>Waves[[#This Row],[Money]]/Waves[[#This Row],[Time]]/(SQRT(Waves[[#This Row],[Health]]))*100</f>
        <v>2.2934030538459385</v>
      </c>
      <c r="U52">
        <f>0.0027*Waves[[#This Row],[Wave]]^2-0.0368*Waves[[#This Row],[Wave]]+0.1756</f>
        <v>5.3215000000000003</v>
      </c>
    </row>
    <row r="53" spans="12:21" x14ac:dyDescent="0.3">
      <c r="L53">
        <v>52</v>
      </c>
      <c r="M53">
        <v>895</v>
      </c>
      <c r="N53">
        <v>1050</v>
      </c>
      <c r="O53">
        <v>5000</v>
      </c>
      <c r="P53">
        <f>ROUND(Waves[[#This Row],[Money]]/Waves[[#This Row],[Time]],3)</f>
        <v>1.173</v>
      </c>
      <c r="Q53" s="4">
        <f>ROUND(Waves[[#This Row],[Health]]/Waves[[#This Row],[Time]],3)</f>
        <v>5.5869999999999997</v>
      </c>
      <c r="R53">
        <f>ROUND(Waves[[#This Row],[Money]]/Waves[[#This Row],[Health]],3)</f>
        <v>0.21</v>
      </c>
      <c r="S53" s="5">
        <f>Waves[[#This Row],[Money]]/Waves[[#This Row],[Time]]/(SQRT(Waves[[#This Row],[Health]]))*100</f>
        <v>1.6591332295997203</v>
      </c>
      <c r="U53">
        <f>0.0027*Waves[[#This Row],[Wave]]^2-0.0368*Waves[[#This Row],[Wave]]+0.1756</f>
        <v>5.5628000000000011</v>
      </c>
    </row>
    <row r="54" spans="12:21" x14ac:dyDescent="0.3">
      <c r="L54">
        <v>53</v>
      </c>
      <c r="M54">
        <v>775</v>
      </c>
      <c r="N54">
        <v>1450</v>
      </c>
      <c r="O54">
        <v>4500</v>
      </c>
      <c r="P54">
        <f>ROUND(Waves[[#This Row],[Money]]/Waves[[#This Row],[Time]],3)</f>
        <v>1.871</v>
      </c>
      <c r="Q54" s="4">
        <f>ROUND(Waves[[#This Row],[Health]]/Waves[[#This Row],[Time]],3)</f>
        <v>5.806</v>
      </c>
      <c r="R54">
        <f>ROUND(Waves[[#This Row],[Money]]/Waves[[#This Row],[Health]],3)</f>
        <v>0.32200000000000001</v>
      </c>
      <c r="S54" s="5">
        <f>Waves[[#This Row],[Money]]/Waves[[#This Row],[Time]]/(SQRT(Waves[[#This Row],[Health]]))*100</f>
        <v>2.7890740364513507</v>
      </c>
      <c r="U54">
        <f>0.0027*Waves[[#This Row],[Wave]]^2-0.0368*Waves[[#This Row],[Wave]]+0.1756</f>
        <v>5.8095000000000008</v>
      </c>
    </row>
    <row r="55" spans="12:21" x14ac:dyDescent="0.3">
      <c r="L55">
        <v>54</v>
      </c>
      <c r="M55">
        <v>955</v>
      </c>
      <c r="N55">
        <v>2000</v>
      </c>
      <c r="O55">
        <v>5800</v>
      </c>
      <c r="P55">
        <f>ROUND(Waves[[#This Row],[Money]]/Waves[[#This Row],[Time]],3)</f>
        <v>2.0939999999999999</v>
      </c>
      <c r="Q55" s="4">
        <f>ROUND(Waves[[#This Row],[Health]]/Waves[[#This Row],[Time]],3)</f>
        <v>6.0730000000000004</v>
      </c>
      <c r="R55">
        <f>ROUND(Waves[[#This Row],[Money]]/Waves[[#This Row],[Health]],3)</f>
        <v>0.34499999999999997</v>
      </c>
      <c r="S55" s="5">
        <f>Waves[[#This Row],[Money]]/Waves[[#This Row],[Time]]/(SQRT(Waves[[#This Row],[Health]]))*100</f>
        <v>2.7498729394706292</v>
      </c>
      <c r="U55">
        <f>0.0027*Waves[[#This Row],[Wave]]^2-0.0368*Waves[[#This Row],[Wave]]+0.1756</f>
        <v>6.0616000000000012</v>
      </c>
    </row>
    <row r="56" spans="12:21" x14ac:dyDescent="0.3">
      <c r="L56">
        <v>55</v>
      </c>
      <c r="M56">
        <v>855</v>
      </c>
      <c r="N56">
        <v>2360</v>
      </c>
      <c r="O56">
        <v>5400</v>
      </c>
      <c r="P56">
        <f>ROUND(Waves[[#This Row],[Money]]/Waves[[#This Row],[Time]],3)</f>
        <v>2.76</v>
      </c>
      <c r="Q56" s="4">
        <f>ROUND(Waves[[#This Row],[Health]]/Waves[[#This Row],[Time]],3)</f>
        <v>6.3159999999999998</v>
      </c>
      <c r="R56">
        <f>ROUND(Waves[[#This Row],[Money]]/Waves[[#This Row],[Health]],3)</f>
        <v>0.437</v>
      </c>
      <c r="S56" s="5">
        <f>Waves[[#This Row],[Money]]/Waves[[#This Row],[Time]]/(SQRT(Waves[[#This Row],[Health]]))*100</f>
        <v>3.7562025945213122</v>
      </c>
      <c r="U56">
        <f>0.0027*Waves[[#This Row],[Wave]]^2-0.0368*Waves[[#This Row],[Wave]]+0.1756</f>
        <v>6.3191000000000006</v>
      </c>
    </row>
    <row r="57" spans="12:21" x14ac:dyDescent="0.3">
      <c r="L57">
        <v>56</v>
      </c>
      <c r="M57">
        <v>915</v>
      </c>
      <c r="N57">
        <v>1750</v>
      </c>
      <c r="O57">
        <v>6000</v>
      </c>
      <c r="P57">
        <f>ROUND(Waves[[#This Row],[Money]]/Waves[[#This Row],[Time]],3)</f>
        <v>1.913</v>
      </c>
      <c r="Q57" s="4">
        <f>ROUND(Waves[[#This Row],[Health]]/Waves[[#This Row],[Time]],3)</f>
        <v>6.5570000000000004</v>
      </c>
      <c r="R57">
        <f>ROUND(Waves[[#This Row],[Money]]/Waves[[#This Row],[Health]],3)</f>
        <v>0.29199999999999998</v>
      </c>
      <c r="S57" s="5">
        <f>Waves[[#This Row],[Money]]/Waves[[#This Row],[Time]]/(SQRT(Waves[[#This Row],[Health]]))*100</f>
        <v>2.4691150658881527</v>
      </c>
      <c r="U57">
        <f>0.0027*Waves[[#This Row],[Wave]]^2-0.0368*Waves[[#This Row],[Wave]]+0.1756</f>
        <v>6.5819999999999999</v>
      </c>
    </row>
    <row r="58" spans="12:21" x14ac:dyDescent="0.3">
      <c r="L58">
        <v>57</v>
      </c>
      <c r="M58">
        <v>885</v>
      </c>
      <c r="N58">
        <v>1510</v>
      </c>
      <c r="O58">
        <v>6100</v>
      </c>
      <c r="P58">
        <f>ROUND(Waves[[#This Row],[Money]]/Waves[[#This Row],[Time]],3)</f>
        <v>1.706</v>
      </c>
      <c r="Q58" s="4">
        <f>ROUND(Waves[[#This Row],[Health]]/Waves[[#This Row],[Time]],3)</f>
        <v>6.8929999999999998</v>
      </c>
      <c r="R58">
        <f>ROUND(Waves[[#This Row],[Money]]/Waves[[#This Row],[Health]],3)</f>
        <v>0.248</v>
      </c>
      <c r="S58" s="5">
        <f>Waves[[#This Row],[Money]]/Waves[[#This Row],[Time]]/(SQRT(Waves[[#This Row],[Health]]))*100</f>
        <v>2.1845840530923493</v>
      </c>
      <c r="U58">
        <f>0.0027*Waves[[#This Row],[Wave]]^2-0.0368*Waves[[#This Row],[Wave]]+0.1756</f>
        <v>6.8503000000000016</v>
      </c>
    </row>
    <row r="59" spans="12:21" x14ac:dyDescent="0.3">
      <c r="L59">
        <v>58</v>
      </c>
      <c r="M59">
        <v>985</v>
      </c>
      <c r="N59">
        <v>2200</v>
      </c>
      <c r="O59">
        <v>7000</v>
      </c>
      <c r="P59">
        <f>ROUND(Waves[[#This Row],[Money]]/Waves[[#This Row],[Time]],3)</f>
        <v>2.234</v>
      </c>
      <c r="Q59" s="4">
        <f>ROUND(Waves[[#This Row],[Health]]/Waves[[#This Row],[Time]],3)</f>
        <v>7.1070000000000002</v>
      </c>
      <c r="R59">
        <f>ROUND(Waves[[#This Row],[Money]]/Waves[[#This Row],[Health]],3)</f>
        <v>0.314</v>
      </c>
      <c r="S59" s="5">
        <f>Waves[[#This Row],[Money]]/Waves[[#This Row],[Time]]/(SQRT(Waves[[#This Row],[Health]]))*100</f>
        <v>2.6695461325235188</v>
      </c>
      <c r="U59">
        <f>0.0027*Waves[[#This Row],[Wave]]^2-0.0368*Waves[[#This Row],[Wave]]+0.1756</f>
        <v>7.1240000000000014</v>
      </c>
    </row>
    <row r="60" spans="12:21" x14ac:dyDescent="0.3">
      <c r="L60">
        <v>59</v>
      </c>
      <c r="M60">
        <v>675</v>
      </c>
      <c r="N60">
        <v>975</v>
      </c>
      <c r="O60">
        <v>5000</v>
      </c>
      <c r="P60">
        <f>ROUND(Waves[[#This Row],[Money]]/Waves[[#This Row],[Time]],3)</f>
        <v>1.444</v>
      </c>
      <c r="Q60" s="4">
        <f>ROUND(Waves[[#This Row],[Health]]/Waves[[#This Row],[Time]],3)</f>
        <v>7.407</v>
      </c>
      <c r="R60">
        <f>ROUND(Waves[[#This Row],[Money]]/Waves[[#This Row],[Health]],3)</f>
        <v>0.19500000000000001</v>
      </c>
      <c r="S60" s="5">
        <f>Waves[[#This Row],[Money]]/Waves[[#This Row],[Time]]/(SQRT(Waves[[#This Row],[Health]]))*100</f>
        <v>2.0427529234278037</v>
      </c>
      <c r="U60">
        <f>0.0027*Waves[[#This Row],[Wave]]^2-0.0368*Waves[[#This Row],[Wave]]+0.1756</f>
        <v>7.4031000000000002</v>
      </c>
    </row>
    <row r="61" spans="12:21" x14ac:dyDescent="0.3">
      <c r="L61">
        <v>60</v>
      </c>
      <c r="M61">
        <v>785</v>
      </c>
      <c r="N61">
        <v>1150</v>
      </c>
      <c r="O61">
        <v>6000</v>
      </c>
      <c r="P61">
        <f>ROUND(Waves[[#This Row],[Money]]/Waves[[#This Row],[Time]],3)</f>
        <v>1.4650000000000001</v>
      </c>
      <c r="Q61" s="4">
        <f>ROUND(Waves[[#This Row],[Health]]/Waves[[#This Row],[Time]],3)</f>
        <v>7.6429999999999998</v>
      </c>
      <c r="R61">
        <f>ROUND(Waves[[#This Row],[Money]]/Waves[[#This Row],[Health]],3)</f>
        <v>0.192</v>
      </c>
      <c r="S61" s="5">
        <f>Waves[[#This Row],[Money]]/Waves[[#This Row],[Time]]/(SQRT(Waves[[#This Row],[Health]]))*100</f>
        <v>1.8912657529250654</v>
      </c>
      <c r="U61">
        <f>0.0027*Waves[[#This Row],[Wave]]^2-0.0368*Waves[[#This Row],[Wave]]+0.1756</f>
        <v>7.6876000000000007</v>
      </c>
    </row>
    <row r="62" spans="12:21" x14ac:dyDescent="0.3">
      <c r="L62">
        <v>61</v>
      </c>
      <c r="M62">
        <v>765</v>
      </c>
      <c r="N62">
        <v>1510</v>
      </c>
      <c r="O62">
        <v>6100</v>
      </c>
      <c r="P62">
        <f>ROUND(Waves[[#This Row],[Money]]/Waves[[#This Row],[Time]],3)</f>
        <v>1.974</v>
      </c>
      <c r="Q62" s="4">
        <f>ROUND(Waves[[#This Row],[Health]]/Waves[[#This Row],[Time]],3)</f>
        <v>7.9740000000000002</v>
      </c>
      <c r="R62">
        <f>ROUND(Waves[[#This Row],[Money]]/Waves[[#This Row],[Health]],3)</f>
        <v>0.248</v>
      </c>
      <c r="S62" s="5">
        <f>Waves[[#This Row],[Money]]/Waves[[#This Row],[Time]]/(SQRT(Waves[[#This Row],[Health]]))*100</f>
        <v>2.5272639045578162</v>
      </c>
      <c r="U62">
        <f>0.0027*Waves[[#This Row],[Wave]]^2-0.0368*Waves[[#This Row],[Wave]]+0.1756</f>
        <v>7.9775000000000018</v>
      </c>
    </row>
    <row r="63" spans="12:21" x14ac:dyDescent="0.3">
      <c r="L63">
        <v>62</v>
      </c>
      <c r="M63">
        <v>725</v>
      </c>
      <c r="N63">
        <v>1150</v>
      </c>
      <c r="O63">
        <v>6000</v>
      </c>
      <c r="P63">
        <f>ROUND(Waves[[#This Row],[Money]]/Waves[[#This Row],[Time]],3)</f>
        <v>1.5860000000000001</v>
      </c>
      <c r="Q63" s="4">
        <f>ROUND(Waves[[#This Row],[Health]]/Waves[[#This Row],[Time]],3)</f>
        <v>8.2759999999999998</v>
      </c>
      <c r="R63">
        <f>ROUND(Waves[[#This Row],[Money]]/Waves[[#This Row],[Health]],3)</f>
        <v>0.192</v>
      </c>
      <c r="S63" s="5">
        <f>Waves[[#This Row],[Money]]/Waves[[#This Row],[Time]]/(SQRT(Waves[[#This Row],[Health]]))*100</f>
        <v>2.0477842979947263</v>
      </c>
      <c r="U63">
        <f>0.0027*Waves[[#This Row],[Wave]]^2-0.0368*Waves[[#This Row],[Wave]]+0.1756</f>
        <v>8.2728000000000002</v>
      </c>
    </row>
    <row r="64" spans="12:21" x14ac:dyDescent="0.3">
      <c r="L64">
        <v>63</v>
      </c>
      <c r="M64">
        <v>874</v>
      </c>
      <c r="N64">
        <v>1225</v>
      </c>
      <c r="O64">
        <v>7500</v>
      </c>
      <c r="P64">
        <f>ROUND(Waves[[#This Row],[Money]]/Waves[[#This Row],[Time]],3)</f>
        <v>1.4019999999999999</v>
      </c>
      <c r="Q64" s="4">
        <f>ROUND(Waves[[#This Row],[Health]]/Waves[[#This Row],[Time]],3)</f>
        <v>8.5809999999999995</v>
      </c>
      <c r="R64">
        <f>ROUND(Waves[[#This Row],[Money]]/Waves[[#This Row],[Health]],3)</f>
        <v>0.16300000000000001</v>
      </c>
      <c r="S64" s="5">
        <f>Waves[[#This Row],[Money]]/Waves[[#This Row],[Time]]/(SQRT(Waves[[#This Row],[Health]]))*100</f>
        <v>1.6184303884606215</v>
      </c>
      <c r="U64">
        <f>0.0027*Waves[[#This Row],[Wave]]^2-0.0368*Waves[[#This Row],[Wave]]+0.1756</f>
        <v>8.5734999999999992</v>
      </c>
    </row>
    <row r="65" spans="12:21" x14ac:dyDescent="0.3">
      <c r="L65">
        <v>64</v>
      </c>
      <c r="M65">
        <v>825</v>
      </c>
      <c r="N65">
        <v>1570</v>
      </c>
      <c r="O65">
        <v>7300</v>
      </c>
      <c r="P65">
        <f>ROUND(Waves[[#This Row],[Money]]/Waves[[#This Row],[Time]],3)</f>
        <v>1.903</v>
      </c>
      <c r="Q65" s="4">
        <f>ROUND(Waves[[#This Row],[Health]]/Waves[[#This Row],[Time]],3)</f>
        <v>8.8480000000000008</v>
      </c>
      <c r="R65">
        <f>ROUND(Waves[[#This Row],[Money]]/Waves[[#This Row],[Health]],3)</f>
        <v>0.215</v>
      </c>
      <c r="S65" s="5">
        <f>Waves[[#This Row],[Money]]/Waves[[#This Row],[Time]]/(SQRT(Waves[[#This Row],[Health]]))*100</f>
        <v>2.2273284981566666</v>
      </c>
      <c r="U65">
        <f>0.0027*Waves[[#This Row],[Wave]]^2-0.0368*Waves[[#This Row],[Wave]]+0.1756</f>
        <v>8.8795999999999999</v>
      </c>
    </row>
    <row r="66" spans="12:21" x14ac:dyDescent="0.3">
      <c r="L66">
        <v>65</v>
      </c>
      <c r="M66">
        <v>565</v>
      </c>
      <c r="N66">
        <v>1310</v>
      </c>
      <c r="O66">
        <v>5200</v>
      </c>
      <c r="P66">
        <f>ROUND(Waves[[#This Row],[Money]]/Waves[[#This Row],[Time]],3)</f>
        <v>2.319</v>
      </c>
      <c r="Q66" s="4">
        <f>ROUND(Waves[[#This Row],[Health]]/Waves[[#This Row],[Time]],3)</f>
        <v>9.2040000000000006</v>
      </c>
      <c r="R66">
        <f>ROUND(Waves[[#This Row],[Money]]/Waves[[#This Row],[Health]],3)</f>
        <v>0.252</v>
      </c>
      <c r="S66" s="5">
        <f>Waves[[#This Row],[Money]]/Waves[[#This Row],[Time]]/(SQRT(Waves[[#This Row],[Health]]))*100</f>
        <v>3.2152975975887177</v>
      </c>
      <c r="U66">
        <f>0.0027*Waves[[#This Row],[Wave]]^2-0.0368*Waves[[#This Row],[Wave]]+0.1756</f>
        <v>9.1911000000000005</v>
      </c>
    </row>
    <row r="67" spans="12:21" x14ac:dyDescent="0.3">
      <c r="L67">
        <v>66</v>
      </c>
      <c r="M67">
        <v>525</v>
      </c>
      <c r="N67">
        <v>1100</v>
      </c>
      <c r="O67">
        <v>5000</v>
      </c>
      <c r="P67">
        <f>ROUND(Waves[[#This Row],[Money]]/Waves[[#This Row],[Time]],3)</f>
        <v>2.0950000000000002</v>
      </c>
      <c r="Q67" s="4">
        <f>ROUND(Waves[[#This Row],[Health]]/Waves[[#This Row],[Time]],3)</f>
        <v>9.5239999999999991</v>
      </c>
      <c r="R67">
        <f>ROUND(Waves[[#This Row],[Money]]/Waves[[#This Row],[Health]],3)</f>
        <v>0.22</v>
      </c>
      <c r="S67" s="5">
        <f>Waves[[#This Row],[Money]]/Waves[[#This Row],[Time]]/(SQRT(Waves[[#This Row],[Health]]))*100</f>
        <v>2.9631141306864848</v>
      </c>
      <c r="U67">
        <f>0.0027*Waves[[#This Row],[Wave]]^2-0.0368*Waves[[#This Row],[Wave]]+0.1756</f>
        <v>9.5079999999999991</v>
      </c>
    </row>
    <row r="68" spans="12:21" x14ac:dyDescent="0.3">
      <c r="L68">
        <v>67</v>
      </c>
      <c r="M68">
        <v>702</v>
      </c>
      <c r="N68">
        <v>1135</v>
      </c>
      <c r="O68">
        <v>6900</v>
      </c>
      <c r="P68">
        <f>ROUND(Waves[[#This Row],[Money]]/Waves[[#This Row],[Time]],3)</f>
        <v>1.617</v>
      </c>
      <c r="Q68" s="4">
        <f>ROUND(Waves[[#This Row],[Health]]/Waves[[#This Row],[Time]],3)</f>
        <v>9.8290000000000006</v>
      </c>
      <c r="R68">
        <f>ROUND(Waves[[#This Row],[Money]]/Waves[[#This Row],[Health]],3)</f>
        <v>0.16400000000000001</v>
      </c>
      <c r="S68" s="5">
        <f>Waves[[#This Row],[Money]]/Waves[[#This Row],[Time]]/(SQRT(Waves[[#This Row],[Health]]))*100</f>
        <v>1.9464094480391461</v>
      </c>
      <c r="U68">
        <f>0.0027*Waves[[#This Row],[Wave]]^2-0.0368*Waves[[#This Row],[Wave]]+0.1756</f>
        <v>9.8302999999999994</v>
      </c>
    </row>
    <row r="69" spans="12:21" x14ac:dyDescent="0.3">
      <c r="L69">
        <v>68</v>
      </c>
      <c r="M69">
        <v>690</v>
      </c>
      <c r="N69">
        <v>1300</v>
      </c>
      <c r="O69">
        <v>7000</v>
      </c>
      <c r="P69">
        <f>ROUND(Waves[[#This Row],[Money]]/Waves[[#This Row],[Time]],3)</f>
        <v>1.8839999999999999</v>
      </c>
      <c r="Q69" s="4">
        <f>ROUND(Waves[[#This Row],[Health]]/Waves[[#This Row],[Time]],3)</f>
        <v>10.145</v>
      </c>
      <c r="R69">
        <f>ROUND(Waves[[#This Row],[Money]]/Waves[[#This Row],[Health]],3)</f>
        <v>0.186</v>
      </c>
      <c r="S69" s="5">
        <f>Waves[[#This Row],[Money]]/Waves[[#This Row],[Time]]/(SQRT(Waves[[#This Row],[Health]]))*100</f>
        <v>2.2518799886010314</v>
      </c>
      <c r="U69">
        <f>0.0027*Waves[[#This Row],[Wave]]^2-0.0368*Waves[[#This Row],[Wave]]+0.1756</f>
        <v>10.157999999999999</v>
      </c>
    </row>
    <row r="70" spans="12:21" x14ac:dyDescent="0.3">
      <c r="L70">
        <v>69</v>
      </c>
      <c r="M70">
        <v>670</v>
      </c>
      <c r="N70">
        <v>1300</v>
      </c>
      <c r="O70">
        <v>7000</v>
      </c>
      <c r="P70">
        <f>ROUND(Waves[[#This Row],[Money]]/Waves[[#This Row],[Time]],3)</f>
        <v>1.94</v>
      </c>
      <c r="Q70" s="4">
        <f>ROUND(Waves[[#This Row],[Health]]/Waves[[#This Row],[Time]],3)</f>
        <v>10.448</v>
      </c>
      <c r="R70">
        <f>ROUND(Waves[[#This Row],[Money]]/Waves[[#This Row],[Health]],3)</f>
        <v>0.186</v>
      </c>
      <c r="S70" s="5">
        <f>Waves[[#This Row],[Money]]/Waves[[#This Row],[Time]]/(SQRT(Waves[[#This Row],[Health]]))*100</f>
        <v>2.3191002867682267</v>
      </c>
      <c r="U70">
        <f>0.0027*Waves[[#This Row],[Wave]]^2-0.0368*Waves[[#This Row],[Wave]]+0.1756</f>
        <v>10.491099999999999</v>
      </c>
    </row>
    <row r="71" spans="12:21" x14ac:dyDescent="0.3">
      <c r="L71">
        <v>70</v>
      </c>
      <c r="M71">
        <v>465</v>
      </c>
      <c r="N71">
        <v>900</v>
      </c>
      <c r="O71">
        <v>5000</v>
      </c>
      <c r="P71">
        <f>ROUND(Waves[[#This Row],[Money]]/Waves[[#This Row],[Time]],3)</f>
        <v>1.9350000000000001</v>
      </c>
      <c r="Q71" s="4">
        <f>ROUND(Waves[[#This Row],[Health]]/Waves[[#This Row],[Time]],3)</f>
        <v>10.753</v>
      </c>
      <c r="R71">
        <f>ROUND(Waves[[#This Row],[Money]]/Waves[[#This Row],[Health]],3)</f>
        <v>0.18</v>
      </c>
      <c r="S71" s="5">
        <f>Waves[[#This Row],[Money]]/Waves[[#This Row],[Time]]/(SQRT(Waves[[#This Row],[Health]]))*100</f>
        <v>2.7371875400769583</v>
      </c>
      <c r="U71">
        <f>0.0027*Waves[[#This Row],[Wave]]^2-0.0368*Waves[[#This Row],[Wave]]+0.1756</f>
        <v>10.829599999999999</v>
      </c>
    </row>
  </sheetData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AF0A-4669-45BC-A52D-B98A4F110345}">
  <dimension ref="A1:AJ41"/>
  <sheetViews>
    <sheetView topLeftCell="E1" zoomScaleNormal="100" workbookViewId="0">
      <selection activeCell="AC19" sqref="AC19"/>
    </sheetView>
  </sheetViews>
  <sheetFormatPr baseColWidth="10" defaultColWidth="9.109375" defaultRowHeight="14.4" x14ac:dyDescent="0.3"/>
  <cols>
    <col min="1" max="1" width="9.5546875" bestFit="1" customWidth="1"/>
    <col min="3" max="3" width="9.6640625" bestFit="1" customWidth="1"/>
    <col min="4" max="4" width="11.33203125" bestFit="1" customWidth="1"/>
    <col min="5" max="5" width="11.6640625" bestFit="1" customWidth="1"/>
    <col min="7" max="7" width="15.33203125" customWidth="1"/>
    <col min="8" max="8" width="19.33203125" bestFit="1" customWidth="1"/>
    <col min="14" max="14" width="9.44140625" customWidth="1"/>
  </cols>
  <sheetData>
    <row r="1" spans="1:36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36" x14ac:dyDescent="0.3">
      <c r="A2" t="s">
        <v>0</v>
      </c>
      <c r="B2" s="1">
        <v>1</v>
      </c>
      <c r="C2" s="1">
        <v>20</v>
      </c>
      <c r="D2" s="1">
        <v>1</v>
      </c>
      <c r="E2">
        <f>ROUND(D2^0.8, 2)</f>
        <v>1</v>
      </c>
      <c r="F2" s="1">
        <v>270</v>
      </c>
      <c r="G2">
        <f>100/C2*B2*E2</f>
        <v>5</v>
      </c>
      <c r="H2" s="2">
        <f>G2*100/F2</f>
        <v>1.8518518518518519</v>
      </c>
      <c r="L2">
        <v>1</v>
      </c>
      <c r="M2">
        <v>405</v>
      </c>
      <c r="N2">
        <v>120</v>
      </c>
      <c r="O2">
        <v>20</v>
      </c>
      <c r="P2">
        <f>ROUND(Waves3[[#This Row],[Money]]/Waves3[[#This Row],[Time]],3)</f>
        <v>0.29599999999999999</v>
      </c>
      <c r="Q2" s="4">
        <f>ROUND(Waves3[[#This Row],[Health]]/Waves3[[#This Row],[Time]],3)</f>
        <v>4.9000000000000002E-2</v>
      </c>
      <c r="R2">
        <f>ROUND(Waves3[[#This Row],[Money]]/Waves3[[#This Row],[Health]],3)</f>
        <v>6</v>
      </c>
    </row>
    <row r="3" spans="1:36" x14ac:dyDescent="0.3">
      <c r="A3" t="s">
        <v>1</v>
      </c>
      <c r="B3" s="1">
        <v>2</v>
      </c>
      <c r="C3" s="1">
        <v>38</v>
      </c>
      <c r="D3" s="1">
        <v>3</v>
      </c>
      <c r="E3">
        <f t="shared" ref="E3:E7" si="0">ROUND(D3^0.8, 2)</f>
        <v>2.41</v>
      </c>
      <c r="F3" s="1">
        <v>700</v>
      </c>
      <c r="G3">
        <f t="shared" ref="G3:G7" si="1">100/C3*B3*E3</f>
        <v>12.684210526315791</v>
      </c>
      <c r="H3" s="2">
        <f t="shared" ref="H3:H7" si="2">G3*100/F3</f>
        <v>1.8120300751879703</v>
      </c>
      <c r="L3">
        <v>2</v>
      </c>
      <c r="M3">
        <v>905</v>
      </c>
      <c r="N3">
        <v>150</v>
      </c>
      <c r="O3">
        <v>50</v>
      </c>
      <c r="P3">
        <f>ROUND(Waves3[[#This Row],[Money]]/Waves3[[#This Row],[Time]],3)</f>
        <v>0.16600000000000001</v>
      </c>
      <c r="Q3" s="4">
        <f>ROUND(Waves3[[#This Row],[Health]]/Waves3[[#This Row],[Time]],3)</f>
        <v>5.5E-2</v>
      </c>
      <c r="R3">
        <f>ROUND(Waves3[[#This Row],[Money]]/Waves3[[#This Row],[Health]],3)</f>
        <v>3</v>
      </c>
    </row>
    <row r="4" spans="1:36" x14ac:dyDescent="0.3">
      <c r="A4" t="s">
        <v>2</v>
      </c>
      <c r="B4" s="1">
        <v>1</v>
      </c>
      <c r="C4" s="1">
        <v>12</v>
      </c>
      <c r="D4" s="1">
        <v>1</v>
      </c>
      <c r="E4">
        <f t="shared" si="0"/>
        <v>1</v>
      </c>
      <c r="F4" s="1">
        <v>450</v>
      </c>
      <c r="G4">
        <f t="shared" si="1"/>
        <v>8.3333333333333339</v>
      </c>
      <c r="H4" s="2">
        <f t="shared" si="2"/>
        <v>1.8518518518518519</v>
      </c>
      <c r="L4">
        <v>3</v>
      </c>
      <c r="M4">
        <v>1825</v>
      </c>
      <c r="N4">
        <v>224</v>
      </c>
      <c r="O4">
        <v>124</v>
      </c>
      <c r="P4">
        <f>ROUND(Waves3[[#This Row],[Money]]/Waves3[[#This Row],[Time]],3)</f>
        <v>0.123</v>
      </c>
      <c r="Q4" s="4">
        <f>ROUND(Waves3[[#This Row],[Health]]/Waves3[[#This Row],[Time]],3)</f>
        <v>6.8000000000000005E-2</v>
      </c>
      <c r="R4">
        <f>ROUND(Waves3[[#This Row],[Money]]/Waves3[[#This Row],[Health]],3)</f>
        <v>1.806</v>
      </c>
    </row>
    <row r="5" spans="1:36" x14ac:dyDescent="0.3">
      <c r="A5" t="s">
        <v>3</v>
      </c>
      <c r="B5" s="1">
        <v>3</v>
      </c>
      <c r="C5" s="1">
        <v>50</v>
      </c>
      <c r="D5" s="1">
        <v>1</v>
      </c>
      <c r="E5">
        <f t="shared" si="0"/>
        <v>1</v>
      </c>
      <c r="F5" s="1">
        <v>550</v>
      </c>
      <c r="G5">
        <f t="shared" si="1"/>
        <v>6</v>
      </c>
      <c r="H5" s="2">
        <f t="shared" si="2"/>
        <v>1.0909090909090908</v>
      </c>
      <c r="L5">
        <v>4</v>
      </c>
      <c r="M5">
        <v>1805</v>
      </c>
      <c r="N5">
        <v>260</v>
      </c>
      <c r="O5">
        <v>160</v>
      </c>
      <c r="P5">
        <f>ROUND(Waves3[[#This Row],[Money]]/Waves3[[#This Row],[Time]],3)</f>
        <v>0.14399999999999999</v>
      </c>
      <c r="Q5" s="4">
        <f>ROUND(Waves3[[#This Row],[Health]]/Waves3[[#This Row],[Time]],3)</f>
        <v>8.8999999999999996E-2</v>
      </c>
      <c r="R5">
        <f>ROUND(Waves3[[#This Row],[Money]]/Waves3[[#This Row],[Health]],3)</f>
        <v>1.625</v>
      </c>
    </row>
    <row r="6" spans="1:36" x14ac:dyDescent="0.3">
      <c r="A6" t="s">
        <v>4</v>
      </c>
      <c r="B6" s="1">
        <v>2</v>
      </c>
      <c r="C6" s="1">
        <v>25</v>
      </c>
      <c r="D6" s="1">
        <v>1</v>
      </c>
      <c r="E6">
        <f t="shared" si="0"/>
        <v>1</v>
      </c>
      <c r="F6" s="1">
        <v>800</v>
      </c>
      <c r="G6">
        <f t="shared" si="1"/>
        <v>8</v>
      </c>
      <c r="H6" s="2">
        <f t="shared" si="2"/>
        <v>1</v>
      </c>
      <c r="L6">
        <v>5</v>
      </c>
      <c r="M6">
        <v>1769</v>
      </c>
      <c r="N6">
        <v>271</v>
      </c>
      <c r="O6">
        <v>171</v>
      </c>
      <c r="P6">
        <f>ROUND(Waves3[[#This Row],[Money]]/Waves3[[#This Row],[Time]],3)</f>
        <v>0.153</v>
      </c>
      <c r="Q6" s="4">
        <f>ROUND(Waves3[[#This Row],[Health]]/Waves3[[#This Row],[Time]],3)</f>
        <v>9.7000000000000003E-2</v>
      </c>
      <c r="R6">
        <f>ROUND(Waves3[[#This Row],[Money]]/Waves3[[#This Row],[Health]],3)</f>
        <v>1.585</v>
      </c>
    </row>
    <row r="7" spans="1:36" x14ac:dyDescent="0.3">
      <c r="A7" t="s">
        <v>5</v>
      </c>
      <c r="B7" s="1">
        <v>1</v>
      </c>
      <c r="C7" s="1">
        <v>30</v>
      </c>
      <c r="D7" s="1">
        <v>1</v>
      </c>
      <c r="E7">
        <f t="shared" si="0"/>
        <v>1</v>
      </c>
      <c r="F7" s="1">
        <v>350</v>
      </c>
      <c r="G7">
        <f t="shared" si="1"/>
        <v>3.3333333333333335</v>
      </c>
      <c r="H7" s="2">
        <f t="shared" si="2"/>
        <v>0.95238095238095244</v>
      </c>
      <c r="L7">
        <v>6</v>
      </c>
      <c r="M7">
        <v>1805</v>
      </c>
      <c r="N7">
        <v>301</v>
      </c>
      <c r="O7">
        <v>201</v>
      </c>
      <c r="P7">
        <f>ROUND(Waves3[[#This Row],[Money]]/Waves3[[#This Row],[Time]],3)</f>
        <v>0.16700000000000001</v>
      </c>
      <c r="Q7" s="4">
        <f>ROUND(Waves3[[#This Row],[Health]]/Waves3[[#This Row],[Time]],3)</f>
        <v>0.111</v>
      </c>
      <c r="R7">
        <f>ROUND(Waves3[[#This Row],[Money]]/Waves3[[#This Row],[Health]],3)</f>
        <v>1.498</v>
      </c>
      <c r="AC7" s="6"/>
      <c r="AD7" s="7"/>
      <c r="AE7" s="7"/>
      <c r="AF7" s="7"/>
      <c r="AG7" s="7"/>
      <c r="AH7" s="8"/>
      <c r="AI7" s="7"/>
      <c r="AJ7" s="9"/>
    </row>
    <row r="8" spans="1:36" x14ac:dyDescent="0.3">
      <c r="L8">
        <v>7</v>
      </c>
      <c r="M8">
        <v>1797</v>
      </c>
      <c r="N8">
        <v>324</v>
      </c>
      <c r="O8">
        <v>224</v>
      </c>
      <c r="P8">
        <f>ROUND(Waves3[[#This Row],[Money]]/Waves3[[#This Row],[Time]],3)</f>
        <v>0.18</v>
      </c>
      <c r="Q8" s="4">
        <f>ROUND(Waves3[[#This Row],[Health]]/Waves3[[#This Row],[Time]],3)</f>
        <v>0.125</v>
      </c>
      <c r="R8">
        <f>ROUND(Waves3[[#This Row],[Money]]/Waves3[[#This Row],[Health]],3)</f>
        <v>1.446</v>
      </c>
      <c r="AC8" s="6"/>
      <c r="AD8" s="7"/>
      <c r="AE8" s="7"/>
      <c r="AF8" s="7"/>
      <c r="AG8" s="7"/>
      <c r="AH8" s="8"/>
      <c r="AI8" s="7"/>
      <c r="AJ8" s="9"/>
    </row>
    <row r="9" spans="1:36" x14ac:dyDescent="0.3">
      <c r="L9">
        <v>8</v>
      </c>
      <c r="M9">
        <v>1665</v>
      </c>
      <c r="N9">
        <v>330</v>
      </c>
      <c r="O9">
        <v>230</v>
      </c>
      <c r="P9">
        <f>ROUND(Waves3[[#This Row],[Money]]/Waves3[[#This Row],[Time]],3)</f>
        <v>0.19800000000000001</v>
      </c>
      <c r="Q9" s="4">
        <f>ROUND(Waves3[[#This Row],[Health]]/Waves3[[#This Row],[Time]],3)</f>
        <v>0.13800000000000001</v>
      </c>
      <c r="R9">
        <f>ROUND(Waves3[[#This Row],[Money]]/Waves3[[#This Row],[Health]],3)</f>
        <v>1.4350000000000001</v>
      </c>
      <c r="AC9" s="6"/>
      <c r="AD9" s="7"/>
      <c r="AE9" s="7"/>
      <c r="AF9" s="7"/>
      <c r="AG9" s="7"/>
      <c r="AH9" s="8"/>
      <c r="AI9" s="7"/>
      <c r="AJ9" s="9"/>
    </row>
    <row r="10" spans="1:36" x14ac:dyDescent="0.3">
      <c r="L10">
        <v>9</v>
      </c>
      <c r="M10">
        <v>1065</v>
      </c>
      <c r="N10">
        <v>260</v>
      </c>
      <c r="O10">
        <v>160</v>
      </c>
      <c r="P10">
        <f>ROUND(Waves3[[#This Row],[Money]]/Waves3[[#This Row],[Time]],3)</f>
        <v>0.24399999999999999</v>
      </c>
      <c r="Q10" s="4">
        <f>ROUND(Waves3[[#This Row],[Health]]/Waves3[[#This Row],[Time]],3)</f>
        <v>0.15</v>
      </c>
      <c r="R10">
        <f>ROUND(Waves3[[#This Row],[Money]]/Waves3[[#This Row],[Health]],3)</f>
        <v>1.625</v>
      </c>
      <c r="AC10" s="6"/>
      <c r="AD10" s="7"/>
      <c r="AE10" s="7"/>
      <c r="AF10" s="7"/>
      <c r="AG10" s="7"/>
      <c r="AH10" s="8"/>
      <c r="AI10" s="7"/>
      <c r="AJ10" s="9"/>
    </row>
    <row r="11" spans="1:36" x14ac:dyDescent="0.3">
      <c r="A11" s="3" t="s">
        <v>14</v>
      </c>
      <c r="L11">
        <v>10</v>
      </c>
      <c r="M11">
        <v>1305</v>
      </c>
      <c r="N11">
        <v>320</v>
      </c>
      <c r="O11">
        <v>220</v>
      </c>
      <c r="P11">
        <f>ROUND(Waves3[[#This Row],[Money]]/Waves3[[#This Row],[Time]],3)</f>
        <v>0.245</v>
      </c>
      <c r="Q11" s="4">
        <f>ROUND(Waves3[[#This Row],[Health]]/Waves3[[#This Row],[Time]],3)</f>
        <v>0.16900000000000001</v>
      </c>
      <c r="R11">
        <f>ROUND(Waves3[[#This Row],[Money]]/Waves3[[#This Row],[Health]],3)</f>
        <v>1.4550000000000001</v>
      </c>
      <c r="AC11" s="6"/>
      <c r="AD11" s="7"/>
      <c r="AE11" s="7"/>
      <c r="AF11" s="7"/>
      <c r="AG11" s="7"/>
      <c r="AH11" s="8"/>
      <c r="AI11" s="7"/>
      <c r="AJ11" s="9"/>
    </row>
    <row r="12" spans="1:36" x14ac:dyDescent="0.3">
      <c r="A12" s="3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L12">
        <v>11</v>
      </c>
      <c r="M12">
        <v>1490</v>
      </c>
      <c r="N12">
        <v>370</v>
      </c>
      <c r="O12">
        <v>270</v>
      </c>
      <c r="P12">
        <f>ROUND(Waves3[[#This Row],[Money]]/Waves3[[#This Row],[Time]],3)</f>
        <v>0.248</v>
      </c>
      <c r="Q12" s="4">
        <f>ROUND(Waves3[[#This Row],[Health]]/Waves3[[#This Row],[Time]],3)</f>
        <v>0.18099999999999999</v>
      </c>
      <c r="R12">
        <f>ROUND(Waves3[[#This Row],[Money]]/Waves3[[#This Row],[Health]],3)</f>
        <v>1.37</v>
      </c>
      <c r="AC12" s="6"/>
      <c r="AD12" s="7"/>
      <c r="AE12" s="7"/>
      <c r="AF12" s="7"/>
      <c r="AG12" s="7"/>
      <c r="AH12" s="8"/>
      <c r="AI12" s="7"/>
      <c r="AJ12" s="9"/>
    </row>
    <row r="13" spans="1:36" x14ac:dyDescent="0.3">
      <c r="A13" t="s">
        <v>0</v>
      </c>
      <c r="B13" s="1">
        <v>2</v>
      </c>
      <c r="C13" s="1">
        <v>12</v>
      </c>
      <c r="D13" s="1">
        <v>1</v>
      </c>
      <c r="E13">
        <f>ROUND(D13^0.8, 2)</f>
        <v>1</v>
      </c>
      <c r="F13" s="1">
        <v>790</v>
      </c>
      <c r="G13">
        <f>100/C13*B13*E13</f>
        <v>16.666666666666668</v>
      </c>
      <c r="H13" s="2">
        <f>G13*100/F13</f>
        <v>2.109704641350211</v>
      </c>
      <c r="L13">
        <v>12</v>
      </c>
      <c r="M13">
        <v>1505</v>
      </c>
      <c r="N13">
        <v>400</v>
      </c>
      <c r="O13">
        <v>300</v>
      </c>
      <c r="P13">
        <f>ROUND(Waves3[[#This Row],[Money]]/Waves3[[#This Row],[Time]],3)</f>
        <v>0.26600000000000001</v>
      </c>
      <c r="Q13" s="4">
        <f>ROUND(Waves3[[#This Row],[Health]]/Waves3[[#This Row],[Time]],3)</f>
        <v>0.19900000000000001</v>
      </c>
      <c r="R13">
        <f>ROUND(Waves3[[#This Row],[Money]]/Waves3[[#This Row],[Health]],3)</f>
        <v>1.333</v>
      </c>
      <c r="AC13" s="6"/>
      <c r="AD13" s="7"/>
      <c r="AE13" s="7"/>
      <c r="AF13" s="7"/>
      <c r="AG13" s="7"/>
      <c r="AH13" s="8"/>
      <c r="AI13" s="7"/>
      <c r="AJ13" s="9"/>
    </row>
    <row r="14" spans="1:36" x14ac:dyDescent="0.3">
      <c r="A14" t="s">
        <v>1</v>
      </c>
      <c r="B14" s="1">
        <v>3</v>
      </c>
      <c r="C14" s="1">
        <v>29</v>
      </c>
      <c r="D14" s="1">
        <v>5</v>
      </c>
      <c r="E14">
        <f t="shared" ref="E14:E18" si="3">ROUND(D14^0.8, 2)</f>
        <v>3.62</v>
      </c>
      <c r="F14" s="1">
        <v>1640</v>
      </c>
      <c r="G14">
        <f t="shared" ref="G14:G18" si="4">100/C14*B14*E14</f>
        <v>37.448275862068968</v>
      </c>
      <c r="H14" s="2">
        <f t="shared" ref="H14:H18" si="5">G14*100/F14</f>
        <v>2.2834314550042052</v>
      </c>
      <c r="L14">
        <v>13</v>
      </c>
      <c r="M14">
        <v>1155</v>
      </c>
      <c r="N14">
        <v>350</v>
      </c>
      <c r="O14">
        <v>250</v>
      </c>
      <c r="P14">
        <f>ROUND(Waves3[[#This Row],[Money]]/Waves3[[#This Row],[Time]],3)</f>
        <v>0.30299999999999999</v>
      </c>
      <c r="Q14" s="4">
        <f>ROUND(Waves3[[#This Row],[Health]]/Waves3[[#This Row],[Time]],3)</f>
        <v>0.216</v>
      </c>
      <c r="R14">
        <f>ROUND(Waves3[[#This Row],[Money]]/Waves3[[#This Row],[Health]],3)</f>
        <v>1.4</v>
      </c>
      <c r="AC14" s="6"/>
      <c r="AD14" s="7"/>
      <c r="AE14" s="7"/>
      <c r="AF14" s="7"/>
      <c r="AG14" s="7"/>
      <c r="AH14" s="8"/>
      <c r="AI14" s="7"/>
      <c r="AJ14" s="9"/>
    </row>
    <row r="15" spans="1:36" x14ac:dyDescent="0.3">
      <c r="A15" t="s">
        <v>2</v>
      </c>
      <c r="B15" s="1">
        <v>2</v>
      </c>
      <c r="C15" s="1">
        <v>8</v>
      </c>
      <c r="D15" s="1">
        <v>1</v>
      </c>
      <c r="E15">
        <f t="shared" si="3"/>
        <v>1</v>
      </c>
      <c r="F15" s="1">
        <v>1270</v>
      </c>
      <c r="G15">
        <f t="shared" si="4"/>
        <v>25</v>
      </c>
      <c r="H15" s="2">
        <f t="shared" si="5"/>
        <v>1.9685039370078741</v>
      </c>
      <c r="L15">
        <v>14</v>
      </c>
      <c r="M15">
        <v>1338</v>
      </c>
      <c r="N15">
        <v>411</v>
      </c>
      <c r="O15">
        <v>311</v>
      </c>
      <c r="P15">
        <f>ROUND(Waves3[[#This Row],[Money]]/Waves3[[#This Row],[Time]],3)</f>
        <v>0.307</v>
      </c>
      <c r="Q15" s="4">
        <f>ROUND(Waves3[[#This Row],[Health]]/Waves3[[#This Row],[Time]],3)</f>
        <v>0.23200000000000001</v>
      </c>
      <c r="R15">
        <f>ROUND(Waves3[[#This Row],[Money]]/Waves3[[#This Row],[Health]],3)</f>
        <v>1.3220000000000001</v>
      </c>
      <c r="AC15" s="6"/>
      <c r="AD15" s="7"/>
      <c r="AE15" s="7"/>
      <c r="AF15" s="7"/>
      <c r="AG15" s="7"/>
      <c r="AH15" s="8"/>
      <c r="AI15" s="7"/>
      <c r="AJ15" s="9"/>
    </row>
    <row r="16" spans="1:36" x14ac:dyDescent="0.3">
      <c r="A16" t="s">
        <v>3</v>
      </c>
      <c r="B16" s="1">
        <v>5</v>
      </c>
      <c r="C16" s="1">
        <v>35</v>
      </c>
      <c r="D16" s="1">
        <v>1</v>
      </c>
      <c r="E16">
        <f t="shared" si="3"/>
        <v>1</v>
      </c>
      <c r="F16" s="1">
        <f>550+350+450+500</f>
        <v>1850</v>
      </c>
      <c r="G16">
        <f t="shared" si="4"/>
        <v>14.285714285714286</v>
      </c>
      <c r="H16" s="2">
        <f t="shared" si="5"/>
        <v>0.77220077220077221</v>
      </c>
      <c r="L16">
        <v>15</v>
      </c>
      <c r="M16">
        <v>845</v>
      </c>
      <c r="N16">
        <v>330</v>
      </c>
      <c r="O16">
        <v>232</v>
      </c>
      <c r="P16">
        <f>ROUND(Waves3[[#This Row],[Money]]/Waves3[[#This Row],[Time]],3)</f>
        <v>0.39100000000000001</v>
      </c>
      <c r="Q16" s="4">
        <f>ROUND(Waves3[[#This Row],[Health]]/Waves3[[#This Row],[Time]],3)</f>
        <v>0.27500000000000002</v>
      </c>
      <c r="R16">
        <f>ROUND(Waves3[[#This Row],[Money]]/Waves3[[#This Row],[Health]],3)</f>
        <v>1.4219999999999999</v>
      </c>
      <c r="AC16" s="6"/>
      <c r="AD16" s="7"/>
      <c r="AE16" s="7"/>
      <c r="AF16" s="7"/>
      <c r="AG16" s="7"/>
      <c r="AH16" s="8"/>
      <c r="AI16" s="7"/>
      <c r="AJ16" s="9"/>
    </row>
    <row r="17" spans="1:18" x14ac:dyDescent="0.3">
      <c r="A17" t="s">
        <v>4</v>
      </c>
      <c r="B17" s="1">
        <v>4</v>
      </c>
      <c r="C17" s="1">
        <v>25</v>
      </c>
      <c r="D17" s="1">
        <v>2</v>
      </c>
      <c r="E17">
        <f t="shared" si="3"/>
        <v>1.74</v>
      </c>
      <c r="F17" s="1">
        <v>2200</v>
      </c>
      <c r="G17">
        <f t="shared" si="4"/>
        <v>27.84</v>
      </c>
      <c r="H17" s="2">
        <f t="shared" si="5"/>
        <v>1.2654545454545454</v>
      </c>
      <c r="L17">
        <v>16</v>
      </c>
      <c r="M17">
        <v>805</v>
      </c>
      <c r="N17">
        <v>350</v>
      </c>
      <c r="O17">
        <v>250</v>
      </c>
      <c r="P17">
        <f>ROUND(Waves3[[#This Row],[Money]]/Waves3[[#This Row],[Time]],3)</f>
        <v>0.435</v>
      </c>
      <c r="Q17" s="4">
        <f>ROUND(Waves3[[#This Row],[Health]]/Waves3[[#This Row],[Time]],3)</f>
        <v>0.311</v>
      </c>
      <c r="R17">
        <f>ROUND(Waves3[[#This Row],[Money]]/Waves3[[#This Row],[Health]],3)</f>
        <v>1.4</v>
      </c>
    </row>
    <row r="18" spans="1:18" x14ac:dyDescent="0.3">
      <c r="A18" t="s">
        <v>5</v>
      </c>
      <c r="B18" s="1">
        <v>1</v>
      </c>
      <c r="C18" s="1">
        <v>22</v>
      </c>
      <c r="D18" s="1">
        <v>1</v>
      </c>
      <c r="E18">
        <f t="shared" si="3"/>
        <v>1</v>
      </c>
      <c r="F18" s="1">
        <v>700</v>
      </c>
      <c r="G18">
        <f t="shared" si="4"/>
        <v>4.5454545454545459</v>
      </c>
      <c r="H18" s="2">
        <f t="shared" si="5"/>
        <v>0.64935064935064934</v>
      </c>
      <c r="L18">
        <v>17</v>
      </c>
      <c r="M18">
        <v>1205</v>
      </c>
      <c r="N18">
        <v>520</v>
      </c>
      <c r="O18">
        <v>420</v>
      </c>
      <c r="P18">
        <f>ROUND(Waves3[[#This Row],[Money]]/Waves3[[#This Row],[Time]],3)</f>
        <v>0.432</v>
      </c>
      <c r="Q18" s="4">
        <f>ROUND(Waves3[[#This Row],[Health]]/Waves3[[#This Row],[Time]],3)</f>
        <v>0.34899999999999998</v>
      </c>
      <c r="R18">
        <f>ROUND(Waves3[[#This Row],[Money]]/Waves3[[#This Row],[Health]],3)</f>
        <v>1.238</v>
      </c>
    </row>
    <row r="19" spans="1:18" x14ac:dyDescent="0.3">
      <c r="L19">
        <v>18</v>
      </c>
      <c r="M19">
        <v>735</v>
      </c>
      <c r="N19">
        <v>370</v>
      </c>
      <c r="O19">
        <v>280</v>
      </c>
      <c r="P19">
        <f>ROUND(Waves3[[#This Row],[Money]]/Waves3[[#This Row],[Time]],3)</f>
        <v>0.503</v>
      </c>
      <c r="Q19" s="4">
        <f>ROUND(Waves3[[#This Row],[Health]]/Waves3[[#This Row],[Time]],3)</f>
        <v>0.38100000000000001</v>
      </c>
      <c r="R19">
        <f>ROUND(Waves3[[#This Row],[Money]]/Waves3[[#This Row],[Health]],3)</f>
        <v>1.321</v>
      </c>
    </row>
    <row r="20" spans="1:18" x14ac:dyDescent="0.3">
      <c r="L20">
        <v>19</v>
      </c>
      <c r="M20">
        <v>1285</v>
      </c>
      <c r="N20">
        <v>630</v>
      </c>
      <c r="O20">
        <v>550</v>
      </c>
      <c r="P20">
        <f>ROUND(Waves3[[#This Row],[Money]]/Waves3[[#This Row],[Time]],3)</f>
        <v>0.49</v>
      </c>
      <c r="Q20" s="4">
        <f>ROUND(Waves3[[#This Row],[Health]]/Waves3[[#This Row],[Time]],3)</f>
        <v>0.42799999999999999</v>
      </c>
      <c r="R20">
        <f>ROUND(Waves3[[#This Row],[Money]]/Waves3[[#This Row],[Health]],3)</f>
        <v>1.145</v>
      </c>
    </row>
    <row r="21" spans="1:18" x14ac:dyDescent="0.3">
      <c r="L21">
        <v>20</v>
      </c>
      <c r="M21">
        <v>1355</v>
      </c>
      <c r="N21">
        <v>710</v>
      </c>
      <c r="O21">
        <v>630</v>
      </c>
      <c r="P21">
        <f>ROUND(Waves3[[#This Row],[Money]]/Waves3[[#This Row],[Time]],3)</f>
        <v>0.52400000000000002</v>
      </c>
      <c r="Q21" s="4">
        <f>ROUND(Waves3[[#This Row],[Health]]/Waves3[[#This Row],[Time]],3)</f>
        <v>0.46500000000000002</v>
      </c>
      <c r="R21">
        <f>ROUND(Waves3[[#This Row],[Money]]/Waves3[[#This Row],[Health]],3)</f>
        <v>1.127</v>
      </c>
    </row>
    <row r="22" spans="1:18" x14ac:dyDescent="0.3">
      <c r="L22">
        <v>21</v>
      </c>
      <c r="M22">
        <v>1205</v>
      </c>
      <c r="N22">
        <v>650</v>
      </c>
      <c r="O22">
        <v>600</v>
      </c>
      <c r="P22">
        <f>ROUND(Waves3[[#This Row],[Money]]/Waves3[[#This Row],[Time]],3)</f>
        <v>0.53900000000000003</v>
      </c>
      <c r="Q22" s="4">
        <f>ROUND(Waves3[[#This Row],[Health]]/Waves3[[#This Row],[Time]],3)</f>
        <v>0.498</v>
      </c>
      <c r="R22">
        <f>ROUND(Waves3[[#This Row],[Money]]/Waves3[[#This Row],[Health]],3)</f>
        <v>1.083</v>
      </c>
    </row>
    <row r="23" spans="1:18" x14ac:dyDescent="0.3">
      <c r="L23">
        <v>22</v>
      </c>
      <c r="M23">
        <v>1155</v>
      </c>
      <c r="N23">
        <v>600</v>
      </c>
      <c r="O23">
        <v>625</v>
      </c>
      <c r="P23">
        <f>ROUND(Waves3[[#This Row],[Money]]/Waves3[[#This Row],[Time]],3)</f>
        <v>0.51900000000000002</v>
      </c>
      <c r="Q23" s="4">
        <f>ROUND(Waves3[[#This Row],[Health]]/Waves3[[#This Row],[Time]],3)</f>
        <v>0.54100000000000004</v>
      </c>
      <c r="R23">
        <f>ROUND(Waves3[[#This Row],[Money]]/Waves3[[#This Row],[Health]],3)</f>
        <v>0.96</v>
      </c>
    </row>
    <row r="24" spans="1:18" x14ac:dyDescent="0.3">
      <c r="L24">
        <v>23</v>
      </c>
      <c r="M24">
        <v>1385</v>
      </c>
      <c r="N24">
        <v>820</v>
      </c>
      <c r="O24">
        <v>840</v>
      </c>
      <c r="P24">
        <f>ROUND(Waves3[[#This Row],[Money]]/Waves3[[#This Row],[Time]],3)</f>
        <v>0.59199999999999997</v>
      </c>
      <c r="Q24" s="4">
        <f>ROUND(Waves3[[#This Row],[Health]]/Waves3[[#This Row],[Time]],3)</f>
        <v>0.60599999999999998</v>
      </c>
      <c r="R24">
        <f>ROUND(Waves3[[#This Row],[Money]]/Waves3[[#This Row],[Health]],3)</f>
        <v>0.97599999999999998</v>
      </c>
    </row>
    <row r="25" spans="1:18" x14ac:dyDescent="0.3">
      <c r="L25">
        <v>24</v>
      </c>
      <c r="M25">
        <v>905</v>
      </c>
      <c r="N25">
        <v>600</v>
      </c>
      <c r="O25">
        <v>600</v>
      </c>
      <c r="P25">
        <f>ROUND(Waves3[[#This Row],[Money]]/Waves3[[#This Row],[Time]],3)</f>
        <v>0.66300000000000003</v>
      </c>
      <c r="Q25" s="4">
        <f>ROUND(Waves3[[#This Row],[Health]]/Waves3[[#This Row],[Time]],3)</f>
        <v>0.66300000000000003</v>
      </c>
      <c r="R25">
        <f>ROUND(Waves3[[#This Row],[Money]]/Waves3[[#This Row],[Health]],3)</f>
        <v>1</v>
      </c>
    </row>
    <row r="26" spans="1:18" x14ac:dyDescent="0.3">
      <c r="L26">
        <v>25</v>
      </c>
      <c r="M26">
        <v>1405</v>
      </c>
      <c r="N26">
        <v>850</v>
      </c>
      <c r="O26">
        <v>1000</v>
      </c>
      <c r="P26">
        <f>ROUND(Waves3[[#This Row],[Money]]/Waves3[[#This Row],[Time]],3)</f>
        <v>0.60499999999999998</v>
      </c>
      <c r="Q26" s="4">
        <f>ROUND(Waves3[[#This Row],[Health]]/Waves3[[#This Row],[Time]],3)</f>
        <v>0.71199999999999997</v>
      </c>
      <c r="R26">
        <f>ROUND(Waves3[[#This Row],[Money]]/Waves3[[#This Row],[Health]],3)</f>
        <v>0.85</v>
      </c>
    </row>
    <row r="27" spans="1:18" x14ac:dyDescent="0.3">
      <c r="L27">
        <v>26</v>
      </c>
      <c r="M27">
        <v>1293</v>
      </c>
      <c r="N27">
        <v>836</v>
      </c>
      <c r="O27">
        <v>1000</v>
      </c>
      <c r="P27">
        <f>ROUND(Waves3[[#This Row],[Money]]/Waves3[[#This Row],[Time]],3)</f>
        <v>0.64700000000000002</v>
      </c>
      <c r="Q27" s="4">
        <f>ROUND(Waves3[[#This Row],[Health]]/Waves3[[#This Row],[Time]],3)</f>
        <v>0.77300000000000002</v>
      </c>
      <c r="R27">
        <f>ROUND(Waves3[[#This Row],[Money]]/Waves3[[#This Row],[Health]],3)</f>
        <v>0.83599999999999997</v>
      </c>
    </row>
    <row r="28" spans="1:18" x14ac:dyDescent="0.3">
      <c r="L28">
        <v>27</v>
      </c>
      <c r="M28">
        <v>1373</v>
      </c>
      <c r="N28">
        <v>891</v>
      </c>
      <c r="O28">
        <v>1130</v>
      </c>
      <c r="P28">
        <f>ROUND(Waves3[[#This Row],[Money]]/Waves3[[#This Row],[Time]],3)</f>
        <v>0.64900000000000002</v>
      </c>
      <c r="Q28" s="4">
        <f>ROUND(Waves3[[#This Row],[Health]]/Waves3[[#This Row],[Time]],3)</f>
        <v>0.82299999999999995</v>
      </c>
      <c r="R28">
        <f>ROUND(Waves3[[#This Row],[Money]]/Waves3[[#This Row],[Health]],3)</f>
        <v>0.78800000000000003</v>
      </c>
    </row>
    <row r="29" spans="1:18" x14ac:dyDescent="0.3">
      <c r="L29">
        <v>28</v>
      </c>
      <c r="M29">
        <v>1293</v>
      </c>
      <c r="N29">
        <v>796</v>
      </c>
      <c r="O29">
        <v>1140</v>
      </c>
      <c r="P29">
        <f>ROUND(Waves3[[#This Row],[Money]]/Waves3[[#This Row],[Time]],3)</f>
        <v>0.61599999999999999</v>
      </c>
      <c r="Q29" s="4">
        <f>ROUND(Waves3[[#This Row],[Health]]/Waves3[[#This Row],[Time]],3)</f>
        <v>0.88200000000000001</v>
      </c>
      <c r="R29">
        <f>ROUND(Waves3[[#This Row],[Money]]/Waves3[[#This Row],[Health]],3)</f>
        <v>0.69799999999999995</v>
      </c>
    </row>
    <row r="30" spans="1:18" x14ac:dyDescent="0.3">
      <c r="L30">
        <v>29</v>
      </c>
      <c r="M30">
        <v>1375</v>
      </c>
      <c r="N30">
        <v>1012</v>
      </c>
      <c r="O30">
        <v>1320</v>
      </c>
      <c r="P30">
        <f>ROUND(Waves3[[#This Row],[Money]]/Waves3[[#This Row],[Time]],3)</f>
        <v>0.73599999999999999</v>
      </c>
      <c r="Q30" s="4">
        <f>ROUND(Waves3[[#This Row],[Health]]/Waves3[[#This Row],[Time]],3)</f>
        <v>0.96</v>
      </c>
      <c r="R30">
        <f>ROUND(Waves3[[#This Row],[Money]]/Waves3[[#This Row],[Health]],3)</f>
        <v>0.76700000000000002</v>
      </c>
    </row>
    <row r="31" spans="1:18" x14ac:dyDescent="0.3">
      <c r="L31">
        <v>30</v>
      </c>
      <c r="M31">
        <v>1329</v>
      </c>
      <c r="N31">
        <v>932</v>
      </c>
      <c r="O31">
        <v>1360</v>
      </c>
      <c r="P31">
        <f>ROUND(Waves3[[#This Row],[Money]]/Waves3[[#This Row],[Time]],3)</f>
        <v>0.70099999999999996</v>
      </c>
      <c r="Q31" s="4">
        <f>ROUND(Waves3[[#This Row],[Health]]/Waves3[[#This Row],[Time]],3)</f>
        <v>1.0229999999999999</v>
      </c>
      <c r="R31">
        <f>ROUND(Waves3[[#This Row],[Money]]/Waves3[[#This Row],[Health]],3)</f>
        <v>0.68500000000000005</v>
      </c>
    </row>
    <row r="32" spans="1:18" x14ac:dyDescent="0.3">
      <c r="L32">
        <v>31</v>
      </c>
      <c r="M32">
        <v>1349</v>
      </c>
      <c r="N32">
        <v>934</v>
      </c>
      <c r="O32">
        <v>1500</v>
      </c>
      <c r="P32">
        <f>ROUND(Waves3[[#This Row],[Money]]/Waves3[[#This Row],[Time]],3)</f>
        <v>0.69199999999999995</v>
      </c>
      <c r="Q32" s="4">
        <f>ROUND(Waves3[[#This Row],[Health]]/Waves3[[#This Row],[Time]],3)</f>
        <v>1.1120000000000001</v>
      </c>
      <c r="R32">
        <f>ROUND(Waves3[[#This Row],[Money]]/Waves3[[#This Row],[Health]],3)</f>
        <v>0.623</v>
      </c>
    </row>
    <row r="33" spans="12:18" x14ac:dyDescent="0.3">
      <c r="L33">
        <v>32</v>
      </c>
      <c r="M33">
        <v>1307</v>
      </c>
      <c r="N33">
        <v>1010</v>
      </c>
      <c r="O33">
        <v>1540</v>
      </c>
      <c r="P33">
        <f>ROUND(Waves3[[#This Row],[Money]]/Waves3[[#This Row],[Time]],3)</f>
        <v>0.77300000000000002</v>
      </c>
      <c r="Q33" s="4">
        <f>ROUND(Waves3[[#This Row],[Health]]/Waves3[[#This Row],[Time]],3)</f>
        <v>1.1779999999999999</v>
      </c>
      <c r="R33">
        <f>ROUND(Waves3[[#This Row],[Money]]/Waves3[[#This Row],[Health]],3)</f>
        <v>0.65600000000000003</v>
      </c>
    </row>
    <row r="34" spans="12:18" x14ac:dyDescent="0.3">
      <c r="L34">
        <v>33</v>
      </c>
      <c r="M34">
        <v>1300</v>
      </c>
      <c r="N34">
        <v>1150</v>
      </c>
      <c r="O34">
        <v>1650</v>
      </c>
      <c r="P34">
        <f>ROUND(Waves3[[#This Row],[Money]]/Waves3[[#This Row],[Time]],3)</f>
        <v>0.88500000000000001</v>
      </c>
      <c r="Q34" s="4">
        <f>ROUND(Waves3[[#This Row],[Health]]/Waves3[[#This Row],[Time]],3)</f>
        <v>1.2689999999999999</v>
      </c>
      <c r="R34">
        <f>ROUND(Waves3[[#This Row],[Money]]/Waves3[[#This Row],[Health]],3)</f>
        <v>0.69699999999999995</v>
      </c>
    </row>
    <row r="35" spans="12:18" x14ac:dyDescent="0.3">
      <c r="L35">
        <v>34</v>
      </c>
      <c r="M35">
        <v>1285</v>
      </c>
      <c r="N35">
        <v>1140</v>
      </c>
      <c r="O35">
        <v>1760</v>
      </c>
      <c r="P35">
        <f>ROUND(Waves3[[#This Row],[Money]]/Waves3[[#This Row],[Time]],3)</f>
        <v>0.88700000000000001</v>
      </c>
      <c r="Q35" s="4">
        <f>ROUND(Waves3[[#This Row],[Health]]/Waves3[[#This Row],[Time]],3)</f>
        <v>1.37</v>
      </c>
      <c r="R35">
        <f>ROUND(Waves3[[#This Row],[Money]]/Waves3[[#This Row],[Health]],3)</f>
        <v>0.64800000000000002</v>
      </c>
    </row>
    <row r="36" spans="12:18" x14ac:dyDescent="0.3">
      <c r="L36">
        <v>35</v>
      </c>
      <c r="M36">
        <v>1297</v>
      </c>
      <c r="N36">
        <v>828</v>
      </c>
      <c r="O36">
        <v>1880</v>
      </c>
      <c r="P36">
        <f>ROUND(Waves3[[#This Row],[Money]]/Waves3[[#This Row],[Time]],3)</f>
        <v>0.63800000000000001</v>
      </c>
      <c r="Q36" s="4">
        <f>ROUND(Waves3[[#This Row],[Health]]/Waves3[[#This Row],[Time]],3)</f>
        <v>1.4490000000000001</v>
      </c>
      <c r="R36">
        <f>ROUND(Waves3[[#This Row],[Money]]/Waves3[[#This Row],[Health]],3)</f>
        <v>0.44</v>
      </c>
    </row>
    <row r="37" spans="12:18" x14ac:dyDescent="0.3">
      <c r="L37">
        <v>36</v>
      </c>
      <c r="M37">
        <v>1373</v>
      </c>
      <c r="N37">
        <v>765</v>
      </c>
      <c r="O37">
        <v>2150</v>
      </c>
      <c r="P37">
        <f>ROUND(Waves3[[#This Row],[Money]]/Waves3[[#This Row],[Time]],3)</f>
        <v>0.55700000000000005</v>
      </c>
      <c r="Q37" s="4">
        <f>ROUND(Waves3[[#This Row],[Health]]/Waves3[[#This Row],[Time]],3)</f>
        <v>1.5660000000000001</v>
      </c>
      <c r="R37">
        <f>ROUND(Waves3[[#This Row],[Money]]/Waves3[[#This Row],[Health]],3)</f>
        <v>0.35599999999999998</v>
      </c>
    </row>
    <row r="38" spans="12:18" x14ac:dyDescent="0.3">
      <c r="L38">
        <v>37</v>
      </c>
      <c r="M38">
        <v>1310</v>
      </c>
      <c r="N38">
        <v>1010</v>
      </c>
      <c r="O38">
        <v>2200</v>
      </c>
      <c r="P38">
        <f>ROUND(Waves3[[#This Row],[Money]]/Waves3[[#This Row],[Time]],3)</f>
        <v>0.77100000000000002</v>
      </c>
      <c r="Q38" s="4">
        <f>ROUND(Waves3[[#This Row],[Health]]/Waves3[[#This Row],[Time]],3)</f>
        <v>1.679</v>
      </c>
      <c r="R38">
        <f>ROUND(Waves3[[#This Row],[Money]]/Waves3[[#This Row],[Health]],3)</f>
        <v>0.45900000000000002</v>
      </c>
    </row>
    <row r="39" spans="12:18" x14ac:dyDescent="0.3">
      <c r="L39">
        <v>38</v>
      </c>
      <c r="M39">
        <v>1285</v>
      </c>
      <c r="N39">
        <v>1050</v>
      </c>
      <c r="O39">
        <v>2300</v>
      </c>
      <c r="P39">
        <f>ROUND(Waves3[[#This Row],[Money]]/Waves3[[#This Row],[Time]],3)</f>
        <v>0.81699999999999995</v>
      </c>
      <c r="Q39" s="4">
        <f>ROUND(Waves3[[#This Row],[Health]]/Waves3[[#This Row],[Time]],3)</f>
        <v>1.79</v>
      </c>
      <c r="R39">
        <f>ROUND(Waves3[[#This Row],[Money]]/Waves3[[#This Row],[Health]],3)</f>
        <v>0.45700000000000002</v>
      </c>
    </row>
    <row r="40" spans="12:18" x14ac:dyDescent="0.3">
      <c r="L40">
        <v>39</v>
      </c>
      <c r="M40">
        <v>1356</v>
      </c>
      <c r="N40">
        <v>999</v>
      </c>
      <c r="O40">
        <v>2570</v>
      </c>
      <c r="P40">
        <f>ROUND(Waves3[[#This Row],[Money]]/Waves3[[#This Row],[Time]],3)</f>
        <v>0.73699999999999999</v>
      </c>
      <c r="Q40" s="4">
        <f>ROUND(Waves3[[#This Row],[Health]]/Waves3[[#This Row],[Time]],3)</f>
        <v>1.895</v>
      </c>
      <c r="R40">
        <f>ROUND(Waves3[[#This Row],[Money]]/Waves3[[#This Row],[Health]],3)</f>
        <v>0.38900000000000001</v>
      </c>
    </row>
    <row r="41" spans="12:18" x14ac:dyDescent="0.3">
      <c r="L41">
        <v>40</v>
      </c>
      <c r="M41">
        <v>1601</v>
      </c>
      <c r="N41">
        <v>1504</v>
      </c>
      <c r="O41">
        <v>3270</v>
      </c>
      <c r="P41">
        <f>ROUND(Waves3[[#This Row],[Money]]/Waves3[[#This Row],[Time]],3)</f>
        <v>0.93899999999999995</v>
      </c>
      <c r="Q41" s="4">
        <f>ROUND(Waves3[[#This Row],[Health]]/Waves3[[#This Row],[Time]],3)</f>
        <v>2.0419999999999998</v>
      </c>
      <c r="R41">
        <f>ROUND(Waves3[[#This Row],[Money]]/Waves3[[#This Row],[Health]],3)</f>
        <v>0.46</v>
      </c>
    </row>
  </sheetData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AD7:A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:AG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Alte Kopie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Rauchenstein</cp:lastModifiedBy>
  <dcterms:created xsi:type="dcterms:W3CDTF">2015-06-05T18:19:34Z</dcterms:created>
  <dcterms:modified xsi:type="dcterms:W3CDTF">2025-07-05T14:58:27Z</dcterms:modified>
</cp:coreProperties>
</file>