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Jeremy\Daten\Programmieren\Python\Eigene Projekte\Points TD 2\Program\"/>
    </mc:Choice>
  </mc:AlternateContent>
  <xr:revisionPtr revIDLastSave="0" documentId="13_ncr:1_{4B583553-6414-4136-A461-96F9FE6F6F2E}" xr6:coauthVersionLast="47" xr6:coauthVersionMax="47" xr10:uidLastSave="{00000000-0000-0000-0000-000000000000}"/>
  <bookViews>
    <workbookView xWindow="-105" yWindow="0" windowWidth="17520" windowHeight="15585" xr2:uid="{00000000-000D-0000-FFFF-FFFF00000000}"/>
  </bookViews>
  <sheets>
    <sheet name="Tabelle1" sheetId="1" r:id="rId1"/>
    <sheet name="Alte Kopi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" i="1" l="1"/>
  <c r="Q31" i="1"/>
  <c r="R31" i="1"/>
  <c r="P30" i="1"/>
  <c r="Q30" i="1"/>
  <c r="R30" i="1"/>
  <c r="P29" i="1"/>
  <c r="Q29" i="1"/>
  <c r="R29" i="1"/>
  <c r="P28" i="1"/>
  <c r="Q28" i="1"/>
  <c r="R28" i="1"/>
  <c r="P27" i="1"/>
  <c r="Q27" i="1"/>
  <c r="R27" i="1"/>
  <c r="P26" i="1"/>
  <c r="Q26" i="1"/>
  <c r="R26" i="1"/>
  <c r="P25" i="1"/>
  <c r="Q25" i="1"/>
  <c r="R25" i="1"/>
  <c r="P24" i="1"/>
  <c r="Q24" i="1"/>
  <c r="R24" i="1"/>
  <c r="P23" i="1"/>
  <c r="Q23" i="1"/>
  <c r="R23" i="1"/>
  <c r="P22" i="1"/>
  <c r="Q22" i="1"/>
  <c r="R22" i="1"/>
  <c r="P21" i="1"/>
  <c r="Q21" i="1"/>
  <c r="R21" i="1"/>
  <c r="P20" i="1"/>
  <c r="Q20" i="1"/>
  <c r="R20" i="1"/>
  <c r="P19" i="1"/>
  <c r="Q19" i="1"/>
  <c r="R19" i="1"/>
  <c r="P18" i="1"/>
  <c r="Q18" i="1"/>
  <c r="R18" i="1"/>
  <c r="P17" i="1"/>
  <c r="Q17" i="1"/>
  <c r="R17" i="1"/>
  <c r="P16" i="1"/>
  <c r="Q16" i="1"/>
  <c r="R16" i="1"/>
  <c r="P15" i="1"/>
  <c r="Q15" i="1"/>
  <c r="R15" i="1"/>
  <c r="P14" i="1"/>
  <c r="Q14" i="1"/>
  <c r="R14" i="1"/>
  <c r="P13" i="1"/>
  <c r="Q13" i="1"/>
  <c r="R13" i="1"/>
  <c r="P12" i="1"/>
  <c r="Q12" i="1"/>
  <c r="R12" i="1"/>
  <c r="P11" i="1"/>
  <c r="Q11" i="1"/>
  <c r="R11" i="1"/>
  <c r="P10" i="1"/>
  <c r="Q10" i="1"/>
  <c r="R10" i="1"/>
  <c r="P9" i="1"/>
  <c r="Q9" i="1"/>
  <c r="R9" i="1"/>
  <c r="P8" i="1"/>
  <c r="Q8" i="1"/>
  <c r="R8" i="1"/>
  <c r="P7" i="1"/>
  <c r="Q7" i="1"/>
  <c r="R7" i="1"/>
  <c r="P6" i="1"/>
  <c r="Q6" i="1"/>
  <c r="R6" i="1"/>
  <c r="P5" i="1"/>
  <c r="Q5" i="1"/>
  <c r="R5" i="1"/>
  <c r="P4" i="1"/>
  <c r="Q4" i="1"/>
  <c r="R4" i="1"/>
  <c r="P3" i="1"/>
  <c r="Q3" i="1"/>
  <c r="R3" i="1"/>
  <c r="P2" i="1"/>
  <c r="Q2" i="1"/>
  <c r="R2" i="1"/>
  <c r="R41" i="2"/>
  <c r="Q41" i="2"/>
  <c r="P41" i="2"/>
  <c r="R40" i="2"/>
  <c r="Q40" i="2"/>
  <c r="P40" i="2"/>
  <c r="R39" i="2"/>
  <c r="Q39" i="2"/>
  <c r="P39" i="2"/>
  <c r="R38" i="2"/>
  <c r="Q38" i="2"/>
  <c r="P38" i="2"/>
  <c r="R37" i="2"/>
  <c r="Q37" i="2"/>
  <c r="P37" i="2"/>
  <c r="R36" i="2"/>
  <c r="Q36" i="2"/>
  <c r="P36" i="2"/>
  <c r="R35" i="2"/>
  <c r="Q35" i="2"/>
  <c r="P35" i="2"/>
  <c r="R34" i="2"/>
  <c r="Q34" i="2"/>
  <c r="P34" i="2"/>
  <c r="R33" i="2"/>
  <c r="Q33" i="2"/>
  <c r="P33" i="2"/>
  <c r="R32" i="2"/>
  <c r="Q32" i="2"/>
  <c r="P32" i="2"/>
  <c r="R31" i="2"/>
  <c r="Q31" i="2"/>
  <c r="P31" i="2"/>
  <c r="R30" i="2"/>
  <c r="Q30" i="2"/>
  <c r="P30" i="2"/>
  <c r="R29" i="2"/>
  <c r="Q29" i="2"/>
  <c r="P29" i="2"/>
  <c r="R28" i="2"/>
  <c r="Q28" i="2"/>
  <c r="P28" i="2"/>
  <c r="R27" i="2"/>
  <c r="Q27" i="2"/>
  <c r="P27" i="2"/>
  <c r="R26" i="2"/>
  <c r="Q26" i="2"/>
  <c r="P26" i="2"/>
  <c r="R25" i="2"/>
  <c r="Q25" i="2"/>
  <c r="P25" i="2"/>
  <c r="R24" i="2"/>
  <c r="Q24" i="2"/>
  <c r="P24" i="2"/>
  <c r="R23" i="2"/>
  <c r="Q23" i="2"/>
  <c r="P23" i="2"/>
  <c r="R22" i="2"/>
  <c r="Q22" i="2"/>
  <c r="P22" i="2"/>
  <c r="R21" i="2"/>
  <c r="Q21" i="2"/>
  <c r="P21" i="2"/>
  <c r="R20" i="2"/>
  <c r="Q20" i="2"/>
  <c r="P20" i="2"/>
  <c r="R19" i="2"/>
  <c r="Q19" i="2"/>
  <c r="P19" i="2"/>
  <c r="R18" i="2"/>
  <c r="Q18" i="2"/>
  <c r="P18" i="2"/>
  <c r="E18" i="2"/>
  <c r="G18" i="2" s="1"/>
  <c r="H18" i="2" s="1"/>
  <c r="R17" i="2"/>
  <c r="Q17" i="2"/>
  <c r="P17" i="2"/>
  <c r="G17" i="2"/>
  <c r="H17" i="2" s="1"/>
  <c r="E17" i="2"/>
  <c r="R16" i="2"/>
  <c r="Q16" i="2"/>
  <c r="P16" i="2"/>
  <c r="F16" i="2"/>
  <c r="E16" i="2"/>
  <c r="G16" i="2" s="1"/>
  <c r="H16" i="2" s="1"/>
  <c r="R15" i="2"/>
  <c r="Q15" i="2"/>
  <c r="P15" i="2"/>
  <c r="E15" i="2"/>
  <c r="G15" i="2" s="1"/>
  <c r="H15" i="2" s="1"/>
  <c r="R14" i="2"/>
  <c r="Q14" i="2"/>
  <c r="P14" i="2"/>
  <c r="E14" i="2"/>
  <c r="G14" i="2" s="1"/>
  <c r="H14" i="2" s="1"/>
  <c r="R13" i="2"/>
  <c r="Q13" i="2"/>
  <c r="P13" i="2"/>
  <c r="E13" i="2"/>
  <c r="G13" i="2" s="1"/>
  <c r="H13" i="2" s="1"/>
  <c r="R12" i="2"/>
  <c r="Q12" i="2"/>
  <c r="P12" i="2"/>
  <c r="R11" i="2"/>
  <c r="Q11" i="2"/>
  <c r="P11" i="2"/>
  <c r="R10" i="2"/>
  <c r="Q10" i="2"/>
  <c r="P10" i="2"/>
  <c r="R9" i="2"/>
  <c r="Q9" i="2"/>
  <c r="P9" i="2"/>
  <c r="R8" i="2"/>
  <c r="Q8" i="2"/>
  <c r="P8" i="2"/>
  <c r="R7" i="2"/>
  <c r="Q7" i="2"/>
  <c r="P7" i="2"/>
  <c r="E7" i="2"/>
  <c r="G7" i="2" s="1"/>
  <c r="H7" i="2" s="1"/>
  <c r="R6" i="2"/>
  <c r="Q6" i="2"/>
  <c r="P6" i="2"/>
  <c r="E6" i="2"/>
  <c r="G6" i="2" s="1"/>
  <c r="H6" i="2" s="1"/>
  <c r="R5" i="2"/>
  <c r="Q5" i="2"/>
  <c r="P5" i="2"/>
  <c r="E5" i="2"/>
  <c r="G5" i="2" s="1"/>
  <c r="H5" i="2" s="1"/>
  <c r="R4" i="2"/>
  <c r="Q4" i="2"/>
  <c r="P4" i="2"/>
  <c r="G4" i="2"/>
  <c r="H4" i="2" s="1"/>
  <c r="E4" i="2"/>
  <c r="R3" i="2"/>
  <c r="Q3" i="2"/>
  <c r="P3" i="2"/>
  <c r="E3" i="2"/>
  <c r="G3" i="2" s="1"/>
  <c r="H3" i="2" s="1"/>
  <c r="R2" i="2"/>
  <c r="Q2" i="2"/>
  <c r="P2" i="2"/>
  <c r="E2" i="2"/>
  <c r="G2" i="2" s="1"/>
  <c r="H2" i="2" s="1"/>
  <c r="F16" i="1"/>
  <c r="E18" i="1"/>
  <c r="G18" i="1" s="1"/>
  <c r="H18" i="1" s="1"/>
  <c r="E17" i="1"/>
  <c r="G17" i="1" s="1"/>
  <c r="H17" i="1" s="1"/>
  <c r="E16" i="1"/>
  <c r="G16" i="1" s="1"/>
  <c r="E15" i="1"/>
  <c r="G15" i="1" s="1"/>
  <c r="H15" i="1" s="1"/>
  <c r="E14" i="1"/>
  <c r="G14" i="1" s="1"/>
  <c r="H14" i="1" s="1"/>
  <c r="E13" i="1"/>
  <c r="G13" i="1" s="1"/>
  <c r="H13" i="1" s="1"/>
  <c r="E3" i="1"/>
  <c r="G3" i="1" s="1"/>
  <c r="H3" i="1" s="1"/>
  <c r="E4" i="1"/>
  <c r="G4" i="1" s="1"/>
  <c r="H4" i="1" s="1"/>
  <c r="E5" i="1"/>
  <c r="G5" i="1" s="1"/>
  <c r="H5" i="1" s="1"/>
  <c r="E6" i="1"/>
  <c r="G6" i="1" s="1"/>
  <c r="H6" i="1" s="1"/>
  <c r="E7" i="1"/>
  <c r="G7" i="1" s="1"/>
  <c r="H7" i="1" s="1"/>
  <c r="E2" i="1"/>
  <c r="G2" i="1" s="1"/>
  <c r="H2" i="1" s="1"/>
  <c r="H16" i="1" l="1"/>
</calcChain>
</file>

<file path=xl/sharedStrings.xml><?xml version="1.0" encoding="utf-8"?>
<sst xmlns="http://schemas.openxmlformats.org/spreadsheetml/2006/main" count="84" uniqueCount="30">
  <si>
    <t>Ninja</t>
  </si>
  <si>
    <t>Bomber</t>
  </si>
  <si>
    <t>Machine</t>
  </si>
  <si>
    <t>Sniper</t>
  </si>
  <si>
    <t>Magician</t>
  </si>
  <si>
    <t>Shooter</t>
  </si>
  <si>
    <t>Damage</t>
  </si>
  <si>
    <t>cooldown</t>
  </si>
  <si>
    <t>max_pierce</t>
  </si>
  <si>
    <t>pierce_mult</t>
  </si>
  <si>
    <t>cost</t>
  </si>
  <si>
    <t>dmg per t=100</t>
  </si>
  <si>
    <t>dmg t=100 and $=100</t>
  </si>
  <si>
    <t>Upgraded</t>
  </si>
  <si>
    <t>No master</t>
  </si>
  <si>
    <t>Wave</t>
  </si>
  <si>
    <t>Time</t>
  </si>
  <si>
    <t>Money</t>
  </si>
  <si>
    <t>Health</t>
  </si>
  <si>
    <t>M / T</t>
  </si>
  <si>
    <t>H / T</t>
  </si>
  <si>
    <t>M / H</t>
  </si>
  <si>
    <t>Time try max 1000</t>
  </si>
  <si>
    <t>Difficulty:</t>
  </si>
  <si>
    <t>3.6 H/T</t>
  </si>
  <si>
    <t>20) 10-&gt;15t</t>
  </si>
  <si>
    <t>Nach 5min -&gt; Game finished</t>
  </si>
  <si>
    <t>Current fast -&gt; Slow</t>
  </si>
  <si>
    <t>Fast -&gt; Run tick Code twice</t>
  </si>
  <si>
    <t>ideal: 800 +/-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</si>
</sst>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164" fontId="0" fillId="0" borderId="0" xfId="0" applyNumberFormat="1"/>
    <xf numFmtId="0" fontId="0" fillId="0" borderId="0" xfId="0" applyFill="1"/>
  </cellXfs>
  <cellStyles count="1">
    <cellStyle name="Standard" xfId="0" builtinId="0"/>
  </cellStyles>
  <dxfs count="2"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 / T (Difficulty)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7098578302712163"/>
                  <c:y val="-2.50452026829979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val>
            <c:numRef>
              <c:f>Tabelle1!$Q$2:$Q$31</c:f>
              <c:numCache>
                <c:formatCode>0.000</c:formatCode>
                <c:ptCount val="30"/>
                <c:pt idx="0">
                  <c:v>0.05</c:v>
                </c:pt>
                <c:pt idx="1">
                  <c:v>5.8000000000000003E-2</c:v>
                </c:pt>
                <c:pt idx="2">
                  <c:v>6.6000000000000003E-2</c:v>
                </c:pt>
                <c:pt idx="3">
                  <c:v>7.2999999999999995E-2</c:v>
                </c:pt>
                <c:pt idx="4">
                  <c:v>7.9000000000000001E-2</c:v>
                </c:pt>
                <c:pt idx="5">
                  <c:v>8.6999999999999994E-2</c:v>
                </c:pt>
                <c:pt idx="6">
                  <c:v>9.5000000000000001E-2</c:v>
                </c:pt>
                <c:pt idx="7">
                  <c:v>0.104</c:v>
                </c:pt>
                <c:pt idx="8">
                  <c:v>0.113</c:v>
                </c:pt>
                <c:pt idx="9">
                  <c:v>0.124</c:v>
                </c:pt>
                <c:pt idx="10">
                  <c:v>0.13900000000000001</c:v>
                </c:pt>
                <c:pt idx="11">
                  <c:v>0.153</c:v>
                </c:pt>
                <c:pt idx="12">
                  <c:v>0.17100000000000001</c:v>
                </c:pt>
                <c:pt idx="13">
                  <c:v>0.19900000000000001</c:v>
                </c:pt>
                <c:pt idx="14">
                  <c:v>0.23599999999999999</c:v>
                </c:pt>
                <c:pt idx="15">
                  <c:v>0.26700000000000002</c:v>
                </c:pt>
                <c:pt idx="16">
                  <c:v>0.30299999999999999</c:v>
                </c:pt>
                <c:pt idx="17">
                  <c:v>0.36099999999999999</c:v>
                </c:pt>
                <c:pt idx="18">
                  <c:v>0.43</c:v>
                </c:pt>
                <c:pt idx="19">
                  <c:v>0.503</c:v>
                </c:pt>
                <c:pt idx="20">
                  <c:v>0.56699999999999995</c:v>
                </c:pt>
                <c:pt idx="21">
                  <c:v>0.621</c:v>
                </c:pt>
                <c:pt idx="22">
                  <c:v>0.71799999999999997</c:v>
                </c:pt>
                <c:pt idx="23">
                  <c:v>0.81</c:v>
                </c:pt>
                <c:pt idx="24">
                  <c:v>0.90200000000000002</c:v>
                </c:pt>
                <c:pt idx="25">
                  <c:v>1</c:v>
                </c:pt>
                <c:pt idx="26">
                  <c:v>1.135</c:v>
                </c:pt>
                <c:pt idx="27">
                  <c:v>1.2430000000000001</c:v>
                </c:pt>
                <c:pt idx="28">
                  <c:v>1.361</c:v>
                </c:pt>
                <c:pt idx="29">
                  <c:v>1.5669999999999999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7-42C1-B1AC-EF6AF65BC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75167"/>
        <c:axId val="497866527"/>
      </c:lineChart>
      <c:catAx>
        <c:axId val="49787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66527"/>
        <c:crosses val="autoZero"/>
        <c:auto val="1"/>
        <c:lblAlgn val="ctr"/>
        <c:lblOffset val="100"/>
        <c:noMultiLvlLbl val="0"/>
      </c:catAx>
      <c:valAx>
        <c:axId val="4978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7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 /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Tabelle1!$P$2:$P$31</c:f>
              <c:numCache>
                <c:formatCode>General</c:formatCode>
                <c:ptCount val="30"/>
                <c:pt idx="0">
                  <c:v>0.14899999999999999</c:v>
                </c:pt>
                <c:pt idx="1">
                  <c:v>0.17499999999999999</c:v>
                </c:pt>
                <c:pt idx="2">
                  <c:v>0.17699999999999999</c:v>
                </c:pt>
                <c:pt idx="3">
                  <c:v>0.19400000000000001</c:v>
                </c:pt>
                <c:pt idx="4">
                  <c:v>0.21199999999999999</c:v>
                </c:pt>
                <c:pt idx="5">
                  <c:v>0.19700000000000001</c:v>
                </c:pt>
                <c:pt idx="6">
                  <c:v>0.23100000000000001</c:v>
                </c:pt>
                <c:pt idx="7">
                  <c:v>0.20699999999999999</c:v>
                </c:pt>
                <c:pt idx="8">
                  <c:v>0.22600000000000001</c:v>
                </c:pt>
                <c:pt idx="9">
                  <c:v>0.22800000000000001</c:v>
                </c:pt>
                <c:pt idx="10">
                  <c:v>0.254</c:v>
                </c:pt>
                <c:pt idx="11">
                  <c:v>0.28000000000000003</c:v>
                </c:pt>
                <c:pt idx="12">
                  <c:v>0.34200000000000003</c:v>
                </c:pt>
                <c:pt idx="13">
                  <c:v>0.33100000000000002</c:v>
                </c:pt>
                <c:pt idx="14">
                  <c:v>0.35699999999999998</c:v>
                </c:pt>
                <c:pt idx="15">
                  <c:v>0.38800000000000001</c:v>
                </c:pt>
                <c:pt idx="16">
                  <c:v>0.36799999999999999</c:v>
                </c:pt>
                <c:pt idx="17">
                  <c:v>0.42199999999999999</c:v>
                </c:pt>
                <c:pt idx="18">
                  <c:v>0.51</c:v>
                </c:pt>
                <c:pt idx="19">
                  <c:v>0.503</c:v>
                </c:pt>
                <c:pt idx="20">
                  <c:v>0.56699999999999995</c:v>
                </c:pt>
                <c:pt idx="21">
                  <c:v>0.54700000000000004</c:v>
                </c:pt>
                <c:pt idx="22">
                  <c:v>0.66300000000000003</c:v>
                </c:pt>
                <c:pt idx="23">
                  <c:v>0.69</c:v>
                </c:pt>
                <c:pt idx="24">
                  <c:v>0.66200000000000003</c:v>
                </c:pt>
                <c:pt idx="25">
                  <c:v>0.76700000000000002</c:v>
                </c:pt>
                <c:pt idx="26">
                  <c:v>0.76600000000000001</c:v>
                </c:pt>
                <c:pt idx="27">
                  <c:v>0.91500000000000004</c:v>
                </c:pt>
                <c:pt idx="28">
                  <c:v>0.92500000000000004</c:v>
                </c:pt>
                <c:pt idx="29">
                  <c:v>1.194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4-4A67-9826-953417BD3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65567"/>
        <c:axId val="497852607"/>
      </c:lineChart>
      <c:catAx>
        <c:axId val="497865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52607"/>
        <c:crosses val="autoZero"/>
        <c:auto val="1"/>
        <c:lblAlgn val="ctr"/>
        <c:lblOffset val="100"/>
        <c:noMultiLvlLbl val="0"/>
      </c:catAx>
      <c:valAx>
        <c:axId val="4978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 / T (Difficulty)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7098578302712163"/>
                  <c:y val="-2.50452026829979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val>
            <c:numRef>
              <c:f>'Alte Kopie'!$Q$2:$Q$42</c:f>
              <c:numCache>
                <c:formatCode>0.000</c:formatCode>
                <c:ptCount val="41"/>
                <c:pt idx="0">
                  <c:v>4.9000000000000002E-2</c:v>
                </c:pt>
                <c:pt idx="1">
                  <c:v>5.5E-2</c:v>
                </c:pt>
                <c:pt idx="2">
                  <c:v>6.8000000000000005E-2</c:v>
                </c:pt>
                <c:pt idx="3">
                  <c:v>8.8999999999999996E-2</c:v>
                </c:pt>
                <c:pt idx="4">
                  <c:v>9.7000000000000003E-2</c:v>
                </c:pt>
                <c:pt idx="5">
                  <c:v>0.111</c:v>
                </c:pt>
                <c:pt idx="6">
                  <c:v>0.125</c:v>
                </c:pt>
                <c:pt idx="7">
                  <c:v>0.13800000000000001</c:v>
                </c:pt>
                <c:pt idx="8">
                  <c:v>0.15</c:v>
                </c:pt>
                <c:pt idx="9">
                  <c:v>0.16900000000000001</c:v>
                </c:pt>
                <c:pt idx="10">
                  <c:v>0.18099999999999999</c:v>
                </c:pt>
                <c:pt idx="11">
                  <c:v>0.19900000000000001</c:v>
                </c:pt>
                <c:pt idx="12">
                  <c:v>0.216</c:v>
                </c:pt>
                <c:pt idx="13">
                  <c:v>0.23200000000000001</c:v>
                </c:pt>
                <c:pt idx="14">
                  <c:v>0.27500000000000002</c:v>
                </c:pt>
                <c:pt idx="15">
                  <c:v>0.311</c:v>
                </c:pt>
                <c:pt idx="16">
                  <c:v>0.34899999999999998</c:v>
                </c:pt>
                <c:pt idx="17">
                  <c:v>0.38100000000000001</c:v>
                </c:pt>
                <c:pt idx="18">
                  <c:v>0.42799999999999999</c:v>
                </c:pt>
                <c:pt idx="19">
                  <c:v>0.46500000000000002</c:v>
                </c:pt>
                <c:pt idx="20">
                  <c:v>0.498</c:v>
                </c:pt>
                <c:pt idx="21">
                  <c:v>0.54100000000000004</c:v>
                </c:pt>
                <c:pt idx="22">
                  <c:v>0.60599999999999998</c:v>
                </c:pt>
                <c:pt idx="23">
                  <c:v>0.66300000000000003</c:v>
                </c:pt>
                <c:pt idx="24">
                  <c:v>0.71199999999999997</c:v>
                </c:pt>
                <c:pt idx="25">
                  <c:v>0.77300000000000002</c:v>
                </c:pt>
                <c:pt idx="26">
                  <c:v>0.82299999999999995</c:v>
                </c:pt>
                <c:pt idx="27">
                  <c:v>0.88200000000000001</c:v>
                </c:pt>
                <c:pt idx="28">
                  <c:v>0.96</c:v>
                </c:pt>
                <c:pt idx="29">
                  <c:v>1.0229999999999999</c:v>
                </c:pt>
                <c:pt idx="30">
                  <c:v>1.1120000000000001</c:v>
                </c:pt>
                <c:pt idx="31">
                  <c:v>1.1779999999999999</c:v>
                </c:pt>
                <c:pt idx="32">
                  <c:v>1.2689999999999999</c:v>
                </c:pt>
                <c:pt idx="33">
                  <c:v>1.37</c:v>
                </c:pt>
                <c:pt idx="34">
                  <c:v>1.4490000000000001</c:v>
                </c:pt>
                <c:pt idx="35">
                  <c:v>1.5660000000000001</c:v>
                </c:pt>
                <c:pt idx="36">
                  <c:v>1.679</c:v>
                </c:pt>
                <c:pt idx="37">
                  <c:v>1.79</c:v>
                </c:pt>
                <c:pt idx="38">
                  <c:v>1.895</c:v>
                </c:pt>
                <c:pt idx="39">
                  <c:v>2.0419999999999998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1-4376-904C-483F7CC97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75167"/>
        <c:axId val="497866527"/>
      </c:lineChart>
      <c:catAx>
        <c:axId val="49787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66527"/>
        <c:crosses val="autoZero"/>
        <c:auto val="1"/>
        <c:lblAlgn val="ctr"/>
        <c:lblOffset val="100"/>
        <c:noMultiLvlLbl val="0"/>
      </c:catAx>
      <c:valAx>
        <c:axId val="4978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7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 /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'Alte Kopie'!$P$2:$P$42</c:f>
              <c:numCache>
                <c:formatCode>General</c:formatCode>
                <c:ptCount val="41"/>
                <c:pt idx="0">
                  <c:v>0.29599999999999999</c:v>
                </c:pt>
                <c:pt idx="1">
                  <c:v>0.16600000000000001</c:v>
                </c:pt>
                <c:pt idx="2">
                  <c:v>0.123</c:v>
                </c:pt>
                <c:pt idx="3">
                  <c:v>0.14399999999999999</c:v>
                </c:pt>
                <c:pt idx="4">
                  <c:v>0.153</c:v>
                </c:pt>
                <c:pt idx="5">
                  <c:v>0.16700000000000001</c:v>
                </c:pt>
                <c:pt idx="6">
                  <c:v>0.18</c:v>
                </c:pt>
                <c:pt idx="7">
                  <c:v>0.19800000000000001</c:v>
                </c:pt>
                <c:pt idx="8">
                  <c:v>0.24399999999999999</c:v>
                </c:pt>
                <c:pt idx="9">
                  <c:v>0.245</c:v>
                </c:pt>
                <c:pt idx="10">
                  <c:v>0.248</c:v>
                </c:pt>
                <c:pt idx="11">
                  <c:v>0.26600000000000001</c:v>
                </c:pt>
                <c:pt idx="12">
                  <c:v>0.30299999999999999</c:v>
                </c:pt>
                <c:pt idx="13">
                  <c:v>0.307</c:v>
                </c:pt>
                <c:pt idx="14">
                  <c:v>0.39100000000000001</c:v>
                </c:pt>
                <c:pt idx="15">
                  <c:v>0.435</c:v>
                </c:pt>
                <c:pt idx="16">
                  <c:v>0.432</c:v>
                </c:pt>
                <c:pt idx="17">
                  <c:v>0.503</c:v>
                </c:pt>
                <c:pt idx="18">
                  <c:v>0.49</c:v>
                </c:pt>
                <c:pt idx="19">
                  <c:v>0.52400000000000002</c:v>
                </c:pt>
                <c:pt idx="20">
                  <c:v>0.53900000000000003</c:v>
                </c:pt>
                <c:pt idx="21">
                  <c:v>0.51900000000000002</c:v>
                </c:pt>
                <c:pt idx="22">
                  <c:v>0.59199999999999997</c:v>
                </c:pt>
                <c:pt idx="23">
                  <c:v>0.66300000000000003</c:v>
                </c:pt>
                <c:pt idx="24">
                  <c:v>0.60499999999999998</c:v>
                </c:pt>
                <c:pt idx="25">
                  <c:v>0.64700000000000002</c:v>
                </c:pt>
                <c:pt idx="26">
                  <c:v>0.64900000000000002</c:v>
                </c:pt>
                <c:pt idx="27">
                  <c:v>0.61599999999999999</c:v>
                </c:pt>
                <c:pt idx="28">
                  <c:v>0.73599999999999999</c:v>
                </c:pt>
                <c:pt idx="29">
                  <c:v>0.70099999999999996</c:v>
                </c:pt>
                <c:pt idx="30">
                  <c:v>0.69199999999999995</c:v>
                </c:pt>
                <c:pt idx="31">
                  <c:v>0.77300000000000002</c:v>
                </c:pt>
                <c:pt idx="32">
                  <c:v>0.88500000000000001</c:v>
                </c:pt>
                <c:pt idx="33">
                  <c:v>0.88700000000000001</c:v>
                </c:pt>
                <c:pt idx="34">
                  <c:v>0.63800000000000001</c:v>
                </c:pt>
                <c:pt idx="35">
                  <c:v>0.55700000000000005</c:v>
                </c:pt>
                <c:pt idx="36">
                  <c:v>0.77100000000000002</c:v>
                </c:pt>
                <c:pt idx="37">
                  <c:v>0.81699999999999995</c:v>
                </c:pt>
                <c:pt idx="38">
                  <c:v>0.73699999999999999</c:v>
                </c:pt>
                <c:pt idx="39">
                  <c:v>0.93899999999999995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C-4726-9685-2BF72555D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65567"/>
        <c:axId val="497852607"/>
      </c:lineChart>
      <c:catAx>
        <c:axId val="497865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52607"/>
        <c:crosses val="autoZero"/>
        <c:auto val="1"/>
        <c:lblAlgn val="ctr"/>
        <c:lblOffset val="100"/>
        <c:noMultiLvlLbl val="0"/>
      </c:catAx>
      <c:valAx>
        <c:axId val="4978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295275</xdr:colOff>
      <xdr:row>1</xdr:row>
      <xdr:rowOff>61912</xdr:rowOff>
    </xdr:from>
    <xdr:to>
      <xdr:col>26</xdr:col>
      <xdr:colOff>600075</xdr:colOff>
      <xdr:row>15</xdr:row>
      <xdr:rowOff>138112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6E71ABD-1979-FA64-C6AE-E1C5EA428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309562</xdr:colOff>
      <xdr:row>16</xdr:row>
      <xdr:rowOff>90487</xdr:rowOff>
    </xdr:from>
    <xdr:to>
      <xdr:col>27</xdr:col>
      <xdr:colOff>4762</xdr:colOff>
      <xdr:row>30</xdr:row>
      <xdr:rowOff>166687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EB38043-6169-5D09-B773-CF53C42CF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285750</xdr:colOff>
      <xdr:row>1</xdr:row>
      <xdr:rowOff>14287</xdr:rowOff>
    </xdr:from>
    <xdr:to>
      <xdr:col>26</xdr:col>
      <xdr:colOff>590550</xdr:colOff>
      <xdr:row>15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E09046-4B3A-4520-8E56-D6EED8105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309562</xdr:colOff>
      <xdr:row>16</xdr:row>
      <xdr:rowOff>90487</xdr:rowOff>
    </xdr:from>
    <xdr:to>
      <xdr:col>27</xdr:col>
      <xdr:colOff>4762</xdr:colOff>
      <xdr:row>30</xdr:row>
      <xdr:rowOff>166687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34AB1F1-91D6-447C-8019-7B142AEFF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DBD5DE-DC35-4FD7-B8BD-DDD800B12F15}" name="Waves" displayName="Waves" ref="L1:R31" totalsRowShown="0">
  <autoFilter ref="L1:R31" xr:uid="{11DBD5DE-DC35-4FD7-B8BD-DDD800B12F15}"/>
  <tableColumns count="7">
    <tableColumn id="1" xr3:uid="{C596E476-F34D-48B8-BAB6-31EDA5A2D2AB}" name="Wave"/>
    <tableColumn id="2" xr3:uid="{658BD531-EA5F-4C0A-AC63-7FBA171C7055}" name="Time"/>
    <tableColumn id="3" xr3:uid="{9CF65F60-CD90-44C6-91FC-26B3B481B8DC}" name="Money"/>
    <tableColumn id="4" xr3:uid="{9BE76415-D71A-4D7A-B911-588FF8B333A1}" name="Health"/>
    <tableColumn id="5" xr3:uid="{7B3573DF-37A3-4ACC-BB7E-48E3715E80A2}" name="M / T">
      <calculatedColumnFormula>ROUND(Waves[[#This Row],[Money]]/Waves[[#This Row],[Time]],3)</calculatedColumnFormula>
    </tableColumn>
    <tableColumn id="6" xr3:uid="{91E23E5A-F67D-4CEA-B1CF-58626B21BBB0}" name="H / T" dataDxfId="1">
      <calculatedColumnFormula>ROUND(Waves[[#This Row],[Health]]/Waves[[#This Row],[Time]],3)</calculatedColumnFormula>
    </tableColumn>
    <tableColumn id="7" xr3:uid="{3A3EA08A-5B7D-4363-B7B6-F3EEA8916E91}" name="M / H">
      <calculatedColumnFormula>ROUND(Waves[[#This Row],[Money]]/Waves[[#This Row],[Health]],3)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7F269B-C911-426A-93DD-F6E4E1B86882}" name="Waves3" displayName="Waves3" ref="L1:R41" totalsRowShown="0">
  <autoFilter ref="L1:R41" xr:uid="{11DBD5DE-DC35-4FD7-B8BD-DDD800B12F15}"/>
  <tableColumns count="7">
    <tableColumn id="1" xr3:uid="{EE1B226B-E858-492C-8F52-FCE1E26330FF}" name="Wave"/>
    <tableColumn id="2" xr3:uid="{B4955953-059F-4514-AE97-4F32E1C1133E}" name="Time"/>
    <tableColumn id="3" xr3:uid="{00A9E8F4-09F8-4098-97C3-174FCFA04648}" name="Money"/>
    <tableColumn id="4" xr3:uid="{E977F5CF-B82C-4801-AFC2-925FB53BBDD9}" name="Health"/>
    <tableColumn id="5" xr3:uid="{2C91DF4B-5192-4C4B-B806-6E93715A31D0}" name="M / T">
      <calculatedColumnFormula>ROUND(Waves3[[#This Row],[Money]]/Waves3[[#This Row],[Time]],3)</calculatedColumnFormula>
    </tableColumn>
    <tableColumn id="6" xr3:uid="{2474BB5B-8C9E-4CF7-80E8-BB831343E452}" name="H / T" dataDxfId="0">
      <calculatedColumnFormula>ROUND(Waves3[[#This Row],[Health]]/Waves3[[#This Row],[Time]],3)</calculatedColumnFormula>
    </tableColumn>
    <tableColumn id="7" xr3:uid="{087609F2-9BF4-4046-B6E3-AC17A8129A43}" name="M / H">
      <calculatedColumnFormula>ROUND(Waves3[[#This Row],[Money]]/Waves3[[#This Row],[Health]],3)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"/>
  <sheetViews>
    <sheetView tabSelected="1" topLeftCell="K1" zoomScaleNormal="100" workbookViewId="0">
      <selection activeCell="W32" sqref="W32"/>
    </sheetView>
  </sheetViews>
  <sheetFormatPr baseColWidth="10" defaultColWidth="9.140625" defaultRowHeight="15" x14ac:dyDescent="0.25"/>
  <cols>
    <col min="1" max="1" width="9.5703125" bestFit="1" customWidth="1"/>
    <col min="3" max="3" width="9.7109375" bestFit="1" customWidth="1"/>
    <col min="4" max="4" width="11.28515625" bestFit="1" customWidth="1"/>
    <col min="5" max="5" width="11.7109375" bestFit="1" customWidth="1"/>
    <col min="7" max="7" width="15.28515625" customWidth="1"/>
    <col min="8" max="8" width="19.28515625" bestFit="1" customWidth="1"/>
    <col min="14" max="14" width="9.42578125" customWidth="1"/>
  </cols>
  <sheetData>
    <row r="1" spans="1:29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</row>
    <row r="2" spans="1:29" x14ac:dyDescent="0.25">
      <c r="A2" t="s">
        <v>0</v>
      </c>
      <c r="B2" s="1">
        <v>1</v>
      </c>
      <c r="C2" s="1">
        <v>20</v>
      </c>
      <c r="D2" s="1">
        <v>1</v>
      </c>
      <c r="E2">
        <f>ROUND(D2^0.8, 2)</f>
        <v>1</v>
      </c>
      <c r="F2" s="1">
        <v>320</v>
      </c>
      <c r="G2">
        <f>100/C2*B2*E2</f>
        <v>5</v>
      </c>
      <c r="H2" s="2">
        <f>G2*100/F2</f>
        <v>1.5625</v>
      </c>
      <c r="L2">
        <v>1</v>
      </c>
      <c r="M2">
        <v>1005</v>
      </c>
      <c r="N2">
        <v>150</v>
      </c>
      <c r="O2">
        <v>50</v>
      </c>
      <c r="P2">
        <f>ROUND(Waves[[#This Row],[Money]]/Waves[[#This Row],[Time]],3)</f>
        <v>0.14899999999999999</v>
      </c>
      <c r="Q2" s="4">
        <f>ROUND(Waves[[#This Row],[Health]]/Waves[[#This Row],[Time]],3)</f>
        <v>0.05</v>
      </c>
      <c r="R2">
        <f>ROUND(Waves[[#This Row],[Money]]/Waves[[#This Row],[Health]],3)</f>
        <v>3</v>
      </c>
    </row>
    <row r="3" spans="1:29" x14ac:dyDescent="0.25">
      <c r="A3" t="s">
        <v>1</v>
      </c>
      <c r="B3" s="1">
        <v>2</v>
      </c>
      <c r="C3" s="1">
        <v>40</v>
      </c>
      <c r="D3" s="1">
        <v>3</v>
      </c>
      <c r="E3">
        <f t="shared" ref="E3:E7" si="0">ROUND(D3^0.8, 2)</f>
        <v>2.41</v>
      </c>
      <c r="F3" s="1">
        <v>700</v>
      </c>
      <c r="G3">
        <f t="shared" ref="G3:G7" si="1">100/C3*B3*E3</f>
        <v>12.05</v>
      </c>
      <c r="H3" s="2">
        <f t="shared" ref="H3:H7" si="2">G3*100/F3</f>
        <v>1.7214285714285715</v>
      </c>
      <c r="L3">
        <v>2</v>
      </c>
      <c r="M3">
        <v>855</v>
      </c>
      <c r="N3">
        <v>150</v>
      </c>
      <c r="O3">
        <v>50</v>
      </c>
      <c r="P3">
        <f>ROUND(Waves[[#This Row],[Money]]/Waves[[#This Row],[Time]],3)</f>
        <v>0.17499999999999999</v>
      </c>
      <c r="Q3" s="4">
        <f>ROUND(Waves[[#This Row],[Health]]/Waves[[#This Row],[Time]],3)</f>
        <v>5.8000000000000003E-2</v>
      </c>
      <c r="R3">
        <f>ROUND(Waves[[#This Row],[Money]]/Waves[[#This Row],[Health]],3)</f>
        <v>3</v>
      </c>
    </row>
    <row r="4" spans="1:29" x14ac:dyDescent="0.25">
      <c r="A4" t="s">
        <v>2</v>
      </c>
      <c r="B4" s="1">
        <v>1</v>
      </c>
      <c r="C4" s="1">
        <v>12</v>
      </c>
      <c r="D4" s="1">
        <v>1</v>
      </c>
      <c r="E4">
        <f t="shared" si="0"/>
        <v>1</v>
      </c>
      <c r="F4" s="1">
        <v>520</v>
      </c>
      <c r="G4">
        <f t="shared" si="1"/>
        <v>8.3333333333333339</v>
      </c>
      <c r="H4" s="2">
        <f t="shared" si="2"/>
        <v>1.6025641025641026</v>
      </c>
      <c r="L4">
        <v>3</v>
      </c>
      <c r="M4">
        <v>905</v>
      </c>
      <c r="N4">
        <v>160</v>
      </c>
      <c r="O4">
        <v>60</v>
      </c>
      <c r="P4">
        <f>ROUND(Waves[[#This Row],[Money]]/Waves[[#This Row],[Time]],3)</f>
        <v>0.17699999999999999</v>
      </c>
      <c r="Q4" s="4">
        <f>ROUND(Waves[[#This Row],[Health]]/Waves[[#This Row],[Time]],3)</f>
        <v>6.6000000000000003E-2</v>
      </c>
      <c r="R4">
        <f>ROUND(Waves[[#This Row],[Money]]/Waves[[#This Row],[Health]],3)</f>
        <v>2.6669999999999998</v>
      </c>
    </row>
    <row r="5" spans="1:29" x14ac:dyDescent="0.25">
      <c r="A5" t="s">
        <v>3</v>
      </c>
      <c r="B5" s="1">
        <v>3</v>
      </c>
      <c r="C5" s="1">
        <v>50</v>
      </c>
      <c r="D5" s="1">
        <v>1</v>
      </c>
      <c r="E5">
        <f t="shared" si="0"/>
        <v>1</v>
      </c>
      <c r="F5" s="1">
        <v>550</v>
      </c>
      <c r="G5">
        <f t="shared" si="1"/>
        <v>6</v>
      </c>
      <c r="H5" s="2">
        <f t="shared" si="2"/>
        <v>1.0909090909090908</v>
      </c>
      <c r="L5">
        <v>4</v>
      </c>
      <c r="M5">
        <v>825</v>
      </c>
      <c r="N5">
        <v>160</v>
      </c>
      <c r="O5">
        <v>60</v>
      </c>
      <c r="P5">
        <f>ROUND(Waves[[#This Row],[Money]]/Waves[[#This Row],[Time]],3)</f>
        <v>0.19400000000000001</v>
      </c>
      <c r="Q5" s="4">
        <f>ROUND(Waves[[#This Row],[Health]]/Waves[[#This Row],[Time]],3)</f>
        <v>7.2999999999999995E-2</v>
      </c>
      <c r="R5">
        <f>ROUND(Waves[[#This Row],[Money]]/Waves[[#This Row],[Health]],3)</f>
        <v>2.6669999999999998</v>
      </c>
    </row>
    <row r="6" spans="1:29" x14ac:dyDescent="0.25">
      <c r="A6" t="s">
        <v>4</v>
      </c>
      <c r="B6" s="1">
        <v>2</v>
      </c>
      <c r="C6" s="1">
        <v>25</v>
      </c>
      <c r="D6" s="1">
        <v>1</v>
      </c>
      <c r="E6">
        <f t="shared" si="0"/>
        <v>1</v>
      </c>
      <c r="F6" s="1">
        <v>800</v>
      </c>
      <c r="G6">
        <f t="shared" si="1"/>
        <v>8</v>
      </c>
      <c r="H6" s="2">
        <f t="shared" si="2"/>
        <v>1</v>
      </c>
      <c r="L6">
        <v>5</v>
      </c>
      <c r="M6">
        <v>755</v>
      </c>
      <c r="N6">
        <v>160</v>
      </c>
      <c r="O6">
        <v>60</v>
      </c>
      <c r="P6">
        <f>ROUND(Waves[[#This Row],[Money]]/Waves[[#This Row],[Time]],3)</f>
        <v>0.21199999999999999</v>
      </c>
      <c r="Q6" s="4">
        <f>ROUND(Waves[[#This Row],[Health]]/Waves[[#This Row],[Time]],3)</f>
        <v>7.9000000000000001E-2</v>
      </c>
      <c r="R6">
        <f>ROUND(Waves[[#This Row],[Money]]/Waves[[#This Row],[Health]],3)</f>
        <v>2.6669999999999998</v>
      </c>
      <c r="AC6" t="s">
        <v>22</v>
      </c>
    </row>
    <row r="7" spans="1:29" x14ac:dyDescent="0.25">
      <c r="A7" t="s">
        <v>5</v>
      </c>
      <c r="B7" s="1">
        <v>1</v>
      </c>
      <c r="C7" s="1">
        <v>30</v>
      </c>
      <c r="D7" s="1">
        <v>1</v>
      </c>
      <c r="E7">
        <f t="shared" si="0"/>
        <v>1</v>
      </c>
      <c r="F7" s="1">
        <v>350</v>
      </c>
      <c r="G7">
        <f t="shared" si="1"/>
        <v>3.3333333333333335</v>
      </c>
      <c r="H7" s="2">
        <f t="shared" si="2"/>
        <v>0.95238095238095244</v>
      </c>
      <c r="L7">
        <v>6</v>
      </c>
      <c r="M7">
        <v>915</v>
      </c>
      <c r="N7">
        <v>180</v>
      </c>
      <c r="O7">
        <v>80</v>
      </c>
      <c r="P7">
        <f>ROUND(Waves[[#This Row],[Money]]/Waves[[#This Row],[Time]],3)</f>
        <v>0.19700000000000001</v>
      </c>
      <c r="Q7" s="4">
        <f>ROUND(Waves[[#This Row],[Health]]/Waves[[#This Row],[Time]],3)</f>
        <v>8.6999999999999994E-2</v>
      </c>
      <c r="R7">
        <f>ROUND(Waves[[#This Row],[Money]]/Waves[[#This Row],[Health]],3)</f>
        <v>2.25</v>
      </c>
      <c r="AC7" t="s">
        <v>29</v>
      </c>
    </row>
    <row r="8" spans="1:29" x14ac:dyDescent="0.25">
      <c r="L8">
        <v>7</v>
      </c>
      <c r="M8">
        <v>735</v>
      </c>
      <c r="N8">
        <v>170</v>
      </c>
      <c r="O8">
        <v>70</v>
      </c>
      <c r="P8">
        <f>ROUND(Waves[[#This Row],[Money]]/Waves[[#This Row],[Time]],3)</f>
        <v>0.23100000000000001</v>
      </c>
      <c r="Q8" s="4">
        <f>ROUND(Waves[[#This Row],[Health]]/Waves[[#This Row],[Time]],3)</f>
        <v>9.5000000000000001E-2</v>
      </c>
      <c r="R8">
        <f>ROUND(Waves[[#This Row],[Money]]/Waves[[#This Row],[Health]],3)</f>
        <v>2.4289999999999998</v>
      </c>
    </row>
    <row r="9" spans="1:29" x14ac:dyDescent="0.25">
      <c r="L9">
        <v>8</v>
      </c>
      <c r="M9">
        <v>965</v>
      </c>
      <c r="N9">
        <v>200</v>
      </c>
      <c r="O9">
        <v>100</v>
      </c>
      <c r="P9">
        <f>ROUND(Waves[[#This Row],[Money]]/Waves[[#This Row],[Time]],3)</f>
        <v>0.20699999999999999</v>
      </c>
      <c r="Q9" s="4">
        <f>ROUND(Waves[[#This Row],[Health]]/Waves[[#This Row],[Time]],3)</f>
        <v>0.104</v>
      </c>
      <c r="R9">
        <f>ROUND(Waves[[#This Row],[Money]]/Waves[[#This Row],[Health]],3)</f>
        <v>2</v>
      </c>
    </row>
    <row r="10" spans="1:29" x14ac:dyDescent="0.25">
      <c r="L10">
        <v>9</v>
      </c>
      <c r="M10">
        <v>885</v>
      </c>
      <c r="N10">
        <v>200</v>
      </c>
      <c r="O10">
        <v>100</v>
      </c>
      <c r="P10">
        <f>ROUND(Waves[[#This Row],[Money]]/Waves[[#This Row],[Time]],3)</f>
        <v>0.22600000000000001</v>
      </c>
      <c r="Q10" s="4">
        <f>ROUND(Waves[[#This Row],[Health]]/Waves[[#This Row],[Time]],3)</f>
        <v>0.113</v>
      </c>
      <c r="R10">
        <f>ROUND(Waves[[#This Row],[Money]]/Waves[[#This Row],[Health]],3)</f>
        <v>2</v>
      </c>
      <c r="AC10" t="s">
        <v>23</v>
      </c>
    </row>
    <row r="11" spans="1:29" x14ac:dyDescent="0.25">
      <c r="A11" s="3" t="s">
        <v>14</v>
      </c>
      <c r="L11">
        <v>10</v>
      </c>
      <c r="M11">
        <v>965</v>
      </c>
      <c r="N11">
        <v>220</v>
      </c>
      <c r="O11">
        <v>120</v>
      </c>
      <c r="P11">
        <f>ROUND(Waves[[#This Row],[Money]]/Waves[[#This Row],[Time]],3)</f>
        <v>0.22800000000000001</v>
      </c>
      <c r="Q11" s="4">
        <f>ROUND(Waves[[#This Row],[Health]]/Waves[[#This Row],[Time]],3)</f>
        <v>0.124</v>
      </c>
      <c r="R11">
        <f>ROUND(Waves[[#This Row],[Money]]/Waves[[#This Row],[Health]],3)</f>
        <v>1.833</v>
      </c>
      <c r="AC11" t="s">
        <v>24</v>
      </c>
    </row>
    <row r="12" spans="1:29" x14ac:dyDescent="0.25">
      <c r="A12" s="3" t="s">
        <v>13</v>
      </c>
      <c r="B12" t="s">
        <v>6</v>
      </c>
      <c r="C12" t="s">
        <v>7</v>
      </c>
      <c r="D12" t="s">
        <v>8</v>
      </c>
      <c r="E12" t="s">
        <v>9</v>
      </c>
      <c r="F12" t="s">
        <v>10</v>
      </c>
      <c r="G12" t="s">
        <v>11</v>
      </c>
      <c r="H12" t="s">
        <v>12</v>
      </c>
      <c r="L12">
        <v>11</v>
      </c>
      <c r="M12">
        <v>865</v>
      </c>
      <c r="N12">
        <v>220</v>
      </c>
      <c r="O12">
        <v>120</v>
      </c>
      <c r="P12">
        <f>ROUND(Waves[[#This Row],[Money]]/Waves[[#This Row],[Time]],3)</f>
        <v>0.254</v>
      </c>
      <c r="Q12" s="4">
        <f>ROUND(Waves[[#This Row],[Health]]/Waves[[#This Row],[Time]],3)</f>
        <v>0.13900000000000001</v>
      </c>
      <c r="R12">
        <f>ROUND(Waves[[#This Row],[Money]]/Waves[[#This Row],[Health]],3)</f>
        <v>1.833</v>
      </c>
    </row>
    <row r="13" spans="1:29" x14ac:dyDescent="0.25">
      <c r="A13" t="s">
        <v>0</v>
      </c>
      <c r="B13" s="1">
        <v>2</v>
      </c>
      <c r="C13" s="1">
        <v>12</v>
      </c>
      <c r="D13" s="1">
        <v>1</v>
      </c>
      <c r="E13">
        <f>ROUND(D13^0.8, 2)</f>
        <v>1</v>
      </c>
      <c r="F13" s="1">
        <v>930</v>
      </c>
      <c r="G13">
        <f>100/C13*B13*E13</f>
        <v>16.666666666666668</v>
      </c>
      <c r="H13" s="2">
        <f>G13*100/F13</f>
        <v>1.7921146953405018</v>
      </c>
      <c r="L13">
        <v>12</v>
      </c>
      <c r="M13">
        <v>785</v>
      </c>
      <c r="N13">
        <v>220</v>
      </c>
      <c r="O13">
        <v>120</v>
      </c>
      <c r="P13">
        <f>ROUND(Waves[[#This Row],[Money]]/Waves[[#This Row],[Time]],3)</f>
        <v>0.28000000000000003</v>
      </c>
      <c r="Q13" s="4">
        <f>ROUND(Waves[[#This Row],[Health]]/Waves[[#This Row],[Time]],3)</f>
        <v>0.153</v>
      </c>
      <c r="R13">
        <f>ROUND(Waves[[#This Row],[Money]]/Waves[[#This Row],[Health]],3)</f>
        <v>1.833</v>
      </c>
      <c r="AC13" t="s">
        <v>25</v>
      </c>
    </row>
    <row r="14" spans="1:29" x14ac:dyDescent="0.25">
      <c r="A14" t="s">
        <v>1</v>
      </c>
      <c r="B14" s="1">
        <v>3</v>
      </c>
      <c r="C14" s="1">
        <v>31</v>
      </c>
      <c r="D14" s="1">
        <v>5</v>
      </c>
      <c r="E14">
        <f t="shared" ref="E14:E18" si="3">ROUND(D14^0.8, 2)</f>
        <v>3.62</v>
      </c>
      <c r="F14" s="1">
        <v>1950</v>
      </c>
      <c r="G14">
        <f t="shared" ref="G14:G18" si="4">100/C14*B14*E14</f>
        <v>35.032258064516128</v>
      </c>
      <c r="H14" s="2">
        <f t="shared" ref="H14:H18" si="5">G14*100/F14</f>
        <v>1.7965260545905706</v>
      </c>
      <c r="L14">
        <v>13</v>
      </c>
      <c r="M14">
        <v>585</v>
      </c>
      <c r="N14">
        <v>200</v>
      </c>
      <c r="O14">
        <v>100</v>
      </c>
      <c r="P14">
        <f>ROUND(Waves[[#This Row],[Money]]/Waves[[#This Row],[Time]],3)</f>
        <v>0.34200000000000003</v>
      </c>
      <c r="Q14" s="4">
        <f>ROUND(Waves[[#This Row],[Health]]/Waves[[#This Row],[Time]],3)</f>
        <v>0.17100000000000001</v>
      </c>
      <c r="R14">
        <f>ROUND(Waves[[#This Row],[Money]]/Waves[[#This Row],[Health]],3)</f>
        <v>2</v>
      </c>
    </row>
    <row r="15" spans="1:29" x14ac:dyDescent="0.25">
      <c r="A15" t="s">
        <v>2</v>
      </c>
      <c r="B15" s="1">
        <v>2</v>
      </c>
      <c r="C15" s="1">
        <v>8</v>
      </c>
      <c r="D15" s="1">
        <v>1</v>
      </c>
      <c r="E15">
        <f t="shared" si="3"/>
        <v>1</v>
      </c>
      <c r="F15" s="1">
        <v>1410</v>
      </c>
      <c r="G15">
        <f t="shared" si="4"/>
        <v>25</v>
      </c>
      <c r="H15" s="2">
        <f t="shared" si="5"/>
        <v>1.7730496453900708</v>
      </c>
      <c r="L15">
        <v>14</v>
      </c>
      <c r="M15">
        <v>755</v>
      </c>
      <c r="N15">
        <v>250</v>
      </c>
      <c r="O15">
        <v>150</v>
      </c>
      <c r="P15">
        <f>ROUND(Waves[[#This Row],[Money]]/Waves[[#This Row],[Time]],3)</f>
        <v>0.33100000000000002</v>
      </c>
      <c r="Q15" s="4">
        <f>ROUND(Waves[[#This Row],[Health]]/Waves[[#This Row],[Time]],3)</f>
        <v>0.19900000000000001</v>
      </c>
      <c r="R15">
        <f>ROUND(Waves[[#This Row],[Money]]/Waves[[#This Row],[Health]],3)</f>
        <v>1.667</v>
      </c>
    </row>
    <row r="16" spans="1:29" x14ac:dyDescent="0.25">
      <c r="A16" t="s">
        <v>3</v>
      </c>
      <c r="B16" s="1">
        <v>5</v>
      </c>
      <c r="C16" s="1">
        <v>35</v>
      </c>
      <c r="D16" s="1">
        <v>1</v>
      </c>
      <c r="E16">
        <f t="shared" si="3"/>
        <v>1</v>
      </c>
      <c r="F16" s="1">
        <f>550+350+450+500</f>
        <v>1850</v>
      </c>
      <c r="G16">
        <f t="shared" si="4"/>
        <v>14.285714285714286</v>
      </c>
      <c r="H16" s="2">
        <f t="shared" si="5"/>
        <v>0.77220077220077221</v>
      </c>
      <c r="L16">
        <v>15</v>
      </c>
      <c r="M16">
        <v>785</v>
      </c>
      <c r="N16">
        <v>280</v>
      </c>
      <c r="O16">
        <v>185</v>
      </c>
      <c r="P16">
        <f>ROUND(Waves[[#This Row],[Money]]/Waves[[#This Row],[Time]],3)</f>
        <v>0.35699999999999998</v>
      </c>
      <c r="Q16" s="4">
        <f>ROUND(Waves[[#This Row],[Health]]/Waves[[#This Row],[Time]],3)</f>
        <v>0.23599999999999999</v>
      </c>
      <c r="R16">
        <f>ROUND(Waves[[#This Row],[Money]]/Waves[[#This Row],[Health]],3)</f>
        <v>1.514</v>
      </c>
    </row>
    <row r="17" spans="1:29" x14ac:dyDescent="0.25">
      <c r="A17" t="s">
        <v>4</v>
      </c>
      <c r="B17" s="1">
        <v>4</v>
      </c>
      <c r="C17" s="1">
        <v>25</v>
      </c>
      <c r="D17" s="1">
        <v>2</v>
      </c>
      <c r="E17">
        <f t="shared" si="3"/>
        <v>1.74</v>
      </c>
      <c r="F17" s="1">
        <v>2200</v>
      </c>
      <c r="G17">
        <f t="shared" si="4"/>
        <v>27.84</v>
      </c>
      <c r="H17" s="2">
        <f t="shared" si="5"/>
        <v>1.2654545454545454</v>
      </c>
      <c r="L17">
        <v>16</v>
      </c>
      <c r="M17">
        <v>825</v>
      </c>
      <c r="N17">
        <v>320</v>
      </c>
      <c r="O17">
        <v>220</v>
      </c>
      <c r="P17">
        <f>ROUND(Waves[[#This Row],[Money]]/Waves[[#This Row],[Time]],3)</f>
        <v>0.38800000000000001</v>
      </c>
      <c r="Q17" s="4">
        <f>ROUND(Waves[[#This Row],[Health]]/Waves[[#This Row],[Time]],3)</f>
        <v>0.26700000000000002</v>
      </c>
      <c r="R17">
        <f>ROUND(Waves[[#This Row],[Money]]/Waves[[#This Row],[Health]],3)</f>
        <v>1.4550000000000001</v>
      </c>
      <c r="AC17" t="s">
        <v>26</v>
      </c>
    </row>
    <row r="18" spans="1:29" x14ac:dyDescent="0.25">
      <c r="A18" t="s">
        <v>5</v>
      </c>
      <c r="B18" s="1">
        <v>1</v>
      </c>
      <c r="C18" s="1">
        <v>22</v>
      </c>
      <c r="D18" s="1">
        <v>1</v>
      </c>
      <c r="E18">
        <f t="shared" si="3"/>
        <v>1</v>
      </c>
      <c r="F18" s="1">
        <v>700</v>
      </c>
      <c r="G18">
        <f t="shared" si="4"/>
        <v>4.5454545454545459</v>
      </c>
      <c r="H18" s="2">
        <f t="shared" si="5"/>
        <v>0.64935064935064934</v>
      </c>
      <c r="L18">
        <v>17</v>
      </c>
      <c r="M18">
        <v>925</v>
      </c>
      <c r="N18">
        <v>340</v>
      </c>
      <c r="O18">
        <v>280</v>
      </c>
      <c r="P18">
        <f>ROUND(Waves[[#This Row],[Money]]/Waves[[#This Row],[Time]],3)</f>
        <v>0.36799999999999999</v>
      </c>
      <c r="Q18" s="4">
        <f>ROUND(Waves[[#This Row],[Health]]/Waves[[#This Row],[Time]],3)</f>
        <v>0.30299999999999999</v>
      </c>
      <c r="R18">
        <f>ROUND(Waves[[#This Row],[Money]]/Waves[[#This Row],[Health]],3)</f>
        <v>1.214</v>
      </c>
    </row>
    <row r="19" spans="1:29" x14ac:dyDescent="0.25">
      <c r="L19">
        <v>18</v>
      </c>
      <c r="M19">
        <v>830</v>
      </c>
      <c r="N19">
        <v>350</v>
      </c>
      <c r="O19">
        <v>300</v>
      </c>
      <c r="P19">
        <f>ROUND(Waves[[#This Row],[Money]]/Waves[[#This Row],[Time]],3)</f>
        <v>0.42199999999999999</v>
      </c>
      <c r="Q19" s="4">
        <f>ROUND(Waves[[#This Row],[Health]]/Waves[[#This Row],[Time]],3)</f>
        <v>0.36099999999999999</v>
      </c>
      <c r="R19">
        <f>ROUND(Waves[[#This Row],[Money]]/Waves[[#This Row],[Health]],3)</f>
        <v>1.167</v>
      </c>
    </row>
    <row r="20" spans="1:29" x14ac:dyDescent="0.25">
      <c r="L20">
        <v>19</v>
      </c>
      <c r="M20">
        <v>745</v>
      </c>
      <c r="N20">
        <v>380</v>
      </c>
      <c r="O20">
        <v>320</v>
      </c>
      <c r="P20">
        <f>ROUND(Waves[[#This Row],[Money]]/Waves[[#This Row],[Time]],3)</f>
        <v>0.51</v>
      </c>
      <c r="Q20" s="4">
        <f>ROUND(Waves[[#This Row],[Health]]/Waves[[#This Row],[Time]],3)</f>
        <v>0.43</v>
      </c>
      <c r="R20">
        <f>ROUND(Waves[[#This Row],[Money]]/Waves[[#This Row],[Health]],3)</f>
        <v>1.1879999999999999</v>
      </c>
    </row>
    <row r="21" spans="1:29" x14ac:dyDescent="0.25">
      <c r="A21" s="5"/>
      <c r="B21" s="5"/>
      <c r="C21" s="5"/>
      <c r="D21" s="5"/>
      <c r="E21" s="5"/>
      <c r="F21" s="5"/>
      <c r="G21" s="5"/>
      <c r="H21" s="5"/>
      <c r="L21">
        <v>20</v>
      </c>
      <c r="M21">
        <v>795</v>
      </c>
      <c r="N21">
        <v>400</v>
      </c>
      <c r="O21">
        <v>400</v>
      </c>
      <c r="P21">
        <f>ROUND(Waves[[#This Row],[Money]]/Waves[[#This Row],[Time]],3)</f>
        <v>0.503</v>
      </c>
      <c r="Q21" s="4">
        <f>ROUND(Waves[[#This Row],[Health]]/Waves[[#This Row],[Time]],3)</f>
        <v>0.503</v>
      </c>
      <c r="R21">
        <f>ROUND(Waves[[#This Row],[Money]]/Waves[[#This Row],[Health]],3)</f>
        <v>1</v>
      </c>
    </row>
    <row r="22" spans="1:29" x14ac:dyDescent="0.25">
      <c r="A22" s="5"/>
      <c r="B22" s="5"/>
      <c r="C22" s="5"/>
      <c r="D22" s="5"/>
      <c r="E22" s="5"/>
      <c r="F22" s="5"/>
      <c r="G22" s="5"/>
      <c r="H22" s="5"/>
      <c r="L22">
        <v>21</v>
      </c>
      <c r="M22">
        <v>705</v>
      </c>
      <c r="N22">
        <v>400</v>
      </c>
      <c r="O22">
        <v>400</v>
      </c>
      <c r="P22">
        <f>ROUND(Waves[[#This Row],[Money]]/Waves[[#This Row],[Time]],3)</f>
        <v>0.56699999999999995</v>
      </c>
      <c r="Q22" s="4">
        <f>ROUND(Waves[[#This Row],[Health]]/Waves[[#This Row],[Time]],3)</f>
        <v>0.56699999999999995</v>
      </c>
      <c r="R22">
        <f>ROUND(Waves[[#This Row],[Money]]/Waves[[#This Row],[Health]],3)</f>
        <v>1</v>
      </c>
    </row>
    <row r="23" spans="1:29" x14ac:dyDescent="0.25">
      <c r="A23" s="5"/>
      <c r="B23" s="5"/>
      <c r="C23" s="5"/>
      <c r="D23" s="5"/>
      <c r="E23" s="5"/>
      <c r="F23" s="5"/>
      <c r="G23" s="5"/>
      <c r="H23" s="5"/>
      <c r="L23">
        <v>22</v>
      </c>
      <c r="M23">
        <v>805</v>
      </c>
      <c r="N23">
        <v>440</v>
      </c>
      <c r="O23">
        <v>500</v>
      </c>
      <c r="P23">
        <f>ROUND(Waves[[#This Row],[Money]]/Waves[[#This Row],[Time]],3)</f>
        <v>0.54700000000000004</v>
      </c>
      <c r="Q23" s="4">
        <f>ROUND(Waves[[#This Row],[Health]]/Waves[[#This Row],[Time]],3)</f>
        <v>0.621</v>
      </c>
      <c r="R23">
        <f>ROUND(Waves[[#This Row],[Money]]/Waves[[#This Row],[Health]],3)</f>
        <v>0.88</v>
      </c>
    </row>
    <row r="24" spans="1:29" x14ac:dyDescent="0.25">
      <c r="A24" s="5"/>
      <c r="B24" s="5"/>
      <c r="C24" s="5"/>
      <c r="D24" s="5"/>
      <c r="E24" s="5"/>
      <c r="F24" s="5"/>
      <c r="G24" s="5"/>
      <c r="H24" s="5"/>
      <c r="L24">
        <v>23</v>
      </c>
      <c r="M24">
        <v>905</v>
      </c>
      <c r="N24">
        <v>600</v>
      </c>
      <c r="O24">
        <v>650</v>
      </c>
      <c r="P24">
        <f>ROUND(Waves[[#This Row],[Money]]/Waves[[#This Row],[Time]],3)</f>
        <v>0.66300000000000003</v>
      </c>
      <c r="Q24" s="4">
        <f>ROUND(Waves[[#This Row],[Health]]/Waves[[#This Row],[Time]],3)</f>
        <v>0.71799999999999997</v>
      </c>
      <c r="R24">
        <f>ROUND(Waves[[#This Row],[Money]]/Waves[[#This Row],[Health]],3)</f>
        <v>0.92300000000000004</v>
      </c>
    </row>
    <row r="25" spans="1:29" x14ac:dyDescent="0.25">
      <c r="L25">
        <v>24</v>
      </c>
      <c r="M25">
        <v>765</v>
      </c>
      <c r="N25">
        <v>528</v>
      </c>
      <c r="O25">
        <v>620</v>
      </c>
      <c r="P25">
        <f>ROUND(Waves[[#This Row],[Money]]/Waves[[#This Row],[Time]],3)</f>
        <v>0.69</v>
      </c>
      <c r="Q25" s="4">
        <f>ROUND(Waves[[#This Row],[Health]]/Waves[[#This Row],[Time]],3)</f>
        <v>0.81</v>
      </c>
      <c r="R25">
        <f>ROUND(Waves[[#This Row],[Money]]/Waves[[#This Row],[Health]],3)</f>
        <v>0.85199999999999998</v>
      </c>
    </row>
    <row r="26" spans="1:29" x14ac:dyDescent="0.25">
      <c r="L26">
        <v>25</v>
      </c>
      <c r="M26">
        <v>665</v>
      </c>
      <c r="N26">
        <v>440</v>
      </c>
      <c r="O26">
        <v>600</v>
      </c>
      <c r="P26">
        <f>ROUND(Waves[[#This Row],[Money]]/Waves[[#This Row],[Time]],3)</f>
        <v>0.66200000000000003</v>
      </c>
      <c r="Q26" s="4">
        <f>ROUND(Waves[[#This Row],[Health]]/Waves[[#This Row],[Time]],3)</f>
        <v>0.90200000000000002</v>
      </c>
      <c r="R26">
        <f>ROUND(Waves[[#This Row],[Money]]/Waves[[#This Row],[Health]],3)</f>
        <v>0.73299999999999998</v>
      </c>
    </row>
    <row r="27" spans="1:29" x14ac:dyDescent="0.25">
      <c r="L27">
        <v>26</v>
      </c>
      <c r="M27">
        <v>600</v>
      </c>
      <c r="N27">
        <v>460</v>
      </c>
      <c r="O27">
        <v>600</v>
      </c>
      <c r="P27">
        <f>ROUND(Waves[[#This Row],[Money]]/Waves[[#This Row],[Time]],3)</f>
        <v>0.76700000000000002</v>
      </c>
      <c r="Q27" s="4">
        <f>ROUND(Waves[[#This Row],[Health]]/Waves[[#This Row],[Time]],3)</f>
        <v>1</v>
      </c>
      <c r="R27">
        <f>ROUND(Waves[[#This Row],[Money]]/Waves[[#This Row],[Health]],3)</f>
        <v>0.76700000000000002</v>
      </c>
    </row>
    <row r="28" spans="1:29" x14ac:dyDescent="0.25">
      <c r="L28">
        <v>27</v>
      </c>
      <c r="M28">
        <v>705</v>
      </c>
      <c r="N28">
        <v>540</v>
      </c>
      <c r="O28">
        <v>800</v>
      </c>
      <c r="P28">
        <f>ROUND(Waves[[#This Row],[Money]]/Waves[[#This Row],[Time]],3)</f>
        <v>0.76600000000000001</v>
      </c>
      <c r="Q28" s="4">
        <f>ROUND(Waves[[#This Row],[Health]]/Waves[[#This Row],[Time]],3)</f>
        <v>1.135</v>
      </c>
      <c r="R28">
        <f>ROUND(Waves[[#This Row],[Money]]/Waves[[#This Row],[Health]],3)</f>
        <v>0.67500000000000004</v>
      </c>
    </row>
    <row r="29" spans="1:29" x14ac:dyDescent="0.25">
      <c r="L29">
        <v>28</v>
      </c>
      <c r="M29">
        <v>885</v>
      </c>
      <c r="N29">
        <v>810</v>
      </c>
      <c r="O29">
        <v>1100</v>
      </c>
      <c r="P29">
        <f>ROUND(Waves[[#This Row],[Money]]/Waves[[#This Row],[Time]],3)</f>
        <v>0.91500000000000004</v>
      </c>
      <c r="Q29" s="4">
        <f>ROUND(Waves[[#This Row],[Health]]/Waves[[#This Row],[Time]],3)</f>
        <v>1.2430000000000001</v>
      </c>
      <c r="R29">
        <f>ROUND(Waves[[#This Row],[Money]]/Waves[[#This Row],[Health]],3)</f>
        <v>0.73599999999999999</v>
      </c>
    </row>
    <row r="30" spans="1:29" x14ac:dyDescent="0.25">
      <c r="L30">
        <v>29</v>
      </c>
      <c r="M30">
        <v>735</v>
      </c>
      <c r="N30">
        <v>680</v>
      </c>
      <c r="O30">
        <v>1000</v>
      </c>
      <c r="P30">
        <f>ROUND(Waves[[#This Row],[Money]]/Waves[[#This Row],[Time]],3)</f>
        <v>0.92500000000000004</v>
      </c>
      <c r="Q30" s="4">
        <f>ROUND(Waves[[#This Row],[Health]]/Waves[[#This Row],[Time]],3)</f>
        <v>1.361</v>
      </c>
      <c r="R30">
        <f>ROUND(Waves[[#This Row],[Money]]/Waves[[#This Row],[Health]],3)</f>
        <v>0.68</v>
      </c>
    </row>
    <row r="31" spans="1:29" x14ac:dyDescent="0.25">
      <c r="L31">
        <v>30</v>
      </c>
      <c r="M31">
        <v>670</v>
      </c>
      <c r="N31">
        <v>800</v>
      </c>
      <c r="O31">
        <v>1050</v>
      </c>
      <c r="P31">
        <f>ROUND(Waves[[#This Row],[Money]]/Waves[[#This Row],[Time]],3)</f>
        <v>1.194</v>
      </c>
      <c r="Q31" s="4">
        <f>ROUND(Waves[[#This Row],[Health]]/Waves[[#This Row],[Time]],3)</f>
        <v>1.5669999999999999</v>
      </c>
      <c r="R31">
        <f>ROUND(Waves[[#This Row],[Money]]/Waves[[#This Row],[Health]],3)</f>
        <v>0.76200000000000001</v>
      </c>
    </row>
  </sheetData>
  <conditionalFormatting sqref="M1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1AF0A-4669-45BC-A52D-B98A4F110345}">
  <dimension ref="A1:AC41"/>
  <sheetViews>
    <sheetView topLeftCell="H1" zoomScaleNormal="100" workbookViewId="0">
      <selection activeCell="L31" sqref="L31:Q31"/>
    </sheetView>
  </sheetViews>
  <sheetFormatPr baseColWidth="10" defaultColWidth="9.140625" defaultRowHeight="15" x14ac:dyDescent="0.25"/>
  <cols>
    <col min="1" max="1" width="9.5703125" bestFit="1" customWidth="1"/>
    <col min="3" max="3" width="9.7109375" bestFit="1" customWidth="1"/>
    <col min="4" max="4" width="11.28515625" bestFit="1" customWidth="1"/>
    <col min="5" max="5" width="11.7109375" bestFit="1" customWidth="1"/>
    <col min="7" max="7" width="15.28515625" customWidth="1"/>
    <col min="8" max="8" width="19.28515625" bestFit="1" customWidth="1"/>
    <col min="14" max="14" width="9.42578125" customWidth="1"/>
  </cols>
  <sheetData>
    <row r="1" spans="1:29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</row>
    <row r="2" spans="1:29" x14ac:dyDescent="0.25">
      <c r="A2" t="s">
        <v>0</v>
      </c>
      <c r="B2" s="1">
        <v>1</v>
      </c>
      <c r="C2" s="1">
        <v>20</v>
      </c>
      <c r="D2" s="1">
        <v>1</v>
      </c>
      <c r="E2">
        <f>ROUND(D2^0.8, 2)</f>
        <v>1</v>
      </c>
      <c r="F2" s="1">
        <v>270</v>
      </c>
      <c r="G2">
        <f>100/C2*B2*E2</f>
        <v>5</v>
      </c>
      <c r="H2" s="2">
        <f>G2*100/F2</f>
        <v>1.8518518518518519</v>
      </c>
      <c r="L2">
        <v>1</v>
      </c>
      <c r="M2">
        <v>405</v>
      </c>
      <c r="N2">
        <v>120</v>
      </c>
      <c r="O2">
        <v>20</v>
      </c>
      <c r="P2">
        <f>ROUND(Waves3[[#This Row],[Money]]/Waves3[[#This Row],[Time]],3)</f>
        <v>0.29599999999999999</v>
      </c>
      <c r="Q2" s="4">
        <f>ROUND(Waves3[[#This Row],[Health]]/Waves3[[#This Row],[Time]],3)</f>
        <v>4.9000000000000002E-2</v>
      </c>
      <c r="R2">
        <f>ROUND(Waves3[[#This Row],[Money]]/Waves3[[#This Row],[Health]],3)</f>
        <v>6</v>
      </c>
    </row>
    <row r="3" spans="1:29" x14ac:dyDescent="0.25">
      <c r="A3" t="s">
        <v>1</v>
      </c>
      <c r="B3" s="1">
        <v>2</v>
      </c>
      <c r="C3" s="1">
        <v>38</v>
      </c>
      <c r="D3" s="1">
        <v>3</v>
      </c>
      <c r="E3">
        <f t="shared" ref="E3:E7" si="0">ROUND(D3^0.8, 2)</f>
        <v>2.41</v>
      </c>
      <c r="F3" s="1">
        <v>700</v>
      </c>
      <c r="G3">
        <f t="shared" ref="G3:G7" si="1">100/C3*B3*E3</f>
        <v>12.684210526315791</v>
      </c>
      <c r="H3" s="2">
        <f t="shared" ref="H3:H7" si="2">G3*100/F3</f>
        <v>1.8120300751879703</v>
      </c>
      <c r="L3">
        <v>2</v>
      </c>
      <c r="M3">
        <v>905</v>
      </c>
      <c r="N3">
        <v>150</v>
      </c>
      <c r="O3">
        <v>50</v>
      </c>
      <c r="P3">
        <f>ROUND(Waves3[[#This Row],[Money]]/Waves3[[#This Row],[Time]],3)</f>
        <v>0.16600000000000001</v>
      </c>
      <c r="Q3" s="4">
        <f>ROUND(Waves3[[#This Row],[Health]]/Waves3[[#This Row],[Time]],3)</f>
        <v>5.5E-2</v>
      </c>
      <c r="R3">
        <f>ROUND(Waves3[[#This Row],[Money]]/Waves3[[#This Row],[Health]],3)</f>
        <v>3</v>
      </c>
    </row>
    <row r="4" spans="1:29" x14ac:dyDescent="0.25">
      <c r="A4" t="s">
        <v>2</v>
      </c>
      <c r="B4" s="1">
        <v>1</v>
      </c>
      <c r="C4" s="1">
        <v>12</v>
      </c>
      <c r="D4" s="1">
        <v>1</v>
      </c>
      <c r="E4">
        <f t="shared" si="0"/>
        <v>1</v>
      </c>
      <c r="F4" s="1">
        <v>450</v>
      </c>
      <c r="G4">
        <f t="shared" si="1"/>
        <v>8.3333333333333339</v>
      </c>
      <c r="H4" s="2">
        <f t="shared" si="2"/>
        <v>1.8518518518518519</v>
      </c>
      <c r="L4">
        <v>3</v>
      </c>
      <c r="M4">
        <v>1825</v>
      </c>
      <c r="N4">
        <v>224</v>
      </c>
      <c r="O4">
        <v>124</v>
      </c>
      <c r="P4">
        <f>ROUND(Waves3[[#This Row],[Money]]/Waves3[[#This Row],[Time]],3)</f>
        <v>0.123</v>
      </c>
      <c r="Q4" s="4">
        <f>ROUND(Waves3[[#This Row],[Health]]/Waves3[[#This Row],[Time]],3)</f>
        <v>6.8000000000000005E-2</v>
      </c>
      <c r="R4">
        <f>ROUND(Waves3[[#This Row],[Money]]/Waves3[[#This Row],[Health]],3)</f>
        <v>1.806</v>
      </c>
    </row>
    <row r="5" spans="1:29" x14ac:dyDescent="0.25">
      <c r="A5" t="s">
        <v>3</v>
      </c>
      <c r="B5" s="1">
        <v>3</v>
      </c>
      <c r="C5" s="1">
        <v>50</v>
      </c>
      <c r="D5" s="1">
        <v>1</v>
      </c>
      <c r="E5">
        <f t="shared" si="0"/>
        <v>1</v>
      </c>
      <c r="F5" s="1">
        <v>550</v>
      </c>
      <c r="G5">
        <f t="shared" si="1"/>
        <v>6</v>
      </c>
      <c r="H5" s="2">
        <f t="shared" si="2"/>
        <v>1.0909090909090908</v>
      </c>
      <c r="L5">
        <v>4</v>
      </c>
      <c r="M5">
        <v>1805</v>
      </c>
      <c r="N5">
        <v>260</v>
      </c>
      <c r="O5">
        <v>160</v>
      </c>
      <c r="P5">
        <f>ROUND(Waves3[[#This Row],[Money]]/Waves3[[#This Row],[Time]],3)</f>
        <v>0.14399999999999999</v>
      </c>
      <c r="Q5" s="4">
        <f>ROUND(Waves3[[#This Row],[Health]]/Waves3[[#This Row],[Time]],3)</f>
        <v>8.8999999999999996E-2</v>
      </c>
      <c r="R5">
        <f>ROUND(Waves3[[#This Row],[Money]]/Waves3[[#This Row],[Health]],3)</f>
        <v>1.625</v>
      </c>
    </row>
    <row r="6" spans="1:29" x14ac:dyDescent="0.25">
      <c r="A6" t="s">
        <v>4</v>
      </c>
      <c r="B6" s="1">
        <v>2</v>
      </c>
      <c r="C6" s="1">
        <v>25</v>
      </c>
      <c r="D6" s="1">
        <v>1</v>
      </c>
      <c r="E6">
        <f t="shared" si="0"/>
        <v>1</v>
      </c>
      <c r="F6" s="1">
        <v>800</v>
      </c>
      <c r="G6">
        <f t="shared" si="1"/>
        <v>8</v>
      </c>
      <c r="H6" s="2">
        <f t="shared" si="2"/>
        <v>1</v>
      </c>
      <c r="L6">
        <v>5</v>
      </c>
      <c r="M6">
        <v>1769</v>
      </c>
      <c r="N6">
        <v>271</v>
      </c>
      <c r="O6">
        <v>171</v>
      </c>
      <c r="P6">
        <f>ROUND(Waves3[[#This Row],[Money]]/Waves3[[#This Row],[Time]],3)</f>
        <v>0.153</v>
      </c>
      <c r="Q6" s="4">
        <f>ROUND(Waves3[[#This Row],[Health]]/Waves3[[#This Row],[Time]],3)</f>
        <v>9.7000000000000003E-2</v>
      </c>
      <c r="R6">
        <f>ROUND(Waves3[[#This Row],[Money]]/Waves3[[#This Row],[Health]],3)</f>
        <v>1.585</v>
      </c>
      <c r="AC6" t="s">
        <v>22</v>
      </c>
    </row>
    <row r="7" spans="1:29" x14ac:dyDescent="0.25">
      <c r="A7" t="s">
        <v>5</v>
      </c>
      <c r="B7" s="1">
        <v>1</v>
      </c>
      <c r="C7" s="1">
        <v>30</v>
      </c>
      <c r="D7" s="1">
        <v>1</v>
      </c>
      <c r="E7">
        <f t="shared" si="0"/>
        <v>1</v>
      </c>
      <c r="F7" s="1">
        <v>350</v>
      </c>
      <c r="G7">
        <f t="shared" si="1"/>
        <v>3.3333333333333335</v>
      </c>
      <c r="H7" s="2">
        <f t="shared" si="2"/>
        <v>0.95238095238095244</v>
      </c>
      <c r="L7">
        <v>6</v>
      </c>
      <c r="M7">
        <v>1805</v>
      </c>
      <c r="N7">
        <v>301</v>
      </c>
      <c r="O7">
        <v>201</v>
      </c>
      <c r="P7">
        <f>ROUND(Waves3[[#This Row],[Money]]/Waves3[[#This Row],[Time]],3)</f>
        <v>0.16700000000000001</v>
      </c>
      <c r="Q7" s="4">
        <f>ROUND(Waves3[[#This Row],[Health]]/Waves3[[#This Row],[Time]],3)</f>
        <v>0.111</v>
      </c>
      <c r="R7">
        <f>ROUND(Waves3[[#This Row],[Money]]/Waves3[[#This Row],[Health]],3)</f>
        <v>1.498</v>
      </c>
      <c r="AC7" t="s">
        <v>29</v>
      </c>
    </row>
    <row r="8" spans="1:29" x14ac:dyDescent="0.25">
      <c r="L8">
        <v>7</v>
      </c>
      <c r="M8">
        <v>1797</v>
      </c>
      <c r="N8">
        <v>324</v>
      </c>
      <c r="O8">
        <v>224</v>
      </c>
      <c r="P8">
        <f>ROUND(Waves3[[#This Row],[Money]]/Waves3[[#This Row],[Time]],3)</f>
        <v>0.18</v>
      </c>
      <c r="Q8" s="4">
        <f>ROUND(Waves3[[#This Row],[Health]]/Waves3[[#This Row],[Time]],3)</f>
        <v>0.125</v>
      </c>
      <c r="R8">
        <f>ROUND(Waves3[[#This Row],[Money]]/Waves3[[#This Row],[Health]],3)</f>
        <v>1.446</v>
      </c>
    </row>
    <row r="9" spans="1:29" x14ac:dyDescent="0.25">
      <c r="L9">
        <v>8</v>
      </c>
      <c r="M9">
        <v>1665</v>
      </c>
      <c r="N9">
        <v>330</v>
      </c>
      <c r="O9">
        <v>230</v>
      </c>
      <c r="P9">
        <f>ROUND(Waves3[[#This Row],[Money]]/Waves3[[#This Row],[Time]],3)</f>
        <v>0.19800000000000001</v>
      </c>
      <c r="Q9" s="4">
        <f>ROUND(Waves3[[#This Row],[Health]]/Waves3[[#This Row],[Time]],3)</f>
        <v>0.13800000000000001</v>
      </c>
      <c r="R9">
        <f>ROUND(Waves3[[#This Row],[Money]]/Waves3[[#This Row],[Health]],3)</f>
        <v>1.4350000000000001</v>
      </c>
    </row>
    <row r="10" spans="1:29" x14ac:dyDescent="0.25">
      <c r="L10">
        <v>9</v>
      </c>
      <c r="M10">
        <v>1065</v>
      </c>
      <c r="N10">
        <v>260</v>
      </c>
      <c r="O10">
        <v>160</v>
      </c>
      <c r="P10">
        <f>ROUND(Waves3[[#This Row],[Money]]/Waves3[[#This Row],[Time]],3)</f>
        <v>0.24399999999999999</v>
      </c>
      <c r="Q10" s="4">
        <f>ROUND(Waves3[[#This Row],[Health]]/Waves3[[#This Row],[Time]],3)</f>
        <v>0.15</v>
      </c>
      <c r="R10">
        <f>ROUND(Waves3[[#This Row],[Money]]/Waves3[[#This Row],[Health]],3)</f>
        <v>1.625</v>
      </c>
      <c r="AC10" t="s">
        <v>23</v>
      </c>
    </row>
    <row r="11" spans="1:29" x14ac:dyDescent="0.25">
      <c r="A11" s="3" t="s">
        <v>14</v>
      </c>
      <c r="L11">
        <v>10</v>
      </c>
      <c r="M11">
        <v>1305</v>
      </c>
      <c r="N11">
        <v>320</v>
      </c>
      <c r="O11">
        <v>220</v>
      </c>
      <c r="P11">
        <f>ROUND(Waves3[[#This Row],[Money]]/Waves3[[#This Row],[Time]],3)</f>
        <v>0.245</v>
      </c>
      <c r="Q11" s="4">
        <f>ROUND(Waves3[[#This Row],[Health]]/Waves3[[#This Row],[Time]],3)</f>
        <v>0.16900000000000001</v>
      </c>
      <c r="R11">
        <f>ROUND(Waves3[[#This Row],[Money]]/Waves3[[#This Row],[Health]],3)</f>
        <v>1.4550000000000001</v>
      </c>
      <c r="AC11" t="s">
        <v>24</v>
      </c>
    </row>
    <row r="12" spans="1:29" x14ac:dyDescent="0.25">
      <c r="A12" s="3" t="s">
        <v>13</v>
      </c>
      <c r="B12" t="s">
        <v>6</v>
      </c>
      <c r="C12" t="s">
        <v>7</v>
      </c>
      <c r="D12" t="s">
        <v>8</v>
      </c>
      <c r="E12" t="s">
        <v>9</v>
      </c>
      <c r="F12" t="s">
        <v>10</v>
      </c>
      <c r="G12" t="s">
        <v>11</v>
      </c>
      <c r="H12" t="s">
        <v>12</v>
      </c>
      <c r="L12">
        <v>11</v>
      </c>
      <c r="M12">
        <v>1490</v>
      </c>
      <c r="N12">
        <v>370</v>
      </c>
      <c r="O12">
        <v>270</v>
      </c>
      <c r="P12">
        <f>ROUND(Waves3[[#This Row],[Money]]/Waves3[[#This Row],[Time]],3)</f>
        <v>0.248</v>
      </c>
      <c r="Q12" s="4">
        <f>ROUND(Waves3[[#This Row],[Health]]/Waves3[[#This Row],[Time]],3)</f>
        <v>0.18099999999999999</v>
      </c>
      <c r="R12">
        <f>ROUND(Waves3[[#This Row],[Money]]/Waves3[[#This Row],[Health]],3)</f>
        <v>1.37</v>
      </c>
    </row>
    <row r="13" spans="1:29" x14ac:dyDescent="0.25">
      <c r="A13" t="s">
        <v>0</v>
      </c>
      <c r="B13" s="1">
        <v>2</v>
      </c>
      <c r="C13" s="1">
        <v>12</v>
      </c>
      <c r="D13" s="1">
        <v>1</v>
      </c>
      <c r="E13">
        <f>ROUND(D13^0.8, 2)</f>
        <v>1</v>
      </c>
      <c r="F13" s="1">
        <v>790</v>
      </c>
      <c r="G13">
        <f>100/C13*B13*E13</f>
        <v>16.666666666666668</v>
      </c>
      <c r="H13" s="2">
        <f>G13*100/F13</f>
        <v>2.109704641350211</v>
      </c>
      <c r="L13">
        <v>12</v>
      </c>
      <c r="M13">
        <v>1505</v>
      </c>
      <c r="N13">
        <v>400</v>
      </c>
      <c r="O13">
        <v>300</v>
      </c>
      <c r="P13">
        <f>ROUND(Waves3[[#This Row],[Money]]/Waves3[[#This Row],[Time]],3)</f>
        <v>0.26600000000000001</v>
      </c>
      <c r="Q13" s="4">
        <f>ROUND(Waves3[[#This Row],[Health]]/Waves3[[#This Row],[Time]],3)</f>
        <v>0.19900000000000001</v>
      </c>
      <c r="R13">
        <f>ROUND(Waves3[[#This Row],[Money]]/Waves3[[#This Row],[Health]],3)</f>
        <v>1.333</v>
      </c>
      <c r="AC13" t="s">
        <v>25</v>
      </c>
    </row>
    <row r="14" spans="1:29" x14ac:dyDescent="0.25">
      <c r="A14" t="s">
        <v>1</v>
      </c>
      <c r="B14" s="1">
        <v>3</v>
      </c>
      <c r="C14" s="1">
        <v>29</v>
      </c>
      <c r="D14" s="1">
        <v>5</v>
      </c>
      <c r="E14">
        <f t="shared" ref="E14:E18" si="3">ROUND(D14^0.8, 2)</f>
        <v>3.62</v>
      </c>
      <c r="F14" s="1">
        <v>1640</v>
      </c>
      <c r="G14">
        <f t="shared" ref="G14:G18" si="4">100/C14*B14*E14</f>
        <v>37.448275862068968</v>
      </c>
      <c r="H14" s="2">
        <f t="shared" ref="H14:H18" si="5">G14*100/F14</f>
        <v>2.2834314550042052</v>
      </c>
      <c r="L14">
        <v>13</v>
      </c>
      <c r="M14">
        <v>1155</v>
      </c>
      <c r="N14">
        <v>350</v>
      </c>
      <c r="O14">
        <v>250</v>
      </c>
      <c r="P14">
        <f>ROUND(Waves3[[#This Row],[Money]]/Waves3[[#This Row],[Time]],3)</f>
        <v>0.30299999999999999</v>
      </c>
      <c r="Q14" s="4">
        <f>ROUND(Waves3[[#This Row],[Health]]/Waves3[[#This Row],[Time]],3)</f>
        <v>0.216</v>
      </c>
      <c r="R14">
        <f>ROUND(Waves3[[#This Row],[Money]]/Waves3[[#This Row],[Health]],3)</f>
        <v>1.4</v>
      </c>
    </row>
    <row r="15" spans="1:29" x14ac:dyDescent="0.25">
      <c r="A15" t="s">
        <v>2</v>
      </c>
      <c r="B15" s="1">
        <v>2</v>
      </c>
      <c r="C15" s="1">
        <v>8</v>
      </c>
      <c r="D15" s="1">
        <v>1</v>
      </c>
      <c r="E15">
        <f t="shared" si="3"/>
        <v>1</v>
      </c>
      <c r="F15" s="1">
        <v>1270</v>
      </c>
      <c r="G15">
        <f t="shared" si="4"/>
        <v>25</v>
      </c>
      <c r="H15" s="2">
        <f t="shared" si="5"/>
        <v>1.9685039370078741</v>
      </c>
      <c r="L15">
        <v>14</v>
      </c>
      <c r="M15">
        <v>1338</v>
      </c>
      <c r="N15">
        <v>411</v>
      </c>
      <c r="O15">
        <v>311</v>
      </c>
      <c r="P15">
        <f>ROUND(Waves3[[#This Row],[Money]]/Waves3[[#This Row],[Time]],3)</f>
        <v>0.307</v>
      </c>
      <c r="Q15" s="4">
        <f>ROUND(Waves3[[#This Row],[Health]]/Waves3[[#This Row],[Time]],3)</f>
        <v>0.23200000000000001</v>
      </c>
      <c r="R15">
        <f>ROUND(Waves3[[#This Row],[Money]]/Waves3[[#This Row],[Health]],3)</f>
        <v>1.3220000000000001</v>
      </c>
    </row>
    <row r="16" spans="1:29" x14ac:dyDescent="0.25">
      <c r="A16" t="s">
        <v>3</v>
      </c>
      <c r="B16" s="1">
        <v>5</v>
      </c>
      <c r="C16" s="1">
        <v>35</v>
      </c>
      <c r="D16" s="1">
        <v>1</v>
      </c>
      <c r="E16">
        <f t="shared" si="3"/>
        <v>1</v>
      </c>
      <c r="F16" s="1">
        <f>550+350+450+500</f>
        <v>1850</v>
      </c>
      <c r="G16">
        <f t="shared" si="4"/>
        <v>14.285714285714286</v>
      </c>
      <c r="H16" s="2">
        <f t="shared" si="5"/>
        <v>0.77220077220077221</v>
      </c>
      <c r="L16">
        <v>15</v>
      </c>
      <c r="M16">
        <v>845</v>
      </c>
      <c r="N16">
        <v>330</v>
      </c>
      <c r="O16">
        <v>232</v>
      </c>
      <c r="P16">
        <f>ROUND(Waves3[[#This Row],[Money]]/Waves3[[#This Row],[Time]],3)</f>
        <v>0.39100000000000001</v>
      </c>
      <c r="Q16" s="4">
        <f>ROUND(Waves3[[#This Row],[Health]]/Waves3[[#This Row],[Time]],3)</f>
        <v>0.27500000000000002</v>
      </c>
      <c r="R16">
        <f>ROUND(Waves3[[#This Row],[Money]]/Waves3[[#This Row],[Health]],3)</f>
        <v>1.4219999999999999</v>
      </c>
    </row>
    <row r="17" spans="1:29" x14ac:dyDescent="0.25">
      <c r="A17" t="s">
        <v>4</v>
      </c>
      <c r="B17" s="1">
        <v>4</v>
      </c>
      <c r="C17" s="1">
        <v>25</v>
      </c>
      <c r="D17" s="1">
        <v>2</v>
      </c>
      <c r="E17">
        <f t="shared" si="3"/>
        <v>1.74</v>
      </c>
      <c r="F17" s="1">
        <v>2200</v>
      </c>
      <c r="G17">
        <f t="shared" si="4"/>
        <v>27.84</v>
      </c>
      <c r="H17" s="2">
        <f t="shared" si="5"/>
        <v>1.2654545454545454</v>
      </c>
      <c r="L17">
        <v>16</v>
      </c>
      <c r="M17">
        <v>805</v>
      </c>
      <c r="N17">
        <v>350</v>
      </c>
      <c r="O17">
        <v>250</v>
      </c>
      <c r="P17">
        <f>ROUND(Waves3[[#This Row],[Money]]/Waves3[[#This Row],[Time]],3)</f>
        <v>0.435</v>
      </c>
      <c r="Q17" s="4">
        <f>ROUND(Waves3[[#This Row],[Health]]/Waves3[[#This Row],[Time]],3)</f>
        <v>0.311</v>
      </c>
      <c r="R17">
        <f>ROUND(Waves3[[#This Row],[Money]]/Waves3[[#This Row],[Health]],3)</f>
        <v>1.4</v>
      </c>
      <c r="AC17" t="s">
        <v>26</v>
      </c>
    </row>
    <row r="18" spans="1:29" x14ac:dyDescent="0.25">
      <c r="A18" t="s">
        <v>5</v>
      </c>
      <c r="B18" s="1">
        <v>1</v>
      </c>
      <c r="C18" s="1">
        <v>22</v>
      </c>
      <c r="D18" s="1">
        <v>1</v>
      </c>
      <c r="E18">
        <f t="shared" si="3"/>
        <v>1</v>
      </c>
      <c r="F18" s="1">
        <v>700</v>
      </c>
      <c r="G18">
        <f t="shared" si="4"/>
        <v>4.5454545454545459</v>
      </c>
      <c r="H18" s="2">
        <f t="shared" si="5"/>
        <v>0.64935064935064934</v>
      </c>
      <c r="L18">
        <v>17</v>
      </c>
      <c r="M18">
        <v>1205</v>
      </c>
      <c r="N18">
        <v>520</v>
      </c>
      <c r="O18">
        <v>420</v>
      </c>
      <c r="P18">
        <f>ROUND(Waves3[[#This Row],[Money]]/Waves3[[#This Row],[Time]],3)</f>
        <v>0.432</v>
      </c>
      <c r="Q18" s="4">
        <f>ROUND(Waves3[[#This Row],[Health]]/Waves3[[#This Row],[Time]],3)</f>
        <v>0.34899999999999998</v>
      </c>
      <c r="R18">
        <f>ROUND(Waves3[[#This Row],[Money]]/Waves3[[#This Row],[Health]],3)</f>
        <v>1.238</v>
      </c>
    </row>
    <row r="19" spans="1:29" x14ac:dyDescent="0.25">
      <c r="L19">
        <v>18</v>
      </c>
      <c r="M19">
        <v>735</v>
      </c>
      <c r="N19">
        <v>370</v>
      </c>
      <c r="O19">
        <v>280</v>
      </c>
      <c r="P19">
        <f>ROUND(Waves3[[#This Row],[Money]]/Waves3[[#This Row],[Time]],3)</f>
        <v>0.503</v>
      </c>
      <c r="Q19" s="4">
        <f>ROUND(Waves3[[#This Row],[Health]]/Waves3[[#This Row],[Time]],3)</f>
        <v>0.38100000000000001</v>
      </c>
      <c r="R19">
        <f>ROUND(Waves3[[#This Row],[Money]]/Waves3[[#This Row],[Health]],3)</f>
        <v>1.321</v>
      </c>
      <c r="AC19" t="s">
        <v>27</v>
      </c>
    </row>
    <row r="20" spans="1:29" x14ac:dyDescent="0.25">
      <c r="L20">
        <v>19</v>
      </c>
      <c r="M20">
        <v>1285</v>
      </c>
      <c r="N20">
        <v>630</v>
      </c>
      <c r="O20">
        <v>550</v>
      </c>
      <c r="P20">
        <f>ROUND(Waves3[[#This Row],[Money]]/Waves3[[#This Row],[Time]],3)</f>
        <v>0.49</v>
      </c>
      <c r="Q20" s="4">
        <f>ROUND(Waves3[[#This Row],[Health]]/Waves3[[#This Row],[Time]],3)</f>
        <v>0.42799999999999999</v>
      </c>
      <c r="R20">
        <f>ROUND(Waves3[[#This Row],[Money]]/Waves3[[#This Row],[Health]],3)</f>
        <v>1.145</v>
      </c>
      <c r="AC20" t="s">
        <v>28</v>
      </c>
    </row>
    <row r="21" spans="1:29" x14ac:dyDescent="0.25">
      <c r="L21">
        <v>20</v>
      </c>
      <c r="M21">
        <v>1355</v>
      </c>
      <c r="N21">
        <v>710</v>
      </c>
      <c r="O21">
        <v>630</v>
      </c>
      <c r="P21">
        <f>ROUND(Waves3[[#This Row],[Money]]/Waves3[[#This Row],[Time]],3)</f>
        <v>0.52400000000000002</v>
      </c>
      <c r="Q21" s="4">
        <f>ROUND(Waves3[[#This Row],[Health]]/Waves3[[#This Row],[Time]],3)</f>
        <v>0.46500000000000002</v>
      </c>
      <c r="R21">
        <f>ROUND(Waves3[[#This Row],[Money]]/Waves3[[#This Row],[Health]],3)</f>
        <v>1.127</v>
      </c>
    </row>
    <row r="22" spans="1:29" x14ac:dyDescent="0.25">
      <c r="L22">
        <v>21</v>
      </c>
      <c r="M22">
        <v>1205</v>
      </c>
      <c r="N22">
        <v>650</v>
      </c>
      <c r="O22">
        <v>600</v>
      </c>
      <c r="P22">
        <f>ROUND(Waves3[[#This Row],[Money]]/Waves3[[#This Row],[Time]],3)</f>
        <v>0.53900000000000003</v>
      </c>
      <c r="Q22" s="4">
        <f>ROUND(Waves3[[#This Row],[Health]]/Waves3[[#This Row],[Time]],3)</f>
        <v>0.498</v>
      </c>
      <c r="R22">
        <f>ROUND(Waves3[[#This Row],[Money]]/Waves3[[#This Row],[Health]],3)</f>
        <v>1.083</v>
      </c>
    </row>
    <row r="23" spans="1:29" x14ac:dyDescent="0.25">
      <c r="L23">
        <v>22</v>
      </c>
      <c r="M23">
        <v>1155</v>
      </c>
      <c r="N23">
        <v>600</v>
      </c>
      <c r="O23">
        <v>625</v>
      </c>
      <c r="P23">
        <f>ROUND(Waves3[[#This Row],[Money]]/Waves3[[#This Row],[Time]],3)</f>
        <v>0.51900000000000002</v>
      </c>
      <c r="Q23" s="4">
        <f>ROUND(Waves3[[#This Row],[Health]]/Waves3[[#This Row],[Time]],3)</f>
        <v>0.54100000000000004</v>
      </c>
      <c r="R23">
        <f>ROUND(Waves3[[#This Row],[Money]]/Waves3[[#This Row],[Health]],3)</f>
        <v>0.96</v>
      </c>
    </row>
    <row r="24" spans="1:29" x14ac:dyDescent="0.25">
      <c r="L24">
        <v>23</v>
      </c>
      <c r="M24">
        <v>1385</v>
      </c>
      <c r="N24">
        <v>820</v>
      </c>
      <c r="O24">
        <v>840</v>
      </c>
      <c r="P24">
        <f>ROUND(Waves3[[#This Row],[Money]]/Waves3[[#This Row],[Time]],3)</f>
        <v>0.59199999999999997</v>
      </c>
      <c r="Q24" s="4">
        <f>ROUND(Waves3[[#This Row],[Health]]/Waves3[[#This Row],[Time]],3)</f>
        <v>0.60599999999999998</v>
      </c>
      <c r="R24">
        <f>ROUND(Waves3[[#This Row],[Money]]/Waves3[[#This Row],[Health]],3)</f>
        <v>0.97599999999999998</v>
      </c>
    </row>
    <row r="25" spans="1:29" x14ac:dyDescent="0.25">
      <c r="L25">
        <v>24</v>
      </c>
      <c r="M25">
        <v>905</v>
      </c>
      <c r="N25">
        <v>600</v>
      </c>
      <c r="O25">
        <v>600</v>
      </c>
      <c r="P25">
        <f>ROUND(Waves3[[#This Row],[Money]]/Waves3[[#This Row],[Time]],3)</f>
        <v>0.66300000000000003</v>
      </c>
      <c r="Q25" s="4">
        <f>ROUND(Waves3[[#This Row],[Health]]/Waves3[[#This Row],[Time]],3)</f>
        <v>0.66300000000000003</v>
      </c>
      <c r="R25">
        <f>ROUND(Waves3[[#This Row],[Money]]/Waves3[[#This Row],[Health]],3)</f>
        <v>1</v>
      </c>
    </row>
    <row r="26" spans="1:29" x14ac:dyDescent="0.25">
      <c r="L26">
        <v>25</v>
      </c>
      <c r="M26">
        <v>1405</v>
      </c>
      <c r="N26">
        <v>850</v>
      </c>
      <c r="O26">
        <v>1000</v>
      </c>
      <c r="P26">
        <f>ROUND(Waves3[[#This Row],[Money]]/Waves3[[#This Row],[Time]],3)</f>
        <v>0.60499999999999998</v>
      </c>
      <c r="Q26" s="4">
        <f>ROUND(Waves3[[#This Row],[Health]]/Waves3[[#This Row],[Time]],3)</f>
        <v>0.71199999999999997</v>
      </c>
      <c r="R26">
        <f>ROUND(Waves3[[#This Row],[Money]]/Waves3[[#This Row],[Health]],3)</f>
        <v>0.85</v>
      </c>
    </row>
    <row r="27" spans="1:29" x14ac:dyDescent="0.25">
      <c r="L27">
        <v>26</v>
      </c>
      <c r="M27">
        <v>1293</v>
      </c>
      <c r="N27">
        <v>836</v>
      </c>
      <c r="O27">
        <v>1000</v>
      </c>
      <c r="P27">
        <f>ROUND(Waves3[[#This Row],[Money]]/Waves3[[#This Row],[Time]],3)</f>
        <v>0.64700000000000002</v>
      </c>
      <c r="Q27" s="4">
        <f>ROUND(Waves3[[#This Row],[Health]]/Waves3[[#This Row],[Time]],3)</f>
        <v>0.77300000000000002</v>
      </c>
      <c r="R27">
        <f>ROUND(Waves3[[#This Row],[Money]]/Waves3[[#This Row],[Health]],3)</f>
        <v>0.83599999999999997</v>
      </c>
    </row>
    <row r="28" spans="1:29" x14ac:dyDescent="0.25">
      <c r="L28">
        <v>27</v>
      </c>
      <c r="M28">
        <v>1373</v>
      </c>
      <c r="N28">
        <v>891</v>
      </c>
      <c r="O28">
        <v>1130</v>
      </c>
      <c r="P28">
        <f>ROUND(Waves3[[#This Row],[Money]]/Waves3[[#This Row],[Time]],3)</f>
        <v>0.64900000000000002</v>
      </c>
      <c r="Q28" s="4">
        <f>ROUND(Waves3[[#This Row],[Health]]/Waves3[[#This Row],[Time]],3)</f>
        <v>0.82299999999999995</v>
      </c>
      <c r="R28">
        <f>ROUND(Waves3[[#This Row],[Money]]/Waves3[[#This Row],[Health]],3)</f>
        <v>0.78800000000000003</v>
      </c>
    </row>
    <row r="29" spans="1:29" x14ac:dyDescent="0.25">
      <c r="L29">
        <v>28</v>
      </c>
      <c r="M29">
        <v>1293</v>
      </c>
      <c r="N29">
        <v>796</v>
      </c>
      <c r="O29">
        <v>1140</v>
      </c>
      <c r="P29">
        <f>ROUND(Waves3[[#This Row],[Money]]/Waves3[[#This Row],[Time]],3)</f>
        <v>0.61599999999999999</v>
      </c>
      <c r="Q29" s="4">
        <f>ROUND(Waves3[[#This Row],[Health]]/Waves3[[#This Row],[Time]],3)</f>
        <v>0.88200000000000001</v>
      </c>
      <c r="R29">
        <f>ROUND(Waves3[[#This Row],[Money]]/Waves3[[#This Row],[Health]],3)</f>
        <v>0.69799999999999995</v>
      </c>
    </row>
    <row r="30" spans="1:29" x14ac:dyDescent="0.25">
      <c r="L30">
        <v>29</v>
      </c>
      <c r="M30">
        <v>1375</v>
      </c>
      <c r="N30">
        <v>1012</v>
      </c>
      <c r="O30">
        <v>1320</v>
      </c>
      <c r="P30">
        <f>ROUND(Waves3[[#This Row],[Money]]/Waves3[[#This Row],[Time]],3)</f>
        <v>0.73599999999999999</v>
      </c>
      <c r="Q30" s="4">
        <f>ROUND(Waves3[[#This Row],[Health]]/Waves3[[#This Row],[Time]],3)</f>
        <v>0.96</v>
      </c>
      <c r="R30">
        <f>ROUND(Waves3[[#This Row],[Money]]/Waves3[[#This Row],[Health]],3)</f>
        <v>0.76700000000000002</v>
      </c>
    </row>
    <row r="31" spans="1:29" x14ac:dyDescent="0.25">
      <c r="L31">
        <v>30</v>
      </c>
      <c r="M31">
        <v>1329</v>
      </c>
      <c r="N31">
        <v>932</v>
      </c>
      <c r="O31">
        <v>1360</v>
      </c>
      <c r="P31">
        <f>ROUND(Waves3[[#This Row],[Money]]/Waves3[[#This Row],[Time]],3)</f>
        <v>0.70099999999999996</v>
      </c>
      <c r="Q31" s="4">
        <f>ROUND(Waves3[[#This Row],[Health]]/Waves3[[#This Row],[Time]],3)</f>
        <v>1.0229999999999999</v>
      </c>
      <c r="R31">
        <f>ROUND(Waves3[[#This Row],[Money]]/Waves3[[#This Row],[Health]],3)</f>
        <v>0.68500000000000005</v>
      </c>
    </row>
    <row r="32" spans="1:29" x14ac:dyDescent="0.25">
      <c r="L32">
        <v>31</v>
      </c>
      <c r="M32">
        <v>1349</v>
      </c>
      <c r="N32">
        <v>934</v>
      </c>
      <c r="O32">
        <v>1500</v>
      </c>
      <c r="P32">
        <f>ROUND(Waves3[[#This Row],[Money]]/Waves3[[#This Row],[Time]],3)</f>
        <v>0.69199999999999995</v>
      </c>
      <c r="Q32" s="4">
        <f>ROUND(Waves3[[#This Row],[Health]]/Waves3[[#This Row],[Time]],3)</f>
        <v>1.1120000000000001</v>
      </c>
      <c r="R32">
        <f>ROUND(Waves3[[#This Row],[Money]]/Waves3[[#This Row],[Health]],3)</f>
        <v>0.623</v>
      </c>
    </row>
    <row r="33" spans="12:18" x14ac:dyDescent="0.25">
      <c r="L33">
        <v>32</v>
      </c>
      <c r="M33">
        <v>1307</v>
      </c>
      <c r="N33">
        <v>1010</v>
      </c>
      <c r="O33">
        <v>1540</v>
      </c>
      <c r="P33">
        <f>ROUND(Waves3[[#This Row],[Money]]/Waves3[[#This Row],[Time]],3)</f>
        <v>0.77300000000000002</v>
      </c>
      <c r="Q33" s="4">
        <f>ROUND(Waves3[[#This Row],[Health]]/Waves3[[#This Row],[Time]],3)</f>
        <v>1.1779999999999999</v>
      </c>
      <c r="R33">
        <f>ROUND(Waves3[[#This Row],[Money]]/Waves3[[#This Row],[Health]],3)</f>
        <v>0.65600000000000003</v>
      </c>
    </row>
    <row r="34" spans="12:18" x14ac:dyDescent="0.25">
      <c r="L34">
        <v>33</v>
      </c>
      <c r="M34">
        <v>1300</v>
      </c>
      <c r="N34">
        <v>1150</v>
      </c>
      <c r="O34">
        <v>1650</v>
      </c>
      <c r="P34">
        <f>ROUND(Waves3[[#This Row],[Money]]/Waves3[[#This Row],[Time]],3)</f>
        <v>0.88500000000000001</v>
      </c>
      <c r="Q34" s="4">
        <f>ROUND(Waves3[[#This Row],[Health]]/Waves3[[#This Row],[Time]],3)</f>
        <v>1.2689999999999999</v>
      </c>
      <c r="R34">
        <f>ROUND(Waves3[[#This Row],[Money]]/Waves3[[#This Row],[Health]],3)</f>
        <v>0.69699999999999995</v>
      </c>
    </row>
    <row r="35" spans="12:18" x14ac:dyDescent="0.25">
      <c r="L35">
        <v>34</v>
      </c>
      <c r="M35">
        <v>1285</v>
      </c>
      <c r="N35">
        <v>1140</v>
      </c>
      <c r="O35">
        <v>1760</v>
      </c>
      <c r="P35">
        <f>ROUND(Waves3[[#This Row],[Money]]/Waves3[[#This Row],[Time]],3)</f>
        <v>0.88700000000000001</v>
      </c>
      <c r="Q35" s="4">
        <f>ROUND(Waves3[[#This Row],[Health]]/Waves3[[#This Row],[Time]],3)</f>
        <v>1.37</v>
      </c>
      <c r="R35">
        <f>ROUND(Waves3[[#This Row],[Money]]/Waves3[[#This Row],[Health]],3)</f>
        <v>0.64800000000000002</v>
      </c>
    </row>
    <row r="36" spans="12:18" x14ac:dyDescent="0.25">
      <c r="L36">
        <v>35</v>
      </c>
      <c r="M36">
        <v>1297</v>
      </c>
      <c r="N36">
        <v>828</v>
      </c>
      <c r="O36">
        <v>1880</v>
      </c>
      <c r="P36">
        <f>ROUND(Waves3[[#This Row],[Money]]/Waves3[[#This Row],[Time]],3)</f>
        <v>0.63800000000000001</v>
      </c>
      <c r="Q36" s="4">
        <f>ROUND(Waves3[[#This Row],[Health]]/Waves3[[#This Row],[Time]],3)</f>
        <v>1.4490000000000001</v>
      </c>
      <c r="R36">
        <f>ROUND(Waves3[[#This Row],[Money]]/Waves3[[#This Row],[Health]],3)</f>
        <v>0.44</v>
      </c>
    </row>
    <row r="37" spans="12:18" x14ac:dyDescent="0.25">
      <c r="L37">
        <v>36</v>
      </c>
      <c r="M37">
        <v>1373</v>
      </c>
      <c r="N37">
        <v>765</v>
      </c>
      <c r="O37">
        <v>2150</v>
      </c>
      <c r="P37">
        <f>ROUND(Waves3[[#This Row],[Money]]/Waves3[[#This Row],[Time]],3)</f>
        <v>0.55700000000000005</v>
      </c>
      <c r="Q37" s="4">
        <f>ROUND(Waves3[[#This Row],[Health]]/Waves3[[#This Row],[Time]],3)</f>
        <v>1.5660000000000001</v>
      </c>
      <c r="R37">
        <f>ROUND(Waves3[[#This Row],[Money]]/Waves3[[#This Row],[Health]],3)</f>
        <v>0.35599999999999998</v>
      </c>
    </row>
    <row r="38" spans="12:18" x14ac:dyDescent="0.25">
      <c r="L38">
        <v>37</v>
      </c>
      <c r="M38">
        <v>1310</v>
      </c>
      <c r="N38">
        <v>1010</v>
      </c>
      <c r="O38">
        <v>2200</v>
      </c>
      <c r="P38">
        <f>ROUND(Waves3[[#This Row],[Money]]/Waves3[[#This Row],[Time]],3)</f>
        <v>0.77100000000000002</v>
      </c>
      <c r="Q38" s="4">
        <f>ROUND(Waves3[[#This Row],[Health]]/Waves3[[#This Row],[Time]],3)</f>
        <v>1.679</v>
      </c>
      <c r="R38">
        <f>ROUND(Waves3[[#This Row],[Money]]/Waves3[[#This Row],[Health]],3)</f>
        <v>0.45900000000000002</v>
      </c>
    </row>
    <row r="39" spans="12:18" x14ac:dyDescent="0.25">
      <c r="L39">
        <v>38</v>
      </c>
      <c r="M39">
        <v>1285</v>
      </c>
      <c r="N39">
        <v>1050</v>
      </c>
      <c r="O39">
        <v>2300</v>
      </c>
      <c r="P39">
        <f>ROUND(Waves3[[#This Row],[Money]]/Waves3[[#This Row],[Time]],3)</f>
        <v>0.81699999999999995</v>
      </c>
      <c r="Q39" s="4">
        <f>ROUND(Waves3[[#This Row],[Health]]/Waves3[[#This Row],[Time]],3)</f>
        <v>1.79</v>
      </c>
      <c r="R39">
        <f>ROUND(Waves3[[#This Row],[Money]]/Waves3[[#This Row],[Health]],3)</f>
        <v>0.45700000000000002</v>
      </c>
    </row>
    <row r="40" spans="12:18" x14ac:dyDescent="0.25">
      <c r="L40">
        <v>39</v>
      </c>
      <c r="M40">
        <v>1356</v>
      </c>
      <c r="N40">
        <v>999</v>
      </c>
      <c r="O40">
        <v>2570</v>
      </c>
      <c r="P40">
        <f>ROUND(Waves3[[#This Row],[Money]]/Waves3[[#This Row],[Time]],3)</f>
        <v>0.73699999999999999</v>
      </c>
      <c r="Q40" s="4">
        <f>ROUND(Waves3[[#This Row],[Health]]/Waves3[[#This Row],[Time]],3)</f>
        <v>1.895</v>
      </c>
      <c r="R40">
        <f>ROUND(Waves3[[#This Row],[Money]]/Waves3[[#This Row],[Health]],3)</f>
        <v>0.38900000000000001</v>
      </c>
    </row>
    <row r="41" spans="12:18" x14ac:dyDescent="0.25">
      <c r="L41">
        <v>40</v>
      </c>
      <c r="M41">
        <v>1601</v>
      </c>
      <c r="N41">
        <v>1504</v>
      </c>
      <c r="O41">
        <v>3270</v>
      </c>
      <c r="P41">
        <f>ROUND(Waves3[[#This Row],[Money]]/Waves3[[#This Row],[Time]],3)</f>
        <v>0.93899999999999995</v>
      </c>
      <c r="Q41" s="4">
        <f>ROUND(Waves3[[#This Row],[Health]]/Waves3[[#This Row],[Time]],3)</f>
        <v>2.0419999999999998</v>
      </c>
      <c r="R41">
        <f>ROUND(Waves3[[#This Row],[Money]]/Waves3[[#This Row],[Health]],3)</f>
        <v>0.46</v>
      </c>
    </row>
  </sheetData>
  <conditionalFormatting sqref="M1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Alte Kopie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 Rauchenstein</cp:lastModifiedBy>
  <dcterms:created xsi:type="dcterms:W3CDTF">2015-06-05T18:19:34Z</dcterms:created>
  <dcterms:modified xsi:type="dcterms:W3CDTF">2025-05-18T19:56:51Z</dcterms:modified>
</cp:coreProperties>
</file>